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ro-RO\"/>
    </mc:Choice>
  </mc:AlternateContent>
  <xr:revisionPtr revIDLastSave="0" documentId="13_ncr:20001_{0E29C0FF-4B8A-4AE2-9865-8C39524C3516}" xr6:coauthVersionLast="43" xr6:coauthVersionMax="43" xr10:uidLastSave="{00000000-0000-0000-0000-000000000000}"/>
  <bookViews>
    <workbookView xWindow="-120" yWindow="-120" windowWidth="28830" windowHeight="16110" xr2:uid="{00000000-000D-0000-FFFF-FFFF00000000}"/>
  </bookViews>
  <sheets>
    <sheet name="Raport financiar" sheetId="3" r:id="rId1"/>
    <sheet name="Introducere date financiare" sheetId="1" r:id="rId2"/>
    <sheet name="Setări măsurători cheie" sheetId="4" r:id="rId3"/>
    <sheet name="Calcule" sheetId="2" state="hidden" r:id="rId4"/>
  </sheets>
  <definedNames>
    <definedName name="Ani">Calcule!$I$6</definedName>
    <definedName name="lstMetrics">OFFSET('Introducere date financiare'!$B$6:$B$30,0,0,COUNTA('Introducere date financiare'!$B$6:$B$30))</definedName>
    <definedName name="lstYears">OFFSET('Introducere date financiare'!$B$5:$I$5,0,1,1,COUNTA('Introducere date financiare'!$B$5:$I$5)-1)</definedName>
    <definedName name="SelectedYear">'Raport financiar'!$K$2</definedName>
    <definedName name="_xlnm.Print_Area" localSheetId="0">'Raport financiar'!$A$1:$M$40</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7" i="4"/>
  <c r="D8" i="4"/>
  <c r="D9" i="4"/>
  <c r="D5" i="4"/>
  <c r="E15" i="3"/>
  <c r="D15" i="3"/>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<sst xmlns="http://schemas.openxmlformats.org/spreadsheetml/2006/main" count="43" uniqueCount="37">
  <si>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RAPORT FINANCIAR ANUAL</t>
  </si>
  <si>
    <t>NUMELE FIRMEI DVS.</t>
  </si>
  <si>
    <t>MĂSURĂTORI CHEIE</t>
  </si>
  <si>
    <t>TOATE MĂSURĂTORILE</t>
  </si>
  <si>
    <t>MĂSURĂTOARE</t>
  </si>
  <si>
    <t>Atingeți pentru a modifica măsurătorile cheie ale raportului</t>
  </si>
  <si>
    <t>Nu modificați informațiile de mai jos. Atingeți pentru a introduce date financiare</t>
  </si>
  <si>
    <t>PROCENT MODIFICARE</t>
  </si>
  <si>
    <t>Selectați anul de raport în celula L2</t>
  </si>
  <si>
    <t>Pentru a edita datele, selectați foaia Introducere date financiare</t>
  </si>
  <si>
    <t>INTRODUCEȚI DATELE DVS. FINANCIARE</t>
  </si>
  <si>
    <t xml:space="preserve"> PUTEȚI DEFINI PÂNĂ LA 25 DE MĂSURĂTORI CHEIE PENTRU 7 ANI</t>
  </si>
  <si>
    <t>Atingeți pentru a vizualiza raportul financiar</t>
  </si>
  <si>
    <t>NUME MĂSURĂTOARE</t>
  </si>
  <si>
    <t>VENITURI</t>
  </si>
  <si>
    <t>CHELTUIELI DE OPERARE</t>
  </si>
  <si>
    <t>PROFIT DE OPERARE</t>
  </si>
  <si>
    <t>AMORTIZARE</t>
  </si>
  <si>
    <t>DOBÂNDĂ</t>
  </si>
  <si>
    <t>PROFIT NET</t>
  </si>
  <si>
    <t>IMPOZIT</t>
  </si>
  <si>
    <t>PROFIT DUPĂ IMPOZITARE</t>
  </si>
  <si>
    <t>MĂSURĂTOARE 1</t>
  </si>
  <si>
    <t>MĂSURĂTOARE 2</t>
  </si>
  <si>
    <t>MĂSURĂTOARE 3</t>
  </si>
  <si>
    <t>MĂSURĂTOARE 4</t>
  </si>
  <si>
    <t>MĂSURĂTOARE 5</t>
  </si>
  <si>
    <t>MĂSURĂTOARE 6</t>
  </si>
  <si>
    <t>DEFINIȚI MĂSURĂTORILE CHEIE AICI</t>
  </si>
  <si>
    <t xml:space="preserve"> SELECTAȚI PÂNĂ LA 5 MĂSURĂTORI CHEIE PENTRU A LE AFIȘA ÎN PARTEA DE SUS A RAPORTULUI</t>
  </si>
  <si>
    <t xml:space="preserve">  Atingeți pentru a vizualiza raportul financiar</t>
  </si>
  <si>
    <t>Această foaie de lucru este utilizată pentru calculele din Raportul financiar și trebuie să rămână ascunsă.</t>
  </si>
  <si>
    <t>Acest an</t>
  </si>
  <si>
    <t>Anul anterior</t>
  </si>
  <si>
    <t>Poziție</t>
  </si>
  <si>
    <t>Măsurători cheie</t>
  </si>
  <si>
    <t>Toate măsurătorile (funcționează până la 25 de măsurători)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</si>
</sst>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lei&quot;;\-#,##0\ &quot;lei&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70" formatCode="#,##0.00\ &quot;lei&quot;"/>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0" fillId="0" borderId="11" xfId="0" applyFill="1" applyBorder="1" applyAlignment="1">
      <alignment vertical="center"/>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5" xfId="0" applyFill="1" applyBorder="1" applyAlignment="1">
      <alignment vertical="center"/>
    </xf>
    <xf numFmtId="0" fontId="0" fillId="0" borderId="36" xfId="0" applyFill="1" applyBorder="1" applyAlignment="1">
      <alignment vertical="center"/>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170" fontId="0" fillId="0" borderId="35" xfId="0" applyNumberFormat="1" applyFill="1" applyBorder="1" applyAlignment="1">
      <alignment vertical="center"/>
    </xf>
    <xf numFmtId="170" fontId="0" fillId="0" borderId="34" xfId="0" applyNumberFormat="1" applyFill="1" applyBorder="1" applyAlignment="1">
      <alignment horizontal="right" vertical="center" indent="2"/>
    </xf>
    <xf numFmtId="170" fontId="0" fillId="0" borderId="11" xfId="0" applyNumberFormat="1" applyFill="1" applyBorder="1" applyAlignment="1">
      <alignment vertical="center"/>
    </xf>
    <xf numFmtId="170" fontId="0" fillId="0" borderId="40" xfId="0" applyNumberFormat="1" applyFill="1" applyBorder="1" applyAlignment="1">
      <alignment horizontal="right" vertical="center" indent="2"/>
    </xf>
    <xf numFmtId="170" fontId="0" fillId="0" borderId="36" xfId="0" applyNumberFormat="1" applyFill="1" applyBorder="1" applyAlignment="1">
      <alignment vertical="center"/>
    </xf>
    <xf numFmtId="170" fontId="0" fillId="0" borderId="39" xfId="0" applyNumberFormat="1" applyFill="1" applyBorder="1" applyAlignment="1">
      <alignment horizontal="right" vertical="center" indent="2"/>
    </xf>
    <xf numFmtId="170" fontId="0" fillId="0" borderId="34" xfId="0" applyNumberFormat="1" applyBorder="1" applyAlignment="1" applyProtection="1">
      <alignment horizontal="right" vertical="center"/>
      <protection locked="0"/>
    </xf>
    <xf numFmtId="170" fontId="0" fillId="0" borderId="34" xfId="0" applyNumberFormat="1" applyBorder="1" applyAlignment="1" applyProtection="1">
      <alignment horizontal="right" vertical="center" indent="1"/>
      <protection locked="0"/>
    </xf>
    <xf numFmtId="170" fontId="0" fillId="0" borderId="0" xfId="0" applyNumberFormat="1" applyBorder="1" applyAlignment="1" applyProtection="1">
      <alignment horizontal="right" vertical="center"/>
      <protection locked="0"/>
    </xf>
    <xf numFmtId="170" fontId="0" fillId="0" borderId="0" xfId="0" applyNumberFormat="1" applyBorder="1" applyAlignment="1" applyProtection="1">
      <alignment horizontal="right" vertical="center" indent="1"/>
      <protection locked="0"/>
    </xf>
    <xf numFmtId="170" fontId="0" fillId="0" borderId="13" xfId="0" applyNumberFormat="1" applyBorder="1" applyAlignment="1" applyProtection="1">
      <alignment horizontal="right" vertical="center"/>
      <protection locked="0"/>
    </xf>
    <xf numFmtId="170" fontId="0" fillId="0" borderId="13" xfId="0" applyNumberFormat="1" applyBorder="1" applyAlignment="1" applyProtection="1">
      <alignment horizontal="right" vertical="center" indent="1"/>
      <protection locked="0"/>
    </xf>
  </cellXfs>
  <cellStyles count="17">
    <cellStyle name="Antet măsurători cheie" xfId="5" xr:uid="{00000000-0005-0000-0000-000009000000}"/>
    <cellStyle name="Hyperlink" xfId="9" builtinId="8" customBuiltin="1"/>
    <cellStyle name="Hyperlink parcurs" xfId="10" builtinId="9" customBuiltin="1"/>
    <cellStyle name="Monedă" xfId="13" builtinId="4" customBuiltin="1"/>
    <cellStyle name="Monedă [0]" xfId="14" builtinId="7" customBuiltin="1"/>
    <cellStyle name="Normal" xfId="0" builtinId="0" customBuiltin="1"/>
    <cellStyle name="Notă" xfId="15" builtinId="10" customBuiltin="1"/>
    <cellStyle name="Procent" xfId="1" builtinId="5"/>
    <cellStyle name="Procent măsurători cheie" xfId="7" xr:uid="{00000000-0005-0000-0000-00000A000000}"/>
    <cellStyle name="Titlu" xfId="2" builtinId="15" customBuiltin="1"/>
    <cellStyle name="Titlu 1" xfId="3" builtinId="16" customBuiltin="1"/>
    <cellStyle name="Titlu 2" xfId="4" builtinId="17" customBuiltin="1"/>
    <cellStyle name="Titlu 3" xfId="8" builtinId="18" customBuiltin="1"/>
    <cellStyle name="Total" xfId="16" builtinId="25" customBuiltin="1"/>
    <cellStyle name="Valoare măsurători cheie" xfId="6" xr:uid="{00000000-0005-0000-0000-00000B000000}"/>
    <cellStyle name="Virgulă" xfId="11" builtinId="3" customBuiltin="1"/>
    <cellStyle name="Virgulă [0]" xfId="12" builtinId="6"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0.375" customWidth="1"/>
    <col min="15" max="15" width="10" customWidth="1"/>
    <col min="16" max="18" width="10"/>
  </cols>
  <sheetData>
    <row r="1" spans="2:14" ht="8.25" customHeight="1" thickBot="1" x14ac:dyDescent="0.35">
      <c r="B1" s="59" t="s">
        <v>0</v>
      </c>
      <c r="C1" s="59"/>
      <c r="D1" s="59"/>
      <c r="E1" s="59"/>
      <c r="F1" s="59"/>
      <c r="G1" s="59"/>
      <c r="H1" s="59"/>
      <c r="I1" s="59"/>
      <c r="J1" s="59"/>
      <c r="K1" s="16"/>
      <c r="L1" s="16"/>
    </row>
    <row r="2" spans="2:14" ht="38.25" customHeight="1" thickBot="1" x14ac:dyDescent="0.35">
      <c r="B2" s="59"/>
      <c r="C2" s="59"/>
      <c r="D2" s="59"/>
      <c r="E2" s="59"/>
      <c r="F2" s="59"/>
      <c r="G2" s="59"/>
      <c r="H2" s="59"/>
      <c r="I2" s="59"/>
      <c r="J2" s="59"/>
      <c r="K2" s="63">
        <v>2018</v>
      </c>
      <c r="L2" s="63"/>
      <c r="N2" s="45" t="s">
        <v>8</v>
      </c>
    </row>
    <row r="3" spans="2:14" ht="63.75" customHeight="1" thickBot="1" x14ac:dyDescent="0.35">
      <c r="B3" s="60" t="s">
        <v>1</v>
      </c>
      <c r="C3" s="60"/>
      <c r="D3" s="60"/>
      <c r="E3" s="60"/>
      <c r="F3" s="60"/>
      <c r="G3" s="60"/>
      <c r="H3" s="60"/>
      <c r="I3" s="60"/>
      <c r="J3" s="60"/>
      <c r="K3" s="60"/>
      <c r="L3" s="60"/>
      <c r="N3" s="45" t="s">
        <v>9</v>
      </c>
    </row>
    <row r="4" spans="2:14" ht="6.75" customHeight="1" thickBot="1" x14ac:dyDescent="0.35">
      <c r="B4" s="61"/>
      <c r="C4" s="61"/>
      <c r="D4" s="61"/>
      <c r="E4" s="61"/>
      <c r="F4" s="61"/>
      <c r="G4" s="61"/>
      <c r="H4" s="61"/>
      <c r="I4" s="61"/>
      <c r="J4" s="61"/>
      <c r="K4" s="61"/>
      <c r="L4" s="61"/>
    </row>
    <row r="5" spans="2:14" ht="24" customHeight="1" thickBot="1" x14ac:dyDescent="0.35">
      <c r="B5" s="76" t="s">
        <v>2</v>
      </c>
      <c r="C5" s="76"/>
      <c r="D5" s="58" t="s">
        <v>5</v>
      </c>
      <c r="E5" s="58"/>
      <c r="F5" s="58"/>
      <c r="G5" s="58"/>
      <c r="H5" s="58"/>
      <c r="I5" s="58"/>
      <c r="J5" s="58"/>
      <c r="K5" s="58"/>
      <c r="L5" s="58"/>
    </row>
    <row r="6" spans="2:14" s="9" customFormat="1" ht="18.75" customHeight="1" thickBot="1" x14ac:dyDescent="0.35">
      <c r="B6" s="17"/>
      <c r="C6" s="17"/>
      <c r="D6" s="29"/>
      <c r="E6" s="17"/>
      <c r="F6" s="17"/>
      <c r="G6" s="17"/>
      <c r="H6" s="17"/>
      <c r="I6" s="17"/>
      <c r="J6" s="50"/>
      <c r="K6" s="50"/>
      <c r="L6" s="50"/>
    </row>
    <row r="7" spans="2:14" ht="22.5" customHeight="1" x14ac:dyDescent="0.25">
      <c r="B7" s="27" t="str">
        <f>Calcule!B8</f>
        <v>VENITURI</v>
      </c>
      <c r="C7" s="18"/>
      <c r="D7" s="28" t="str">
        <f>Calcule!B9</f>
        <v>PROFIT NET</v>
      </c>
      <c r="E7" s="18"/>
      <c r="F7" s="28" t="str">
        <f>Calcule!B10</f>
        <v>DOBÂNDĂ</v>
      </c>
      <c r="G7" s="18"/>
      <c r="H7" s="28" t="str">
        <f>Calcule!B11</f>
        <v>AMORTIZARE</v>
      </c>
      <c r="I7" s="18"/>
      <c r="J7" s="73" t="str">
        <f>Calcule!B12</f>
        <v>PROFIT DE OPERARE</v>
      </c>
      <c r="K7" s="74"/>
      <c r="L7" s="75"/>
      <c r="M7" s="8"/>
    </row>
    <row r="8" spans="2:14" ht="42" customHeight="1" x14ac:dyDescent="0.3">
      <c r="B8" s="24">
        <f ca="1">IFERROR(Calcule!G8,"")</f>
        <v>180026.63</v>
      </c>
      <c r="C8" s="16"/>
      <c r="D8" s="24">
        <f ca="1">IFERROR(Calcule!G9,"")</f>
        <v>66272.100000000006</v>
      </c>
      <c r="E8" s="16"/>
      <c r="F8" s="24">
        <f ca="1">IFERROR(Calcule!G10,"")</f>
        <v>3338.3</v>
      </c>
      <c r="G8" s="16"/>
      <c r="H8" s="23">
        <f ca="1">IFERROR(Calcule!G11,"")</f>
        <v>5068.42</v>
      </c>
      <c r="I8" s="19"/>
      <c r="J8" s="67">
        <f ca="1">IFERROR(Calcule!G12,"")</f>
        <v>77317.83</v>
      </c>
      <c r="K8" s="68"/>
      <c r="L8" s="69"/>
    </row>
    <row r="9" spans="2:14" s="4" customFormat="1" ht="18.75" customHeight="1" x14ac:dyDescent="0.3">
      <c r="B9" s="26">
        <f ca="1">Calcule!H8</f>
        <v>9.0775909245357722E-2</v>
      </c>
      <c r="C9" s="16"/>
      <c r="D9" s="25">
        <f ca="1">Calcule!H9</f>
        <v>7.7882732612067906E-2</v>
      </c>
      <c r="E9" s="16"/>
      <c r="F9" s="25">
        <f ca="1">Calcule!H10</f>
        <v>6.0272571644545136E-2</v>
      </c>
      <c r="G9" s="16"/>
      <c r="H9" s="25">
        <f ca="1">Calcule!H11</f>
        <v>8.8194725035877219E-3</v>
      </c>
      <c r="I9" s="16"/>
      <c r="J9" s="64">
        <f ca="1">Calcule!H12</f>
        <v>7.3293999655530406E-3</v>
      </c>
      <c r="K9" s="65"/>
      <c r="L9" s="66"/>
      <c r="M9" s="5"/>
    </row>
    <row r="10" spans="2:14" ht="18.75" customHeight="1" x14ac:dyDescent="0.3">
      <c r="B10" s="20"/>
      <c r="C10" s="46"/>
      <c r="D10" s="20"/>
      <c r="E10" s="16"/>
      <c r="F10" s="20"/>
      <c r="G10" s="47"/>
      <c r="H10" s="21"/>
      <c r="I10" s="48"/>
      <c r="J10" s="70"/>
      <c r="K10" s="71"/>
      <c r="L10" s="72"/>
      <c r="M10" s="6"/>
    </row>
    <row r="11" spans="2:14" ht="18.75" customHeight="1" thickBot="1" x14ac:dyDescent="0.35">
      <c r="B11" s="22"/>
      <c r="C11" s="16"/>
      <c r="D11" s="22"/>
      <c r="E11" s="16"/>
      <c r="F11" s="22"/>
      <c r="G11" s="16"/>
      <c r="H11" s="22"/>
      <c r="I11" s="16"/>
      <c r="J11" s="51"/>
      <c r="K11" s="52"/>
      <c r="L11" s="53"/>
    </row>
    <row r="12" spans="2:14" ht="18.75" customHeight="1" thickBot="1" x14ac:dyDescent="0.35">
      <c r="B12" s="16"/>
      <c r="C12" s="16"/>
      <c r="D12" s="16"/>
      <c r="E12" s="16"/>
      <c r="F12" s="16"/>
      <c r="G12" s="16"/>
      <c r="H12" s="16"/>
      <c r="I12" s="16"/>
      <c r="J12" s="16"/>
      <c r="K12" s="16"/>
      <c r="L12" s="16"/>
    </row>
    <row r="13" spans="2:14" ht="24" customHeight="1" thickBot="1" x14ac:dyDescent="0.35">
      <c r="B13" s="57" t="s">
        <v>3</v>
      </c>
      <c r="C13" s="57"/>
      <c r="D13" s="58" t="s">
        <v>6</v>
      </c>
      <c r="E13" s="58"/>
      <c r="F13" s="58"/>
      <c r="G13" s="58"/>
      <c r="H13" s="58"/>
      <c r="I13" s="58"/>
      <c r="J13" s="58"/>
      <c r="K13" s="58"/>
      <c r="L13" s="58"/>
    </row>
    <row r="14" spans="2:14" ht="18.75" customHeight="1" x14ac:dyDescent="0.3">
      <c r="B14" s="54"/>
      <c r="C14" s="54"/>
      <c r="D14" s="54"/>
      <c r="E14" s="54"/>
      <c r="F14" s="54"/>
      <c r="G14" s="54"/>
      <c r="H14" s="54"/>
      <c r="I14" s="54"/>
      <c r="J14" s="54"/>
      <c r="K14" s="54"/>
      <c r="L14" s="54"/>
    </row>
    <row r="15" spans="2:14" ht="18.75" customHeight="1" x14ac:dyDescent="0.3">
      <c r="B15" s="77" t="s">
        <v>4</v>
      </c>
      <c r="C15" s="77"/>
      <c r="D15" s="38" t="str">
        <f>"AN RAPORT ("&amp;SelectedYear&amp;")"</f>
        <v>AN RAPORT (2018)</v>
      </c>
      <c r="E15" s="49" t="str">
        <f>"ANUL ANTERIOR ("&amp;SelectedYear-1&amp;")"</f>
        <v>ANUL ANTERIOR (2017)</v>
      </c>
      <c r="F15" s="49"/>
      <c r="G15" s="49"/>
      <c r="H15" s="39" t="s">
        <v>7</v>
      </c>
      <c r="I15" s="79" t="str">
        <f ca="1">CONCATENATE("TENDINȚA PE ",Ani," ANI")</f>
        <v>TENDINȚA PE 5 ANI</v>
      </c>
      <c r="J15" s="79"/>
      <c r="K15" s="79"/>
      <c r="L15" s="79"/>
    </row>
    <row r="16" spans="2:14" ht="30" customHeight="1" x14ac:dyDescent="0.3">
      <c r="B16" s="78" t="str">
        <f>Calcule!B15</f>
        <v>VENITURI</v>
      </c>
      <c r="C16" s="78"/>
      <c r="D16" s="87">
        <f ca="1">IF($B16="","",Calcule!G15)</f>
        <v>180026.63</v>
      </c>
      <c r="E16" s="88">
        <f ca="1">IF($B16="","",Calcule!F15)</f>
        <v>165044.56</v>
      </c>
      <c r="F16" s="88"/>
      <c r="G16" s="88"/>
      <c r="H16" s="40">
        <f t="shared" ref="H16:H40" ca="1" si="0">IFERROR(D16/E16-1,"")</f>
        <v>9.0775909245357722E-2</v>
      </c>
      <c r="I16" s="80"/>
      <c r="J16" s="80"/>
      <c r="K16" s="80"/>
      <c r="L16" s="80"/>
    </row>
    <row r="17" spans="2:12" ht="30" customHeight="1" x14ac:dyDescent="0.3">
      <c r="B17" s="55" t="str">
        <f>Calcule!B16</f>
        <v>CHELTUIELI DE OPERARE</v>
      </c>
      <c r="C17" s="55"/>
      <c r="D17" s="89">
        <f ca="1">IF($B17="","",Calcule!G16)</f>
        <v>80883.33</v>
      </c>
      <c r="E17" s="90">
        <f ca="1">IF($B17="","",Calcule!F16)</f>
        <v>81674.37</v>
      </c>
      <c r="F17" s="90"/>
      <c r="G17" s="90"/>
      <c r="H17" s="10">
        <f t="shared" ca="1" si="0"/>
        <v>-9.6852905017815738E-3</v>
      </c>
      <c r="I17" s="62"/>
      <c r="J17" s="62"/>
      <c r="K17" s="62"/>
      <c r="L17" s="62"/>
    </row>
    <row r="18" spans="2:12" ht="30" customHeight="1" x14ac:dyDescent="0.3">
      <c r="B18" s="55" t="str">
        <f>Calcule!B17</f>
        <v>PROFIT DE OPERARE</v>
      </c>
      <c r="C18" s="55"/>
      <c r="D18" s="89">
        <f ca="1">IF($B18="","",Calcule!G17)</f>
        <v>77317.83</v>
      </c>
      <c r="E18" s="90">
        <f ca="1">IF($B18="","",Calcule!F17)</f>
        <v>76755.259999999995</v>
      </c>
      <c r="F18" s="90"/>
      <c r="G18" s="90"/>
      <c r="H18" s="10">
        <f t="shared" ca="1" si="0"/>
        <v>7.3293999655530406E-3</v>
      </c>
      <c r="I18" s="62"/>
      <c r="J18" s="62"/>
      <c r="K18" s="62"/>
      <c r="L18" s="62"/>
    </row>
    <row r="19" spans="2:12" ht="30" customHeight="1" x14ac:dyDescent="0.3">
      <c r="B19" s="55" t="str">
        <f>Calcule!B18</f>
        <v>AMORTIZARE</v>
      </c>
      <c r="C19" s="55"/>
      <c r="D19" s="89">
        <f ca="1">IF($B19="","",Calcule!G18)</f>
        <v>5068.42</v>
      </c>
      <c r="E19" s="90">
        <f ca="1">IF($B19="","",Calcule!F18)</f>
        <v>5024.1099999999997</v>
      </c>
      <c r="F19" s="90"/>
      <c r="G19" s="90"/>
      <c r="H19" s="10">
        <f t="shared" ca="1" si="0"/>
        <v>8.8194725035877219E-3</v>
      </c>
      <c r="I19" s="62"/>
      <c r="J19" s="62"/>
      <c r="K19" s="62"/>
      <c r="L19" s="62"/>
    </row>
    <row r="20" spans="2:12" ht="30" customHeight="1" x14ac:dyDescent="0.3">
      <c r="B20" s="55" t="str">
        <f>Calcule!B19</f>
        <v>DOBÂNDĂ</v>
      </c>
      <c r="C20" s="55"/>
      <c r="D20" s="89">
        <f ca="1">IF($B20="","",Calcule!G19)</f>
        <v>3338.3</v>
      </c>
      <c r="E20" s="90">
        <f ca="1">IF($B20="","",Calcule!F19)</f>
        <v>3148.53</v>
      </c>
      <c r="F20" s="90"/>
      <c r="G20" s="90"/>
      <c r="H20" s="10">
        <f t="shared" ca="1" si="0"/>
        <v>6.0272571644545136E-2</v>
      </c>
      <c r="I20" s="62"/>
      <c r="J20" s="62"/>
      <c r="K20" s="62"/>
      <c r="L20" s="62"/>
    </row>
    <row r="21" spans="2:12" ht="30" customHeight="1" x14ac:dyDescent="0.3">
      <c r="B21" s="55" t="str">
        <f>Calcule!B20</f>
        <v>PROFIT NET</v>
      </c>
      <c r="C21" s="55"/>
      <c r="D21" s="89">
        <f ca="1">IF($B21="","",Calcule!G20)</f>
        <v>66272.100000000006</v>
      </c>
      <c r="E21" s="90">
        <f ca="1">IF($B21="","",Calcule!F20)</f>
        <v>61483.59</v>
      </c>
      <c r="F21" s="90"/>
      <c r="G21" s="90"/>
      <c r="H21" s="10">
        <f t="shared" ca="1" si="0"/>
        <v>7.7882732612067906E-2</v>
      </c>
      <c r="I21" s="62"/>
      <c r="J21" s="62"/>
      <c r="K21" s="62"/>
      <c r="L21" s="62"/>
    </row>
    <row r="22" spans="2:12" ht="30" customHeight="1" x14ac:dyDescent="0.3">
      <c r="B22" s="55" t="str">
        <f>Calcule!B21</f>
        <v>IMPOZIT</v>
      </c>
      <c r="C22" s="55"/>
      <c r="D22" s="89">
        <f ca="1">IF($B22="","",Calcule!G21)</f>
        <v>29424.53</v>
      </c>
      <c r="E22" s="90">
        <f ca="1">IF($B22="","",Calcule!F21)</f>
        <v>28335.67</v>
      </c>
      <c r="F22" s="90"/>
      <c r="G22" s="90"/>
      <c r="H22" s="10">
        <f t="shared" ca="1" si="0"/>
        <v>3.8427183828722011E-2</v>
      </c>
      <c r="I22" s="62"/>
      <c r="J22" s="62"/>
      <c r="K22" s="62"/>
      <c r="L22" s="62"/>
    </row>
    <row r="23" spans="2:12" ht="30" customHeight="1" x14ac:dyDescent="0.3">
      <c r="B23" s="55" t="str">
        <f>Calcule!B22</f>
        <v>PROFIT DUPĂ IMPOZITARE</v>
      </c>
      <c r="C23" s="55"/>
      <c r="D23" s="89">
        <f ca="1">IF($B23="","",Calcule!G22)</f>
        <v>42438.2</v>
      </c>
      <c r="E23" s="90">
        <f ca="1">IF($B23="","",Calcule!F22)</f>
        <v>40607.730000000003</v>
      </c>
      <c r="F23" s="90"/>
      <c r="G23" s="90"/>
      <c r="H23" s="10">
        <f t="shared" ca="1" si="0"/>
        <v>4.5076885607740147E-2</v>
      </c>
      <c r="I23" s="62"/>
      <c r="J23" s="62"/>
      <c r="K23" s="62"/>
      <c r="L23" s="62"/>
    </row>
    <row r="24" spans="2:12" ht="30" customHeight="1" x14ac:dyDescent="0.3">
      <c r="B24" s="55" t="str">
        <f>Calcule!B23</f>
        <v>MĂSURĂTOARE 1</v>
      </c>
      <c r="C24" s="55"/>
      <c r="D24" s="89">
        <f ca="1">IF($B24="","",Calcule!G23)</f>
        <v>16.78</v>
      </c>
      <c r="E24" s="90">
        <f ca="1">IF($B24="","",Calcule!F23)</f>
        <v>15.57</v>
      </c>
      <c r="F24" s="90"/>
      <c r="G24" s="90"/>
      <c r="H24" s="10">
        <f t="shared" ca="1" si="0"/>
        <v>7.7713551701991124E-2</v>
      </c>
      <c r="I24" s="62"/>
      <c r="J24" s="62"/>
      <c r="K24" s="62"/>
      <c r="L24" s="62"/>
    </row>
    <row r="25" spans="2:12" ht="30" customHeight="1" x14ac:dyDescent="0.3">
      <c r="B25" s="55" t="str">
        <f>Calcule!B24</f>
        <v>MĂSURĂTOARE 2</v>
      </c>
      <c r="C25" s="55"/>
      <c r="D25" s="89">
        <f ca="1">IF($B25="","",Calcule!G24)</f>
        <v>21.84</v>
      </c>
      <c r="E25" s="90">
        <f ca="1">IF($B25="","",Calcule!F24)</f>
        <v>20.48</v>
      </c>
      <c r="F25" s="90"/>
      <c r="G25" s="90"/>
      <c r="H25" s="10">
        <f t="shared" ca="1" si="0"/>
        <v>6.640625E-2</v>
      </c>
      <c r="I25" s="62"/>
      <c r="J25" s="62"/>
      <c r="K25" s="62"/>
      <c r="L25" s="62"/>
    </row>
    <row r="26" spans="2:12" ht="30" customHeight="1" x14ac:dyDescent="0.3">
      <c r="B26" s="55" t="str">
        <f>Calcule!B25</f>
        <v>MĂSURĂTOARE 3</v>
      </c>
      <c r="C26" s="55"/>
      <c r="D26" s="89">
        <f ca="1">IF($B26="","",Calcule!G25)</f>
        <v>26.39</v>
      </c>
      <c r="E26" s="90">
        <f ca="1">IF($B26="","",Calcule!F25)</f>
        <v>24.67</v>
      </c>
      <c r="F26" s="90"/>
      <c r="G26" s="90"/>
      <c r="H26" s="10">
        <f t="shared" ca="1" si="0"/>
        <v>6.9720308066477443E-2</v>
      </c>
      <c r="I26" s="62"/>
      <c r="J26" s="62"/>
      <c r="K26" s="62"/>
      <c r="L26" s="62"/>
    </row>
    <row r="27" spans="2:12" ht="30" customHeight="1" x14ac:dyDescent="0.3">
      <c r="B27" s="55" t="str">
        <f>Calcule!B26</f>
        <v>MĂSURĂTOARE 4</v>
      </c>
      <c r="C27" s="55"/>
      <c r="D27" s="89">
        <f ca="1">IF($B27="","",Calcule!G26)</f>
        <v>14.59</v>
      </c>
      <c r="E27" s="90">
        <f ca="1">IF($B27="","",Calcule!F26)</f>
        <v>13.76</v>
      </c>
      <c r="F27" s="90"/>
      <c r="G27" s="90"/>
      <c r="H27" s="10">
        <f t="shared" ca="1" si="0"/>
        <v>6.0319767441860517E-2</v>
      </c>
      <c r="I27" s="62"/>
      <c r="J27" s="62"/>
      <c r="K27" s="62"/>
      <c r="L27" s="62"/>
    </row>
    <row r="28" spans="2:12" ht="30" customHeight="1" x14ac:dyDescent="0.3">
      <c r="B28" s="55" t="str">
        <f>Calcule!B27</f>
        <v>MĂSURĂTOARE 5</v>
      </c>
      <c r="C28" s="55"/>
      <c r="D28" s="89">
        <f ca="1">IF($B28="","",Calcule!G27)</f>
        <v>1</v>
      </c>
      <c r="E28" s="90">
        <f ca="1">IF($B28="","",Calcule!F27)</f>
        <v>0.91</v>
      </c>
      <c r="F28" s="90"/>
      <c r="G28" s="90"/>
      <c r="H28" s="10">
        <f t="shared" ca="1" si="0"/>
        <v>9.8901098901098772E-2</v>
      </c>
      <c r="I28" s="62"/>
      <c r="J28" s="62"/>
      <c r="K28" s="62"/>
      <c r="L28" s="62"/>
    </row>
    <row r="29" spans="2:12" ht="30" customHeight="1" x14ac:dyDescent="0.3">
      <c r="B29" s="55" t="str">
        <f>Calcule!B28</f>
        <v>MĂSURĂTOARE 6</v>
      </c>
      <c r="C29" s="55"/>
      <c r="D29" s="89">
        <f ca="1">IF($B29="","",Calcule!G28)</f>
        <v>0.3</v>
      </c>
      <c r="E29" s="90">
        <f ca="1">IF($B29="","",Calcule!F28)</f>
        <v>0.28999999999999998</v>
      </c>
      <c r="F29" s="90"/>
      <c r="G29" s="90"/>
      <c r="H29" s="10">
        <f t="shared" ca="1" si="0"/>
        <v>3.4482758620689724E-2</v>
      </c>
      <c r="I29" s="62"/>
      <c r="J29" s="62"/>
      <c r="K29" s="62"/>
      <c r="L29" s="62"/>
    </row>
    <row r="30" spans="2:12" ht="30" customHeight="1" x14ac:dyDescent="0.3">
      <c r="B30" s="55" t="str">
        <f>Calcule!B29</f>
        <v/>
      </c>
      <c r="C30" s="55"/>
      <c r="D30" s="89" t="str">
        <f>IF($B30="","",Calcule!G29)</f>
        <v/>
      </c>
      <c r="E30" s="90" t="str">
        <f>IF($B30="","",Calcule!F29)</f>
        <v/>
      </c>
      <c r="F30" s="90"/>
      <c r="G30" s="90"/>
      <c r="H30" s="10" t="str">
        <f t="shared" si="0"/>
        <v/>
      </c>
      <c r="I30" s="62"/>
      <c r="J30" s="62"/>
      <c r="K30" s="62"/>
      <c r="L30" s="62"/>
    </row>
    <row r="31" spans="2:12" ht="30" customHeight="1" x14ac:dyDescent="0.3">
      <c r="B31" s="55" t="str">
        <f>Calcule!B30</f>
        <v/>
      </c>
      <c r="C31" s="55"/>
      <c r="D31" s="89" t="str">
        <f>IF($B31="","",Calcule!G30)</f>
        <v/>
      </c>
      <c r="E31" s="90" t="str">
        <f>IF($B31="","",Calcule!F30)</f>
        <v/>
      </c>
      <c r="F31" s="90"/>
      <c r="G31" s="90"/>
      <c r="H31" s="10" t="str">
        <f t="shared" si="0"/>
        <v/>
      </c>
      <c r="I31" s="62"/>
      <c r="J31" s="62"/>
      <c r="K31" s="62"/>
      <c r="L31" s="62"/>
    </row>
    <row r="32" spans="2:12" ht="30" customHeight="1" x14ac:dyDescent="0.3">
      <c r="B32" s="55" t="str">
        <f>Calcule!B31</f>
        <v/>
      </c>
      <c r="C32" s="55"/>
      <c r="D32" s="89" t="str">
        <f>IF($B32="","",Calcule!G31)</f>
        <v/>
      </c>
      <c r="E32" s="90" t="str">
        <f>IF($B32="","",Calcule!F31)</f>
        <v/>
      </c>
      <c r="F32" s="90"/>
      <c r="G32" s="90"/>
      <c r="H32" s="10" t="str">
        <f t="shared" si="0"/>
        <v/>
      </c>
      <c r="I32" s="62"/>
      <c r="J32" s="62"/>
      <c r="K32" s="62"/>
      <c r="L32" s="62"/>
    </row>
    <row r="33" spans="2:12" ht="30" customHeight="1" x14ac:dyDescent="0.3">
      <c r="B33" s="55" t="str">
        <f>Calcule!B32</f>
        <v/>
      </c>
      <c r="C33" s="55"/>
      <c r="D33" s="89" t="str">
        <f>IF($B33="","",Calcule!G32)</f>
        <v/>
      </c>
      <c r="E33" s="90" t="str">
        <f>IF($B33="","",Calcule!F32)</f>
        <v/>
      </c>
      <c r="F33" s="90"/>
      <c r="G33" s="90"/>
      <c r="H33" s="10" t="str">
        <f t="shared" si="0"/>
        <v/>
      </c>
      <c r="I33" s="62"/>
      <c r="J33" s="62"/>
      <c r="K33" s="62"/>
      <c r="L33" s="62"/>
    </row>
    <row r="34" spans="2:12" ht="30" customHeight="1" x14ac:dyDescent="0.3">
      <c r="B34" s="55" t="str">
        <f>Calcule!B33</f>
        <v/>
      </c>
      <c r="C34" s="55"/>
      <c r="D34" s="89" t="str">
        <f>IF($B34="","",Calcule!G33)</f>
        <v/>
      </c>
      <c r="E34" s="90" t="str">
        <f>IF($B34="","",Calcule!F33)</f>
        <v/>
      </c>
      <c r="F34" s="90"/>
      <c r="G34" s="90"/>
      <c r="H34" s="10" t="str">
        <f t="shared" si="0"/>
        <v/>
      </c>
      <c r="I34" s="62"/>
      <c r="J34" s="62"/>
      <c r="K34" s="62"/>
      <c r="L34" s="62"/>
    </row>
    <row r="35" spans="2:12" ht="30" customHeight="1" x14ac:dyDescent="0.3">
      <c r="B35" s="55" t="str">
        <f>Calcule!B34</f>
        <v/>
      </c>
      <c r="C35" s="55"/>
      <c r="D35" s="89" t="str">
        <f>IF($B35="","",Calcule!G34)</f>
        <v/>
      </c>
      <c r="E35" s="90" t="str">
        <f>IF($B35="","",Calcule!F34)</f>
        <v/>
      </c>
      <c r="F35" s="90"/>
      <c r="G35" s="90"/>
      <c r="H35" s="10" t="str">
        <f t="shared" si="0"/>
        <v/>
      </c>
      <c r="I35" s="62"/>
      <c r="J35" s="62"/>
      <c r="K35" s="62"/>
      <c r="L35" s="62"/>
    </row>
    <row r="36" spans="2:12" ht="30" customHeight="1" x14ac:dyDescent="0.3">
      <c r="B36" s="55" t="str">
        <f>Calcule!B35</f>
        <v/>
      </c>
      <c r="C36" s="55"/>
      <c r="D36" s="89" t="str">
        <f>IF($B36="","",Calcule!G35)</f>
        <v/>
      </c>
      <c r="E36" s="90" t="str">
        <f>IF($B36="","",Calcule!F35)</f>
        <v/>
      </c>
      <c r="F36" s="90"/>
      <c r="G36" s="90"/>
      <c r="H36" s="10" t="str">
        <f t="shared" si="0"/>
        <v/>
      </c>
      <c r="I36" s="62"/>
      <c r="J36" s="62"/>
      <c r="K36" s="62"/>
      <c r="L36" s="62"/>
    </row>
    <row r="37" spans="2:12" ht="30" customHeight="1" x14ac:dyDescent="0.3">
      <c r="B37" s="55" t="str">
        <f>Calcule!B36</f>
        <v/>
      </c>
      <c r="C37" s="55"/>
      <c r="D37" s="89" t="str">
        <f>IF($B37="","",Calcule!G36)</f>
        <v/>
      </c>
      <c r="E37" s="90" t="str">
        <f>IF($B37="","",Calcule!F36)</f>
        <v/>
      </c>
      <c r="F37" s="90"/>
      <c r="G37" s="90"/>
      <c r="H37" s="10" t="str">
        <f t="shared" si="0"/>
        <v/>
      </c>
      <c r="I37" s="62"/>
      <c r="J37" s="62"/>
      <c r="K37" s="62"/>
      <c r="L37" s="62"/>
    </row>
    <row r="38" spans="2:12" ht="30" customHeight="1" x14ac:dyDescent="0.3">
      <c r="B38" s="55" t="str">
        <f>Calcule!B37</f>
        <v/>
      </c>
      <c r="C38" s="55"/>
      <c r="D38" s="89" t="str">
        <f>IF($B38="","",Calcule!G37)</f>
        <v/>
      </c>
      <c r="E38" s="90" t="str">
        <f>IF($B38="","",Calcule!F37)</f>
        <v/>
      </c>
      <c r="F38" s="90"/>
      <c r="G38" s="90"/>
      <c r="H38" s="10" t="str">
        <f t="shared" si="0"/>
        <v/>
      </c>
      <c r="I38" s="62"/>
      <c r="J38" s="62"/>
      <c r="K38" s="62"/>
      <c r="L38" s="62"/>
    </row>
    <row r="39" spans="2:12" ht="30" customHeight="1" x14ac:dyDescent="0.3">
      <c r="B39" s="55" t="str">
        <f>Calcule!B38</f>
        <v/>
      </c>
      <c r="C39" s="55"/>
      <c r="D39" s="89" t="str">
        <f>IF($B39="","",Calcule!G38)</f>
        <v/>
      </c>
      <c r="E39" s="90" t="str">
        <f>IF($B39="","",Calcule!F38)</f>
        <v/>
      </c>
      <c r="F39" s="90"/>
      <c r="G39" s="90"/>
      <c r="H39" s="10" t="str">
        <f t="shared" si="0"/>
        <v/>
      </c>
      <c r="I39" s="62"/>
      <c r="J39" s="62"/>
      <c r="K39" s="62"/>
      <c r="L39" s="62"/>
    </row>
    <row r="40" spans="2:12" ht="30" customHeight="1" x14ac:dyDescent="0.3">
      <c r="B40" s="56" t="str">
        <f>Calcule!B39</f>
        <v/>
      </c>
      <c r="C40" s="56"/>
      <c r="D40" s="91" t="str">
        <f>IF($B40="","",Calcule!G39)</f>
        <v/>
      </c>
      <c r="E40" s="92" t="str">
        <f>IF($B40="","",Calcule!F39)</f>
        <v/>
      </c>
      <c r="F40" s="92"/>
      <c r="G40" s="92"/>
      <c r="H40" s="41" t="str">
        <f t="shared" si="0"/>
        <v/>
      </c>
      <c r="I40" s="81"/>
      <c r="J40" s="81"/>
      <c r="K40" s="81"/>
      <c r="L40" s="81"/>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ați Anul din listă. Selectați ANULARE, apăsați ALT+SĂGEATĂ ÎN JOS pentru opțiuni, apoi SĂGEATĂ ÎN JOS și ENTER pentru a selecta" prompt="Selectați anul în această celulă. Apăsați ALT+SĂGEATĂ ÎN JOS pentru opțiuni, apoi SĂGEATĂ ÎN JOS și ENTER pentru a selecta" sqref="K2:L2" xr:uid="{00000000-0002-0000-0000-000000000000}">
      <formula1>lstYears</formula1>
    </dataValidation>
    <dataValidation allowBlank="1" showInputMessage="1" showErrorMessage="1" prompt="Creați raportul financiar anual în acest registru de lucru. Selectați anul în celula K2 din această foaie de lucru, D5 pentru a naviga la cheia metrică a foii de lucru și D13 pentru a naviga la foaia de lucru cu datele financiare" sqref="A1" xr:uid="{00000000-0002-0000-0000-000001000000}"/>
    <dataValidation allowBlank="1" showInputMessage="1" showErrorMessage="1" prompt="Titlul acestei foi de lucru este în această celulă. Introduceți numele firmei în celula de mai jos și selectați anul raportul în celula din dreapta. Sfatul se află în celula N2 și N3" sqref="B1:J2" xr:uid="{00000000-0002-0000-0000-000002000000}"/>
    <dataValidation allowBlank="1" showInputMessage="1" showErrorMessage="1" prompt="Introduceți numele firmei în această celulă" sqref="B3:L4" xr:uid="{00000000-0002-0000-0000-000003000000}"/>
    <dataValidation allowBlank="1" showInputMessage="1" showErrorMessage="1" prompt="Selectați celula din dreapta pentru a naviga în foaia de lucru a setărilor de chei metrice" sqref="B5:C5" xr:uid="{00000000-0002-0000-0000-000004000000}"/>
    <dataValidation allowBlank="1" showInputMessage="1" showErrorMessage="1" prompt="Link de navigare în foaia de lucru foaia de lucru a setărilor de chei metrice" sqref="D5:L5" xr:uid="{00000000-0002-0000-0000-000005000000}"/>
    <dataValidation allowBlank="1" showInputMessage="1" showErrorMessage="1" prompt="Venit, procentajul creșterii si diagramele de tip sparkline sunt actualizate automat în celulele de mai jos" sqref="B7" xr:uid="{00000000-0002-0000-0000-000006000000}"/>
    <dataValidation allowBlank="1" showInputMessage="1" showErrorMessage="1" prompt="Venitul total se actualizează automat în această celulă și procentajul creșterii în celula de mai jos" sqref="B8" xr:uid="{00000000-0002-0000-0000-000007000000}"/>
    <dataValidation allowBlank="1" showInputMessage="1" showErrorMessage="1" prompt="Procentajul creșterii se actualizează automat în această celulă și diagrama de tip sparkline în celula de mai jos" sqref="B9 D9 F9 H9 J9:L9" xr:uid="{00000000-0002-0000-0000-000008000000}"/>
    <dataValidation allowBlank="1" showInputMessage="1" showErrorMessage="1" prompt="Profitul net, procentajul creșterii, si digramele de tip sparkline sunt actualizate automat în celulele de mai jos" sqref="D7" xr:uid="{00000000-0002-0000-0000-000009000000}"/>
    <dataValidation allowBlank="1" showInputMessage="1" showErrorMessage="1" prompt="Profitul net este actualizat automat în această celulă și procentajul creșterii în celula de mai jos" sqref="D8" xr:uid="{00000000-0002-0000-0000-00000A000000}"/>
    <dataValidation allowBlank="1" showInputMessage="1" showErrorMessage="1" prompt="Dobânda, procentajul creșterii si diagramele de tip sparkline sunt actualizate automat în celulele de mai jos" sqref="F7" xr:uid="{00000000-0002-0000-0000-00000B000000}"/>
    <dataValidation allowBlank="1" showInputMessage="1" showErrorMessage="1" prompt="Dobânda este actualizată automat în această celulă și procentajul creșterii în celula de mai jos" sqref="F8" xr:uid="{00000000-0002-0000-0000-00000C000000}"/>
    <dataValidation allowBlank="1" showInputMessage="1" showErrorMessage="1" prompt="Valoarea deprecierii, procentajul creșterii si diagramele de tip sparkline sunt actualizate automat în celulele de mai jos" sqref="H7" xr:uid="{00000000-0002-0000-0000-00000D000000}"/>
    <dataValidation allowBlank="1" showInputMessage="1" showErrorMessage="1" prompt="Valoarea deprecierii este actualizată automat în această celulă și procentajul creșterii în celula de mai jos" sqref="H8" xr:uid="{00000000-0002-0000-0000-00000E000000}"/>
    <dataValidation allowBlank="1" showInputMessage="1" showErrorMessage="1" prompt="Profitul de exploatare, procentajul creșterii, si digramele de tip sparkline sunt actualizate automat în celulele de mai jos" sqref="J7:L7" xr:uid="{00000000-0002-0000-0000-00000F000000}"/>
    <dataValidation allowBlank="1" showInputMessage="1" showErrorMessage="1" prompt="Profitul de exploatare este actualizat automat în această celulă și procentajul creșterii în celula de mai jos" sqref="J8:L8" xr:uid="{00000000-0002-0000-0000-000010000000}"/>
    <dataValidation allowBlank="1" showInputMessage="1" showErrorMessage="1" prompt="Toate datele de măsurători vor fi actualizate automat în tabelul care începe cu celula B15" sqref="B13:C13" xr:uid="{00000000-0002-0000-0000-000011000000}"/>
    <dataValidation allowBlank="1" showInputMessage="1" showErrorMessage="1" prompt="Măsurătorile sunt actualizate automat în această coloană, sub acest titlu" sqref="B15" xr:uid="{00000000-0002-0000-0000-000012000000}"/>
    <dataValidation allowBlank="1" showInputMessage="1" showErrorMessage="1" prompt="Cifrele raportului anual sunt actualizate automat în această coloană, sub acest titlu" sqref="D15" xr:uid="{00000000-0002-0000-0000-000013000000}"/>
    <dataValidation allowBlank="1" showInputMessage="1" showErrorMessage="1" prompt="Cifrele anului precedent sunt actualizate automat în această coloană, sub acest titlu" sqref="E15" xr:uid="{00000000-0002-0000-0000-000014000000}"/>
    <dataValidation allowBlank="1" showInputMessage="1" showErrorMessage="1" prompt="Procentajul schimbării și pictograma sunt actualizate automat în această coloană, sub acest titlu" sqref="H15" xr:uid="{00000000-0002-0000-0000-000015000000}"/>
    <dataValidation allowBlank="1" showInputMessage="1" showErrorMessage="1" prompt="Linia de tendință pe 5 ani este actualizată automat în această coloană, sub acest titlu." sqref="I15:L15" xr:uid="{00000000-0002-0000-0000-000016000000}"/>
    <dataValidation allowBlank="1" showInputMessage="1" showErrorMessage="1" prompt="Link de navigare în foaia de lucru Introducerea datelor financiare" sqref="D13:L13" xr:uid="{00000000-0002-0000-0000-000017000000}"/>
  </dataValidations>
  <hyperlinks>
    <hyperlink ref="D5" location="'Setări măsurători cheie'!C5" tooltip="Selectați pentru a naviga în foaia de lucru a setărilor măsurătorilor cheie" display="Tap to change report Key Metrics" xr:uid="{00000000-0004-0000-0000-000000000000}"/>
    <hyperlink ref="D13:H13" location="'Introducere date financiare'!B6" tooltip="Selectați pentru a naviga în foaia de lucru Introducerea datelor financiare" display="Do not modify the information below. Tap to enter Financial Data" xr:uid="{00000000-0004-0000-0000-000001000000}"/>
    <hyperlink ref="D5:L5" location="'Setări măsurători cheie'!A1" tooltip="Selectați pentru a naviga în foaia de lucru a setărilor măsurătorilor cheie" display="Tap to change report Key Metrics" xr:uid="{00000000-0004-0000-0000-000002000000}"/>
    <hyperlink ref="D13:L13" location="'Introducere date financiare'!A1" tooltip="Selectați pentru a naviga în foaia de lucru Introducerea datelor financiare" display="Do not modify the information below. Tap to enter Financial Data" xr:uid="{00000000-0004-0000-0000-000003000000}"/>
  </hyperlinks>
  <printOptions horizontalCentered="1"/>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Calcule!C8:G8</xm:f>
              <xm:sqref>B10</xm:sqref>
            </x14:sparkline>
            <x14:sparkline>
              <xm:f>Calcule!C9:G9</xm:f>
              <xm:sqref>D10</xm:sqref>
            </x14:sparkline>
            <x14:sparkline>
              <xm:f>Calcule!C10:G10</xm:f>
              <xm:sqref>F10</xm:sqref>
            </x14:sparkline>
            <x14:sparkline>
              <xm:f>Calcule!C11:G11</xm:f>
              <xm:sqref>H10</xm:sqref>
            </x14:sparkline>
            <x14:sparkline>
              <xm:f>Calcule!C12:G12</xm:f>
              <xm:sqref>J10</xm:sqref>
            </x14:sparkline>
          </x14:sparklines>
        </x14:sparklineGroup>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Calcule!C15:G15</xm:f>
              <xm:sqref>I16</xm:sqref>
            </x14:sparkline>
            <x14:sparkline>
              <xm:f>Calcule!C16:G16</xm:f>
              <xm:sqref>I17</xm:sqref>
            </x14:sparkline>
            <x14:sparkline>
              <xm:f>Calcule!C17:G17</xm:f>
              <xm:sqref>I18</xm:sqref>
            </x14:sparkline>
            <x14:sparkline>
              <xm:f>Calcule!C18:G18</xm:f>
              <xm:sqref>I19</xm:sqref>
            </x14:sparkline>
            <x14:sparkline>
              <xm:f>Calcule!C19:G19</xm:f>
              <xm:sqref>I20</xm:sqref>
            </x14:sparkline>
            <x14:sparkline>
              <xm:f>Calcule!C20:G20</xm:f>
              <xm:sqref>I21</xm:sqref>
            </x14:sparkline>
            <x14:sparkline>
              <xm:f>Calcule!C21:G21</xm:f>
              <xm:sqref>I22</xm:sqref>
            </x14:sparkline>
            <x14:sparkline>
              <xm:f>Calcule!C22:G22</xm:f>
              <xm:sqref>I23</xm:sqref>
            </x14:sparkline>
            <x14:sparkline>
              <xm:f>Calcule!C23:G23</xm:f>
              <xm:sqref>I24</xm:sqref>
            </x14:sparkline>
            <x14:sparkline>
              <xm:f>Calcule!C24:G24</xm:f>
              <xm:sqref>I25</xm:sqref>
            </x14:sparkline>
            <x14:sparkline>
              <xm:f>Calcule!C25:G25</xm:f>
              <xm:sqref>I26</xm:sqref>
            </x14:sparkline>
            <x14:sparkline>
              <xm:f>Calcule!C26:G26</xm:f>
              <xm:sqref>I27</xm:sqref>
            </x14:sparkline>
            <x14:sparkline>
              <xm:f>Calcule!C27:G27</xm:f>
              <xm:sqref>I28</xm:sqref>
            </x14:sparkline>
            <x14:sparkline>
              <xm:f>Calcule!C28:G28</xm:f>
              <xm:sqref>I29</xm:sqref>
            </x14:sparkline>
            <x14:sparkline>
              <xm:f>Calcule!C29:G29</xm:f>
              <xm:sqref>I30</xm:sqref>
            </x14:sparkline>
            <x14:sparkline>
              <xm:f>Calcule!C30:G30</xm:f>
              <xm:sqref>I31</xm:sqref>
            </x14:sparkline>
            <x14:sparkline>
              <xm:f>Calcule!C31:G31</xm:f>
              <xm:sqref>I32</xm:sqref>
            </x14:sparkline>
            <x14:sparkline>
              <xm:f>Calcule!C32:G32</xm:f>
              <xm:sqref>I33</xm:sqref>
            </x14:sparkline>
            <x14:sparkline>
              <xm:f>Calcule!C33:G33</xm:f>
              <xm:sqref>I34</xm:sqref>
            </x14:sparkline>
            <x14:sparkline>
              <xm:f>Calcule!C34:G34</xm:f>
              <xm:sqref>I35</xm:sqref>
            </x14:sparkline>
            <x14:sparkline>
              <xm:f>Calcule!C35:G35</xm:f>
              <xm:sqref>I36</xm:sqref>
            </x14:sparkline>
            <x14:sparkline>
              <xm:f>Calcule!C36:G36</xm:f>
              <xm:sqref>I37</xm:sqref>
            </x14:sparkline>
            <x14:sparkline>
              <xm:f>Calcule!C37:G37</xm:f>
              <xm:sqref>I38</xm:sqref>
            </x14:sparkline>
            <x14:sparkline>
              <xm:f>Calcule!C38:G38</xm:f>
              <xm:sqref>I39</xm:sqref>
            </x14:sparkline>
            <x14:sparkline>
              <xm:f>Calcule!C39:G39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8.375" customWidth="1"/>
    <col min="3" max="9" width="17.25" customWidth="1"/>
    <col min="10" max="10" width="1.625" customWidth="1"/>
  </cols>
  <sheetData>
    <row r="1" spans="2:9" ht="8.25" customHeight="1" x14ac:dyDescent="0.3">
      <c r="B1" s="84" t="s">
        <v>10</v>
      </c>
      <c r="C1" s="84"/>
      <c r="D1" s="84"/>
      <c r="E1" s="84"/>
      <c r="F1" s="84"/>
      <c r="G1" s="84"/>
      <c r="H1" s="84"/>
      <c r="I1" s="84"/>
    </row>
    <row r="2" spans="2:9" ht="38.25" customHeight="1" x14ac:dyDescent="0.3">
      <c r="B2" s="84"/>
      <c r="C2" s="84"/>
      <c r="D2" s="84"/>
      <c r="E2" s="84"/>
      <c r="F2" s="84"/>
      <c r="G2" s="84"/>
      <c r="H2" s="84"/>
      <c r="I2" s="84"/>
    </row>
    <row r="3" spans="2:9" ht="18" x14ac:dyDescent="0.3">
      <c r="B3" s="82" t="s">
        <v>11</v>
      </c>
      <c r="C3" s="82"/>
      <c r="D3" s="82"/>
      <c r="E3" s="82"/>
      <c r="F3" s="82"/>
      <c r="G3" s="82"/>
      <c r="H3" s="82"/>
      <c r="I3" s="82"/>
    </row>
    <row r="4" spans="2:9" ht="25.5" customHeight="1" x14ac:dyDescent="0.3">
      <c r="B4" s="83" t="s">
        <v>12</v>
      </c>
      <c r="C4" s="83"/>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93">
        <v>125000</v>
      </c>
      <c r="D6" s="93">
        <v>134137.45000000001</v>
      </c>
      <c r="E6" s="93">
        <v>142728.38</v>
      </c>
      <c r="F6" s="93">
        <v>150687.46</v>
      </c>
      <c r="G6" s="93">
        <v>165044.56</v>
      </c>
      <c r="H6" s="93">
        <v>180026.63</v>
      </c>
      <c r="I6" s="94">
        <v>180583.88</v>
      </c>
    </row>
    <row r="7" spans="2:9" s="5" customFormat="1" ht="30" customHeight="1" x14ac:dyDescent="0.3">
      <c r="B7" s="15" t="s">
        <v>15</v>
      </c>
      <c r="C7" s="95">
        <v>65000</v>
      </c>
      <c r="D7" s="95">
        <v>70962.31</v>
      </c>
      <c r="E7" s="95">
        <v>75924.86</v>
      </c>
      <c r="F7" s="95">
        <v>78901.27</v>
      </c>
      <c r="G7" s="95">
        <v>81674.37</v>
      </c>
      <c r="H7" s="95">
        <v>80883.33</v>
      </c>
      <c r="I7" s="96">
        <v>94419.45</v>
      </c>
    </row>
    <row r="8" spans="2:9" s="5" customFormat="1" ht="30" customHeight="1" x14ac:dyDescent="0.3">
      <c r="B8" s="15" t="s">
        <v>16</v>
      </c>
      <c r="C8" s="95">
        <v>60000</v>
      </c>
      <c r="D8" s="95">
        <v>64207.3</v>
      </c>
      <c r="E8" s="95">
        <v>68857.69</v>
      </c>
      <c r="F8" s="95">
        <v>75643.25</v>
      </c>
      <c r="G8" s="95">
        <v>76755.259999999995</v>
      </c>
      <c r="H8" s="95">
        <v>77317.83</v>
      </c>
      <c r="I8" s="96">
        <v>73425.990000000005</v>
      </c>
    </row>
    <row r="9" spans="2:9" s="5" customFormat="1" ht="30" customHeight="1" x14ac:dyDescent="0.3">
      <c r="B9" s="15" t="s">
        <v>17</v>
      </c>
      <c r="C9" s="95">
        <v>4500</v>
      </c>
      <c r="D9" s="95">
        <v>4517.7700000000004</v>
      </c>
      <c r="E9" s="95">
        <v>4656.92</v>
      </c>
      <c r="F9" s="95">
        <v>4974.21</v>
      </c>
      <c r="G9" s="95">
        <v>5024.1099999999997</v>
      </c>
      <c r="H9" s="95">
        <v>5068.42</v>
      </c>
      <c r="I9" s="96">
        <v>5546.88</v>
      </c>
    </row>
    <row r="10" spans="2:9" s="5" customFormat="1" ht="30" customHeight="1" x14ac:dyDescent="0.3">
      <c r="B10" s="15" t="s">
        <v>18</v>
      </c>
      <c r="C10" s="95">
        <v>2500</v>
      </c>
      <c r="D10" s="95">
        <v>2745.82</v>
      </c>
      <c r="E10" s="95">
        <v>2893.11</v>
      </c>
      <c r="F10" s="95">
        <v>3136.12</v>
      </c>
      <c r="G10" s="95">
        <v>3148.53</v>
      </c>
      <c r="H10" s="95">
        <v>3338.3</v>
      </c>
      <c r="I10" s="96">
        <v>3789.47</v>
      </c>
    </row>
    <row r="11" spans="2:9" s="5" customFormat="1" ht="30" customHeight="1" x14ac:dyDescent="0.3">
      <c r="B11" s="15" t="s">
        <v>19</v>
      </c>
      <c r="C11" s="95">
        <v>54000</v>
      </c>
      <c r="D11" s="95">
        <v>54761.074999999997</v>
      </c>
      <c r="E11" s="95">
        <v>55860.81</v>
      </c>
      <c r="F11" s="95">
        <v>59747.95</v>
      </c>
      <c r="G11" s="95">
        <v>61483.59</v>
      </c>
      <c r="H11" s="95">
        <v>66272.100000000006</v>
      </c>
      <c r="I11" s="96">
        <v>67474.850000000006</v>
      </c>
    </row>
    <row r="12" spans="2:9" s="5" customFormat="1" ht="30" customHeight="1" x14ac:dyDescent="0.3">
      <c r="B12" s="15" t="s">
        <v>20</v>
      </c>
      <c r="C12" s="95">
        <v>22000</v>
      </c>
      <c r="D12" s="95">
        <v>23920.54</v>
      </c>
      <c r="E12" s="95">
        <v>25576.74</v>
      </c>
      <c r="F12" s="95">
        <v>27498.86</v>
      </c>
      <c r="G12" s="95">
        <v>28335.67</v>
      </c>
      <c r="H12" s="95">
        <v>29424.53</v>
      </c>
      <c r="I12" s="96">
        <v>31408.25</v>
      </c>
    </row>
    <row r="13" spans="2:9" s="5" customFormat="1" ht="30" customHeight="1" x14ac:dyDescent="0.3">
      <c r="B13" s="15" t="s">
        <v>21</v>
      </c>
      <c r="C13" s="95">
        <v>32000</v>
      </c>
      <c r="D13" s="95">
        <v>34943.49</v>
      </c>
      <c r="E13" s="95">
        <v>38418.53</v>
      </c>
      <c r="F13" s="95">
        <v>39895.050000000003</v>
      </c>
      <c r="G13" s="95">
        <v>40607.730000000003</v>
      </c>
      <c r="H13" s="95">
        <v>42438.2</v>
      </c>
      <c r="I13" s="96">
        <v>50247.68</v>
      </c>
    </row>
    <row r="14" spans="2:9" s="5" customFormat="1" ht="30" customHeight="1" x14ac:dyDescent="0.3">
      <c r="B14" s="15" t="s">
        <v>22</v>
      </c>
      <c r="C14" s="95">
        <v>12.8</v>
      </c>
      <c r="D14" s="95">
        <v>12.81</v>
      </c>
      <c r="E14" s="95">
        <v>13.78</v>
      </c>
      <c r="F14" s="95">
        <v>14.29</v>
      </c>
      <c r="G14" s="95">
        <v>15.57</v>
      </c>
      <c r="H14" s="95">
        <v>16.78</v>
      </c>
      <c r="I14" s="96">
        <v>19.96</v>
      </c>
    </row>
    <row r="15" spans="2:9" s="5" customFormat="1" ht="30" customHeight="1" x14ac:dyDescent="0.3">
      <c r="B15" s="15" t="s">
        <v>23</v>
      </c>
      <c r="C15" s="95">
        <v>18.2</v>
      </c>
      <c r="D15" s="95">
        <v>18.59</v>
      </c>
      <c r="E15" s="95">
        <v>19.22</v>
      </c>
      <c r="F15" s="95">
        <v>20.170000000000002</v>
      </c>
      <c r="G15" s="95">
        <v>20.48</v>
      </c>
      <c r="H15" s="95">
        <v>21.84</v>
      </c>
      <c r="I15" s="96">
        <v>26.01</v>
      </c>
    </row>
    <row r="16" spans="2:9" s="5" customFormat="1" ht="30" customHeight="1" x14ac:dyDescent="0.3">
      <c r="B16" s="15" t="s">
        <v>24</v>
      </c>
      <c r="C16" s="95">
        <v>19.100000000000001</v>
      </c>
      <c r="D16" s="95">
        <v>20.55</v>
      </c>
      <c r="E16" s="95">
        <v>21.87</v>
      </c>
      <c r="F16" s="95">
        <v>23.19</v>
      </c>
      <c r="G16" s="95">
        <v>24.67</v>
      </c>
      <c r="H16" s="95">
        <v>26.39</v>
      </c>
      <c r="I16" s="96">
        <v>31.08</v>
      </c>
    </row>
    <row r="17" spans="2:9" s="5" customFormat="1" ht="30" customHeight="1" x14ac:dyDescent="0.3">
      <c r="B17" s="15" t="s">
        <v>25</v>
      </c>
      <c r="C17" s="95">
        <v>12.1</v>
      </c>
      <c r="D17" s="95">
        <v>12.21</v>
      </c>
      <c r="E17" s="95">
        <v>12.59</v>
      </c>
      <c r="F17" s="95">
        <v>13.7</v>
      </c>
      <c r="G17" s="95">
        <v>13.76</v>
      </c>
      <c r="H17" s="95">
        <v>14.59</v>
      </c>
      <c r="I17" s="96">
        <v>14.92</v>
      </c>
    </row>
    <row r="18" spans="2:9" s="5" customFormat="1" ht="30" customHeight="1" x14ac:dyDescent="0.3">
      <c r="B18" s="15" t="s">
        <v>26</v>
      </c>
      <c r="C18" s="95">
        <v>0.75</v>
      </c>
      <c r="D18" s="95">
        <v>0.79</v>
      </c>
      <c r="E18" s="95">
        <v>0.85</v>
      </c>
      <c r="F18" s="95">
        <v>0.89</v>
      </c>
      <c r="G18" s="95">
        <v>0.91</v>
      </c>
      <c r="H18" s="95">
        <v>1</v>
      </c>
      <c r="I18" s="96">
        <v>1.03</v>
      </c>
    </row>
    <row r="19" spans="2:9" s="5" customFormat="1" ht="30" customHeight="1" x14ac:dyDescent="0.3">
      <c r="B19" s="15" t="s">
        <v>27</v>
      </c>
      <c r="C19" s="95">
        <v>0.23</v>
      </c>
      <c r="D19" s="95">
        <v>0.25</v>
      </c>
      <c r="E19" s="95">
        <v>0.27</v>
      </c>
      <c r="F19" s="95">
        <v>0.28000000000000003</v>
      </c>
      <c r="G19" s="95">
        <v>0.28999999999999998</v>
      </c>
      <c r="H19" s="95">
        <v>0.3</v>
      </c>
      <c r="I19" s="96">
        <v>0.34</v>
      </c>
    </row>
    <row r="20" spans="2:9" s="5" customFormat="1" ht="30" customHeight="1" x14ac:dyDescent="0.3">
      <c r="B20" s="15"/>
      <c r="C20" s="95"/>
      <c r="D20" s="95"/>
      <c r="E20" s="95"/>
      <c r="F20" s="95"/>
      <c r="G20" s="95"/>
      <c r="H20" s="95"/>
      <c r="I20" s="96"/>
    </row>
    <row r="21" spans="2:9" ht="30" customHeight="1" x14ac:dyDescent="0.3">
      <c r="B21" s="15"/>
      <c r="C21" s="95"/>
      <c r="D21" s="95"/>
      <c r="E21" s="95"/>
      <c r="F21" s="95"/>
      <c r="G21" s="95"/>
      <c r="H21" s="95"/>
      <c r="I21" s="96"/>
    </row>
    <row r="22" spans="2:9" ht="30" customHeight="1" x14ac:dyDescent="0.3">
      <c r="B22" s="15"/>
      <c r="C22" s="95"/>
      <c r="D22" s="95"/>
      <c r="E22" s="95"/>
      <c r="F22" s="95"/>
      <c r="G22" s="95"/>
      <c r="H22" s="95"/>
      <c r="I22" s="96"/>
    </row>
    <row r="23" spans="2:9" ht="30" customHeight="1" x14ac:dyDescent="0.3">
      <c r="B23" s="15"/>
      <c r="C23" s="95"/>
      <c r="D23" s="95"/>
      <c r="E23" s="95"/>
      <c r="F23" s="95"/>
      <c r="G23" s="95"/>
      <c r="H23" s="95"/>
      <c r="I23" s="96"/>
    </row>
    <row r="24" spans="2:9" ht="30" customHeight="1" x14ac:dyDescent="0.3">
      <c r="B24" s="15"/>
      <c r="C24" s="95"/>
      <c r="D24" s="95"/>
      <c r="E24" s="95"/>
      <c r="F24" s="95"/>
      <c r="G24" s="95"/>
      <c r="H24" s="95"/>
      <c r="I24" s="96"/>
    </row>
    <row r="25" spans="2:9" ht="30" customHeight="1" x14ac:dyDescent="0.3">
      <c r="B25" s="15"/>
      <c r="C25" s="95"/>
      <c r="D25" s="95"/>
      <c r="E25" s="95"/>
      <c r="F25" s="95"/>
      <c r="G25" s="95"/>
      <c r="H25" s="95"/>
      <c r="I25" s="96"/>
    </row>
    <row r="26" spans="2:9" ht="30" customHeight="1" x14ac:dyDescent="0.3">
      <c r="B26" s="15"/>
      <c r="C26" s="95"/>
      <c r="D26" s="95"/>
      <c r="E26" s="95"/>
      <c r="F26" s="95"/>
      <c r="G26" s="95"/>
      <c r="H26" s="95"/>
      <c r="I26" s="96"/>
    </row>
    <row r="27" spans="2:9" ht="30" customHeight="1" x14ac:dyDescent="0.3">
      <c r="B27" s="15"/>
      <c r="C27" s="95"/>
      <c r="D27" s="95"/>
      <c r="E27" s="95"/>
      <c r="F27" s="95"/>
      <c r="G27" s="95"/>
      <c r="H27" s="95"/>
      <c r="I27" s="96"/>
    </row>
    <row r="28" spans="2:9" ht="30" customHeight="1" x14ac:dyDescent="0.3">
      <c r="B28" s="15"/>
      <c r="C28" s="95"/>
      <c r="D28" s="95"/>
      <c r="E28" s="95"/>
      <c r="F28" s="95"/>
      <c r="G28" s="95"/>
      <c r="H28" s="95"/>
      <c r="I28" s="96"/>
    </row>
    <row r="29" spans="2:9" ht="30" customHeight="1" x14ac:dyDescent="0.3">
      <c r="B29" s="15"/>
      <c r="C29" s="95"/>
      <c r="D29" s="95"/>
      <c r="E29" s="95"/>
      <c r="F29" s="95"/>
      <c r="G29" s="95"/>
      <c r="H29" s="95"/>
      <c r="I29" s="96"/>
    </row>
    <row r="30" spans="2:9" ht="30" customHeight="1" x14ac:dyDescent="0.3">
      <c r="B30" s="15"/>
      <c r="C30" s="97"/>
      <c r="D30" s="97"/>
      <c r="E30" s="97"/>
      <c r="F30" s="97"/>
      <c r="G30" s="97"/>
      <c r="H30" s="97"/>
      <c r="I30" s="98"/>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Introduceți date financiare, de până la 25 de măsurători cheie și șapte ani în tabel, începând de la celula B5 în această foaie de lucru. Selectați celula B4 pentru a naviga la foaia de lucru Raport financiar" sqref="A1" xr:uid="{00000000-0002-0000-0100-000000000000}"/>
    <dataValidation allowBlank="1" showInputMessage="1" showErrorMessage="1" prompt="Titlul acestei foi de lucru se află în această celulă și sfatul în celula de mai jos" sqref="B1:I2" xr:uid="{00000000-0002-0000-0100-000001000000}"/>
    <dataValidation allowBlank="1" showInputMessage="1" showErrorMessage="1" prompt="Link de navigare în foaia de lucru Raport financiar. Introduceți detalii în tabelul de mai jos" sqref="B4:C4" xr:uid="{00000000-0002-0000-0100-000002000000}"/>
    <dataValidation allowBlank="1" showInputMessage="1" showErrorMessage="1" prompt="Sfatul se află în această celulă" sqref="B3:I3" xr:uid="{00000000-0002-0000-0100-000003000000}"/>
    <dataValidation allowBlank="1" showInputMessage="1" showErrorMessage="1" prompt="Anul este actualizat automat în această celulă. Introduceți cifre pentru anul curent în această coloană, sub acest titlu" sqref="C5 D5:I5" xr:uid="{00000000-0002-0000-0100-000004000000}"/>
    <dataValidation allowBlank="1" showInputMessage="1" showErrorMessage="1" prompt="Introduceți numele de măsurătoare în această coloană, sub acest titlu" sqref="B5" xr:uid="{00000000-0002-0000-0100-000005000000}"/>
  </dataValidations>
  <hyperlinks>
    <hyperlink ref="B4" location="'Raport financiar'!A1" tooltip="Selectați pentru a naviga în foaia de lucru Raport financiar " display="Tap to view Financial Report" xr:uid="{00000000-0004-0000-0100-000000000000}"/>
  </hyperlinks>
  <printOptions horizontalCentered="1"/>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B1:H9"/>
  <sheetViews>
    <sheetView showGridLines="0" zoomScaleNormal="100" workbookViewId="0"/>
  </sheetViews>
  <sheetFormatPr defaultRowHeight="30" customHeight="1" x14ac:dyDescent="0.3"/>
  <cols>
    <col min="1" max="1" width="1.625" customWidth="1"/>
    <col min="2" max="2" width="4.25" customWidth="1"/>
    <col min="3" max="3" width="31.25" customWidth="1"/>
    <col min="4" max="4" width="3.875" customWidth="1"/>
    <col min="5" max="5" width="34.375" customWidth="1"/>
    <col min="6" max="6" width="27.25" customWidth="1"/>
    <col min="9" max="9" width="1.625" customWidth="1"/>
  </cols>
  <sheetData>
    <row r="1" spans="2:8" ht="8.25" customHeight="1" x14ac:dyDescent="0.3">
      <c r="B1" s="84" t="s">
        <v>28</v>
      </c>
      <c r="C1" s="84"/>
      <c r="D1" s="84"/>
      <c r="E1" s="84"/>
      <c r="F1" s="84"/>
      <c r="G1" s="84"/>
      <c r="H1" s="84"/>
    </row>
    <row r="2" spans="2:8" ht="38.25" customHeight="1" x14ac:dyDescent="0.3">
      <c r="B2" s="84"/>
      <c r="C2" s="84"/>
      <c r="D2" s="84"/>
      <c r="E2" s="84"/>
      <c r="F2" s="84"/>
      <c r="G2" s="84"/>
      <c r="H2" s="84"/>
    </row>
    <row r="3" spans="2:8" ht="25.5" customHeight="1" x14ac:dyDescent="0.25">
      <c r="B3" s="86" t="s">
        <v>29</v>
      </c>
      <c r="C3" s="86"/>
      <c r="D3" s="86"/>
      <c r="E3" s="86"/>
      <c r="F3" s="86"/>
      <c r="G3" s="86"/>
      <c r="H3" s="86"/>
    </row>
    <row r="4" spans="2:8" ht="30" customHeight="1" thickBot="1" x14ac:dyDescent="0.35">
      <c r="B4" s="85" t="s">
        <v>30</v>
      </c>
      <c r="C4" s="85"/>
      <c r="D4" s="85"/>
    </row>
    <row r="5" spans="2:8" s="12" customFormat="1" ht="30" customHeight="1" x14ac:dyDescent="0.3">
      <c r="B5" s="42">
        <v>1</v>
      </c>
      <c r="C5" s="30" t="s">
        <v>14</v>
      </c>
      <c r="D5" s="11" t="str">
        <f>IF(ISBLANK(C5),"← Selectați o valoare din lista verticală",IF(COUNTIF($C$5:C5,C5)&gt;1,"Ați selectat "&amp;C5&amp;" de două ori.",""))</f>
        <v/>
      </c>
      <c r="G5"/>
    </row>
    <row r="6" spans="2:8" s="12" customFormat="1" ht="30" customHeight="1" x14ac:dyDescent="0.3">
      <c r="B6" s="43">
        <v>2</v>
      </c>
      <c r="C6" s="31" t="s">
        <v>19</v>
      </c>
      <c r="D6" s="11" t="str">
        <f>IF(ISBLANK(C6),"← Selectați o valoare din lista verticală",IF(COUNTIF($C$5:C6,C6)&gt;1,"Ați selectat "&amp;C6&amp;" de două ori.",""))</f>
        <v/>
      </c>
      <c r="G6"/>
    </row>
    <row r="7" spans="2:8" s="12" customFormat="1" ht="30" customHeight="1" x14ac:dyDescent="0.3">
      <c r="B7" s="43">
        <v>3</v>
      </c>
      <c r="C7" s="32" t="s">
        <v>18</v>
      </c>
      <c r="D7" s="11" t="str">
        <f>IF(ISBLANK(C7),"← Selectați o valoare din lista verticală",IF(COUNTIF($C$5:C7,C7)&gt;1,"Ați selectat "&amp;C7&amp;" de două ori.",""))</f>
        <v/>
      </c>
      <c r="G7"/>
    </row>
    <row r="8" spans="2:8" s="12" customFormat="1" ht="30" customHeight="1" x14ac:dyDescent="0.3">
      <c r="B8" s="43">
        <v>4</v>
      </c>
      <c r="C8" s="32" t="s">
        <v>17</v>
      </c>
      <c r="D8" s="11" t="str">
        <f>IF(ISBLANK(C8),"← Selectați o valoare din lista verticală",IF(COUNTIF($C$5:C8,C8)&gt;1,"Ați selectat "&amp;C8&amp;" de două ori.",""))</f>
        <v/>
      </c>
    </row>
    <row r="9" spans="2:8" s="12" customFormat="1" ht="30" customHeight="1" thickBot="1" x14ac:dyDescent="0.35">
      <c r="B9" s="44">
        <v>5</v>
      </c>
      <c r="C9" s="33" t="s">
        <v>16</v>
      </c>
      <c r="D9" s="11" t="str">
        <f>IF(ISBLANK(C9),"← Selectați o valoare din lista verticală",IF(COUNTIF($C$5:C9,C9)&gt;1,"Ați selectat "&amp;C9&amp;" de două ori.",""))</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Selectați măsurători cheie din listă. Selectați ANULARE, apăsați ALT+SĂGEATĂ ÎN JOS pentru opțiuni, apoi SĂGEATĂ ÎN JOS și ENTER pentru a selecta" prompt="Selectați măsurători cheie în această celulă. Apăsați ALT+SĂGEATĂ ÎN JOS pentru opțiuni, apoi SĂGEATĂ ÎN JOS și ENTER pentru a selecta" sqref="C5:C9" xr:uid="{00000000-0002-0000-0200-000000000000}">
      <formula1>lstMetrics</formula1>
    </dataValidation>
    <dataValidation allowBlank="1" showInputMessage="1" showErrorMessage="1" prompt="Selectați măsurători cheie pentru a fi afișate în partea de sus a raportului financiar anual în această foaie de lucru. Selectați celula B4 pentru a naviga la foaia de lucru Raport financiar" sqref="A1" xr:uid="{00000000-0002-0000-0200-000001000000}"/>
    <dataValidation allowBlank="1" showInputMessage="1" showErrorMessage="1" prompt="Titlul acestei foi de lucru se află în această celulă și sfatul în celula de mai jos" sqref="B1:H2" xr:uid="{00000000-0002-0000-0200-000002000000}"/>
    <dataValidation allowBlank="1" showInputMessage="1" showErrorMessage="1" prompt="Link de navigare în foaia de lucru Raport financiar. Selectați măsurători cheie în celulele de mai jos, celulele C5 la C9" sqref="B4:D4" xr:uid="{00000000-0002-0000-0200-000003000000}"/>
  </dataValidations>
  <hyperlinks>
    <hyperlink ref="B4:C4" location="'Raport financiar'!A1" tooltip="Vizualizare raport financiar" display="  Click to view Financial Report" xr:uid="{00000000-0004-0000-0200-000000000000}"/>
    <hyperlink ref="B4:D4" location="'Raport financiar'!A1" tooltip="Selectați pentru a naviga în foaia de lucru Raport financiar" display="  Tap to view Financial Report" xr:uid="{00000000-0004-0000-0200-000001000000}"/>
  </hyperlinks>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9"/>
  <sheetViews>
    <sheetView workbookViewId="0"/>
  </sheetViews>
  <sheetFormatPr defaultRowHeight="16.5" x14ac:dyDescent="0.3"/>
  <cols>
    <col min="2" max="2" width="32.75" customWidth="1"/>
  </cols>
  <sheetData>
    <row r="1" spans="1:9" s="12" customFormat="1" ht="34.5" customHeight="1" x14ac:dyDescent="0.3">
      <c r="A1" s="13" t="s">
        <v>31</v>
      </c>
    </row>
    <row r="2" spans="1:9" s="12" customFormat="1" x14ac:dyDescent="0.3">
      <c r="D2" s="6" t="s">
        <v>34</v>
      </c>
    </row>
    <row r="3" spans="1:9" ht="19.5" customHeight="1" x14ac:dyDescent="0.3">
      <c r="B3" t="s">
        <v>32</v>
      </c>
      <c r="C3" s="2">
        <f>SelectedYear</f>
        <v>2018</v>
      </c>
      <c r="D3">
        <f ca="1">MATCH(C3,lstYears,0)+1</f>
        <v>7</v>
      </c>
    </row>
    <row r="4" spans="1:9" ht="19.5" customHeight="1" x14ac:dyDescent="0.3">
      <c r="B4" t="s">
        <v>33</v>
      </c>
      <c r="C4" s="2">
        <f>C3-1</f>
        <v>2017</v>
      </c>
      <c r="D4">
        <f ca="1">MATCH(C4,lstYears,0)+1</f>
        <v>6</v>
      </c>
    </row>
    <row r="5" spans="1:9" ht="19.5" customHeight="1" x14ac:dyDescent="0.3"/>
    <row r="6" spans="1:9" ht="19.5" customHeight="1" thickBot="1" x14ac:dyDescent="0.35">
      <c r="B6" t="s">
        <v>34</v>
      </c>
      <c r="C6" s="1">
        <f ca="1">MATCH(C7,lstYears,0)+1</f>
        <v>3</v>
      </c>
      <c r="D6" s="1">
        <f ca="1">MATCH(D7,lstYears,0)+1</f>
        <v>4</v>
      </c>
      <c r="E6" s="1">
        <f ca="1">MATCH(E7,lstYears,0)+1</f>
        <v>5</v>
      </c>
      <c r="F6" s="1">
        <f ca="1">MATCH(F7,lstYears,0)+1</f>
        <v>6</v>
      </c>
      <c r="G6" s="1">
        <f ca="1">MATCH(G7,lstYears,0)+1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MATCH(B8,'Introducere date financiare'!$B$6:$B$30,0)</f>
        <v>1</v>
      </c>
      <c r="B8" t="str">
        <f>IF('Setări măsurători cheie'!C5="","",'Setări măsurători cheie'!C5)</f>
        <v>VENITURI</v>
      </c>
      <c r="C8">
        <f ca="1">IFERROR(INDEX('Introducere date financiare'!$B$6:$I$30,$A8,C$6),NA())</f>
        <v>134137.45000000001</v>
      </c>
      <c r="D8">
        <f ca="1">IFERROR(INDEX('Introducere date financiare'!$B$6:$I$30,$A8,D$6),NA())</f>
        <v>142728.38</v>
      </c>
      <c r="E8">
        <f ca="1">IFERROR(INDEX('Introducere date financiare'!$B$6:$I$30,$A8,E$6),NA())</f>
        <v>150687.46</v>
      </c>
      <c r="F8">
        <f ca="1">IFERROR(INDEX('Introducere date financiare'!$B$6:$I$30,$A8,F$6),NA())</f>
        <v>165044.56</v>
      </c>
      <c r="G8">
        <f ca="1">IFERROR(INDEX('Introducere date financiare'!$B$6:$I$30,$A8,G$6),NA())</f>
        <v>180026.63</v>
      </c>
      <c r="H8" s="3">
        <f ca="1">IFERROR(G8/F8-1,"")</f>
        <v>9.0775909245357722E-2</v>
      </c>
    </row>
    <row r="9" spans="1:9" ht="19.5" customHeight="1" x14ac:dyDescent="0.3">
      <c r="A9">
        <f>MATCH(B9,'Introducere date financiare'!$B$6:$B$30,0)</f>
        <v>6</v>
      </c>
      <c r="B9" t="str">
        <f>IF('Setări măsurători cheie'!C6="","",'Setări măsurători cheie'!C6)</f>
        <v>PROFIT NET</v>
      </c>
      <c r="C9">
        <f ca="1">IFERROR(INDEX('Introducere date financiare'!$B$6:$I$30,$A9,C$6),NA())</f>
        <v>54761.074999999997</v>
      </c>
      <c r="D9">
        <f ca="1">IFERROR(INDEX('Introducere date financiare'!$B$6:$I$30,$A9,D$6),NA())</f>
        <v>55860.81</v>
      </c>
      <c r="E9">
        <f ca="1">IFERROR(INDEX('Introducere date financiare'!$B$6:$I$30,$A9,E$6),NA())</f>
        <v>59747.95</v>
      </c>
      <c r="F9">
        <f ca="1">IFERROR(INDEX('Introducere date financiare'!$B$6:$I$30,$A9,F$6),NA())</f>
        <v>61483.59</v>
      </c>
      <c r="G9">
        <f ca="1">IFERROR(INDEX('Introducere date financiare'!$B$6:$I$30,$A9,G$6),NA())</f>
        <v>66272.100000000006</v>
      </c>
      <c r="H9" s="3">
        <f t="shared" ref="H9:H12" ca="1" si="0">IFERROR(G9/F9-1,"")</f>
        <v>7.7882732612067906E-2</v>
      </c>
    </row>
    <row r="10" spans="1:9" ht="19.5" customHeight="1" x14ac:dyDescent="0.3">
      <c r="A10">
        <f>MATCH(B10,'Introducere date financiare'!$B$6:$B$30,0)</f>
        <v>5</v>
      </c>
      <c r="B10" t="str">
        <f>IF('Setări măsurători cheie'!C7="","",'Setări măsurători cheie'!C7)</f>
        <v>DOBÂNDĂ</v>
      </c>
      <c r="C10">
        <f ca="1">IFERROR(INDEX('Introducere date financiare'!$B$6:$I$30,$A10,C$6),NA())</f>
        <v>2745.82</v>
      </c>
      <c r="D10">
        <f ca="1">IFERROR(INDEX('Introducere date financiare'!$B$6:$I$30,$A10,D$6),NA())</f>
        <v>2893.11</v>
      </c>
      <c r="E10">
        <f ca="1">IFERROR(INDEX('Introducere date financiare'!$B$6:$I$30,$A10,E$6),NA())</f>
        <v>3136.12</v>
      </c>
      <c r="F10">
        <f ca="1">IFERROR(INDEX('Introducere date financiare'!$B$6:$I$30,$A10,F$6),NA())</f>
        <v>3148.53</v>
      </c>
      <c r="G10">
        <f ca="1">IFERROR(INDEX('Introducere date financiare'!$B$6:$I$30,$A10,G$6),NA())</f>
        <v>3338.3</v>
      </c>
      <c r="H10" s="3">
        <f t="shared" ca="1" si="0"/>
        <v>6.0272571644545136E-2</v>
      </c>
    </row>
    <row r="11" spans="1:9" ht="19.5" customHeight="1" x14ac:dyDescent="0.3">
      <c r="A11">
        <f>MATCH(B11,'Introducere date financiare'!$B$6:$B$30,0)</f>
        <v>4</v>
      </c>
      <c r="B11" t="str">
        <f>IF('Setări măsurători cheie'!C8="","",'Setări măsurători cheie'!C8)</f>
        <v>AMORTIZARE</v>
      </c>
      <c r="C11">
        <f ca="1">IFERROR(INDEX('Introducere date financiare'!$B$6:$I$30,$A11,C$6),NA())</f>
        <v>4517.7700000000004</v>
      </c>
      <c r="D11">
        <f ca="1">IFERROR(INDEX('Introducere date financiare'!$B$6:$I$30,$A11,D$6),NA())</f>
        <v>4656.92</v>
      </c>
      <c r="E11">
        <f ca="1">IFERROR(INDEX('Introducere date financiare'!$B$6:$I$30,$A11,E$6),NA())</f>
        <v>4974.21</v>
      </c>
      <c r="F11">
        <f ca="1">IFERROR(INDEX('Introducere date financiare'!$B$6:$I$30,$A11,F$6),NA())</f>
        <v>5024.1099999999997</v>
      </c>
      <c r="G11">
        <f ca="1">IFERROR(INDEX('Introducere date financiare'!$B$6:$I$30,$A11,G$6),NA())</f>
        <v>5068.42</v>
      </c>
      <c r="H11" s="3">
        <f t="shared" ca="1" si="0"/>
        <v>8.8194725035877219E-3</v>
      </c>
    </row>
    <row r="12" spans="1:9" ht="19.5" customHeight="1" x14ac:dyDescent="0.3">
      <c r="A12">
        <f>MATCH(B12,'Introducere date financiare'!$B$6:$B$30,0)</f>
        <v>3</v>
      </c>
      <c r="B12" t="str">
        <f>IF('Setări măsurători cheie'!C9="","",'Setări măsurători cheie'!C9)</f>
        <v>PROFIT DE OPERARE</v>
      </c>
      <c r="C12">
        <f ca="1">IFERROR(INDEX('Introducere date financiare'!$B$6:$I$30,$A12,C$6),NA())</f>
        <v>64207.3</v>
      </c>
      <c r="D12">
        <f ca="1">IFERROR(INDEX('Introducere date financiare'!$B$6:$I$30,$A12,D$6),NA())</f>
        <v>68857.69</v>
      </c>
      <c r="E12">
        <f ca="1">IFERROR(INDEX('Introducere date financiare'!$B$6:$I$30,$A12,E$6),NA())</f>
        <v>75643.25</v>
      </c>
      <c r="F12">
        <f ca="1">IFERROR(INDEX('Introducere date financiare'!$B$6:$I$30,$A12,F$6),NA())</f>
        <v>76755.259999999995</v>
      </c>
      <c r="G12">
        <f ca="1">IFERROR(INDEX('Introducere date financiare'!$B$6:$I$30,$A12,G$6),NA())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IF('Introducere date financiare'!B6=0,"",'Introducere date financiare'!B6)</f>
        <v>VENITURI</v>
      </c>
      <c r="C15">
        <f ca="1">IF(B15="",NA(),IFERROR(INDEX('Introducere date financiare'!$B$6:$I$30,$A15,C$6),NA()))</f>
        <v>134137.45000000001</v>
      </c>
      <c r="D15">
        <f ca="1">IF(B15="",NA(),IFERROR(INDEX('Introducere date financiare'!$B$6:$I$30,$A15,D$6),NA()))</f>
        <v>142728.38</v>
      </c>
      <c r="E15">
        <f ca="1">IF(B15="",NA(),IFERROR(INDEX('Introducere date financiare'!$B$6:$I$30,$A15,E$6),NA()))</f>
        <v>150687.46</v>
      </c>
      <c r="F15">
        <f ca="1">IF(B15="",NA(),IFERROR(INDEX('Introducere date financiare'!$B$6:$I$30,$A15,F$6),NA()))</f>
        <v>165044.56</v>
      </c>
      <c r="G15">
        <f ca="1">IF(B15="",NA(),IFERROR(INDEX('Introducere date financiare'!$B$6:$I$30,$A15,G$6),NA()))</f>
        <v>180026.63</v>
      </c>
    </row>
    <row r="16" spans="1:9" ht="19.5" customHeight="1" x14ac:dyDescent="0.3">
      <c r="A16">
        <f>ROWS($B$15:B16)</f>
        <v>2</v>
      </c>
      <c r="B16" t="str">
        <f>IF('Introducere date financiare'!B7=0,"",'Introducere date financiare'!B7)</f>
        <v>CHELTUIELI DE OPERARE</v>
      </c>
      <c r="C16">
        <f ca="1">IF(B16="",NA(),IFERROR(INDEX('Introducere date financiare'!$B$6:$I$30,$A16,C$6),NA()))</f>
        <v>70962.31</v>
      </c>
      <c r="D16">
        <f ca="1">IF(B16="",NA(),IFERROR(INDEX('Introducere date financiare'!$B$6:$I$30,$A16,D$6),NA()))</f>
        <v>75924.86</v>
      </c>
      <c r="E16">
        <f ca="1">IF(B16="",NA(),IFERROR(INDEX('Introducere date financiare'!$B$6:$I$30,$A16,E$6),NA()))</f>
        <v>78901.27</v>
      </c>
      <c r="F16">
        <f ca="1">IF(B16="",NA(),IFERROR(INDEX('Introducere date financiare'!$B$6:$I$30,$A16,F$6),NA()))</f>
        <v>81674.37</v>
      </c>
      <c r="G16">
        <f ca="1">IF(B16="",NA(),IFERROR(INDEX('Introducere date financiare'!$B$6:$I$30,$A16,G$6),NA()))</f>
        <v>80883.33</v>
      </c>
    </row>
    <row r="17" spans="1:7" ht="19.5" customHeight="1" x14ac:dyDescent="0.3">
      <c r="A17">
        <f>ROWS($B$15:B17)</f>
        <v>3</v>
      </c>
      <c r="B17" t="str">
        <f>IF('Introducere date financiare'!B8=0,"",'Introducere date financiare'!B8)</f>
        <v>PROFIT DE OPERARE</v>
      </c>
      <c r="C17">
        <f ca="1">IF(B17="",NA(),IFERROR(INDEX('Introducere date financiare'!$B$6:$I$30,$A17,C$6),NA()))</f>
        <v>64207.3</v>
      </c>
      <c r="D17">
        <f ca="1">IF(B17="",NA(),IFERROR(INDEX('Introducere date financiare'!$B$6:$I$30,$A17,D$6),NA()))</f>
        <v>68857.69</v>
      </c>
      <c r="E17">
        <f ca="1">IF(B17="",NA(),IFERROR(INDEX('Introducere date financiare'!$B$6:$I$30,$A17,E$6),NA()))</f>
        <v>75643.25</v>
      </c>
      <c r="F17">
        <f ca="1">IF(B17="",NA(),IFERROR(INDEX('Introducere date financiare'!$B$6:$I$30,$A17,F$6),NA()))</f>
        <v>76755.259999999995</v>
      </c>
      <c r="G17">
        <f ca="1">IF(B17="",NA(),IFERROR(INDEX('Introducere date financiare'!$B$6:$I$30,$A17,G$6),NA()))</f>
        <v>77317.83</v>
      </c>
    </row>
    <row r="18" spans="1:7" ht="19.5" customHeight="1" x14ac:dyDescent="0.3">
      <c r="A18">
        <f>ROWS($B$15:B18)</f>
        <v>4</v>
      </c>
      <c r="B18" t="str">
        <f>IF('Introducere date financiare'!B9=0,"",'Introducere date financiare'!B9)</f>
        <v>AMORTIZARE</v>
      </c>
      <c r="C18">
        <f ca="1">IF(B18="",NA(),IFERROR(INDEX('Introducere date financiare'!$B$6:$I$30,$A18,C$6),NA()))</f>
        <v>4517.7700000000004</v>
      </c>
      <c r="D18">
        <f ca="1">IF(B18="",NA(),IFERROR(INDEX('Introducere date financiare'!$B$6:$I$30,$A18,D$6),NA()))</f>
        <v>4656.92</v>
      </c>
      <c r="E18">
        <f ca="1">IF(B18="",NA(),IFERROR(INDEX('Introducere date financiare'!$B$6:$I$30,$A18,E$6),NA()))</f>
        <v>4974.21</v>
      </c>
      <c r="F18">
        <f ca="1">IF(B18="",NA(),IFERROR(INDEX('Introducere date financiare'!$B$6:$I$30,$A18,F$6),NA()))</f>
        <v>5024.1099999999997</v>
      </c>
      <c r="G18">
        <f ca="1">IF(B18="",NA(),IFERROR(INDEX('Introducere date financiare'!$B$6:$I$30,$A18,G$6),NA()))</f>
        <v>5068.42</v>
      </c>
    </row>
    <row r="19" spans="1:7" ht="19.5" customHeight="1" x14ac:dyDescent="0.3">
      <c r="A19">
        <f>ROWS($B$15:B19)</f>
        <v>5</v>
      </c>
      <c r="B19" t="str">
        <f>IF('Introducere date financiare'!B10=0,"",'Introducere date financiare'!B10)</f>
        <v>DOBÂNDĂ</v>
      </c>
      <c r="C19">
        <f ca="1">IF(B19="",NA(),IFERROR(INDEX('Introducere date financiare'!$B$6:$I$30,$A19,C$6),NA()))</f>
        <v>2745.82</v>
      </c>
      <c r="D19">
        <f ca="1">IF(B19="",NA(),IFERROR(INDEX('Introducere date financiare'!$B$6:$I$30,$A19,D$6),NA()))</f>
        <v>2893.11</v>
      </c>
      <c r="E19">
        <f ca="1">IF(B19="",NA(),IFERROR(INDEX('Introducere date financiare'!$B$6:$I$30,$A19,E$6),NA()))</f>
        <v>3136.12</v>
      </c>
      <c r="F19">
        <f ca="1">IF(B19="",NA(),IFERROR(INDEX('Introducere date financiare'!$B$6:$I$30,$A19,F$6),NA()))</f>
        <v>3148.53</v>
      </c>
      <c r="G19">
        <f ca="1">IF(B19="",NA(),IFERROR(INDEX('Introducere date financiare'!$B$6:$I$30,$A19,G$6),NA()))</f>
        <v>3338.3</v>
      </c>
    </row>
    <row r="20" spans="1:7" ht="19.5" customHeight="1" x14ac:dyDescent="0.3">
      <c r="A20">
        <f>ROWS($B$15:B20)</f>
        <v>6</v>
      </c>
      <c r="B20" t="str">
        <f>IF('Introducere date financiare'!B11=0,"",'Introducere date financiare'!B11)</f>
        <v>PROFIT NET</v>
      </c>
      <c r="C20">
        <f ca="1">IF(B20="",NA(),IFERROR(INDEX('Introducere date financiare'!$B$6:$I$30,$A20,C$6),NA()))</f>
        <v>54761.074999999997</v>
      </c>
      <c r="D20">
        <f ca="1">IF(B20="",NA(),IFERROR(INDEX('Introducere date financiare'!$B$6:$I$30,$A20,D$6),NA()))</f>
        <v>55860.81</v>
      </c>
      <c r="E20">
        <f ca="1">IF(B20="",NA(),IFERROR(INDEX('Introducere date financiare'!$B$6:$I$30,$A20,E$6),NA()))</f>
        <v>59747.95</v>
      </c>
      <c r="F20">
        <f ca="1">IF(B20="",NA(),IFERROR(INDEX('Introducere date financiare'!$B$6:$I$30,$A20,F$6),NA()))</f>
        <v>61483.59</v>
      </c>
      <c r="G20">
        <f ca="1">IF(B20="",NA(),IFERROR(INDEX('Introducere date financiare'!$B$6:$I$30,$A20,G$6),NA()))</f>
        <v>66272.100000000006</v>
      </c>
    </row>
    <row r="21" spans="1:7" ht="19.5" customHeight="1" x14ac:dyDescent="0.3">
      <c r="A21">
        <f>ROWS($B$15:B21)</f>
        <v>7</v>
      </c>
      <c r="B21" t="str">
        <f>IF('Introducere date financiare'!B12=0,"",'Introducere date financiare'!B12)</f>
        <v>IMPOZIT</v>
      </c>
      <c r="C21">
        <f ca="1">IF(B21="",NA(),IFERROR(INDEX('Introducere date financiare'!$B$6:$I$30,$A21,C$6),NA()))</f>
        <v>23920.54</v>
      </c>
      <c r="D21">
        <f ca="1">IF(B21="",NA(),IFERROR(INDEX('Introducere date financiare'!$B$6:$I$30,$A21,D$6),NA()))</f>
        <v>25576.74</v>
      </c>
      <c r="E21">
        <f ca="1">IF(B21="",NA(),IFERROR(INDEX('Introducere date financiare'!$B$6:$I$30,$A21,E$6),NA()))</f>
        <v>27498.86</v>
      </c>
      <c r="F21">
        <f ca="1">IF(B21="",NA(),IFERROR(INDEX('Introducere date financiare'!$B$6:$I$30,$A21,F$6),NA()))</f>
        <v>28335.67</v>
      </c>
      <c r="G21">
        <f ca="1">IF(B21="",NA(),IFERROR(INDEX('Introducere date financiare'!$B$6:$I$30,$A21,G$6),NA()))</f>
        <v>29424.53</v>
      </c>
    </row>
    <row r="22" spans="1:7" ht="19.5" customHeight="1" x14ac:dyDescent="0.3">
      <c r="A22">
        <f>ROWS($B$15:B22)</f>
        <v>8</v>
      </c>
      <c r="B22" t="str">
        <f>IF('Introducere date financiare'!B13=0,"",'Introducere date financiare'!B13)</f>
        <v>PROFIT DUPĂ IMPOZITARE</v>
      </c>
      <c r="C22">
        <f ca="1">IF(B22="",NA(),IFERROR(INDEX('Introducere date financiare'!$B$6:$I$30,$A22,C$6),NA()))</f>
        <v>34943.49</v>
      </c>
      <c r="D22">
        <f ca="1">IF(B22="",NA(),IFERROR(INDEX('Introducere date financiare'!$B$6:$I$30,$A22,D$6),NA()))</f>
        <v>38418.53</v>
      </c>
      <c r="E22">
        <f ca="1">IF(B22="",NA(),IFERROR(INDEX('Introducere date financiare'!$B$6:$I$30,$A22,E$6),NA()))</f>
        <v>39895.050000000003</v>
      </c>
      <c r="F22">
        <f ca="1">IF(B22="",NA(),IFERROR(INDEX('Introducere date financiare'!$B$6:$I$30,$A22,F$6),NA()))</f>
        <v>40607.730000000003</v>
      </c>
      <c r="G22">
        <f ca="1">IF(B22="",NA(),IFERROR(INDEX('Introducere date financiare'!$B$6:$I$30,$A22,G$6),NA()))</f>
        <v>42438.2</v>
      </c>
    </row>
    <row r="23" spans="1:7" ht="19.5" customHeight="1" x14ac:dyDescent="0.3">
      <c r="A23">
        <f>ROWS($B$15:B23)</f>
        <v>9</v>
      </c>
      <c r="B23" t="str">
        <f>IF('Introducere date financiare'!B14=0,"",'Introducere date financiare'!B14)</f>
        <v>MĂSURĂTOARE 1</v>
      </c>
      <c r="C23">
        <f ca="1">IF(B23="",NA(),IFERROR(INDEX('Introducere date financiare'!$B$6:$I$30,$A23,C$6),NA()))</f>
        <v>12.81</v>
      </c>
      <c r="D23">
        <f ca="1">IF(B23="",NA(),IFERROR(INDEX('Introducere date financiare'!$B$6:$I$30,$A23,D$6),NA()))</f>
        <v>13.78</v>
      </c>
      <c r="E23">
        <f ca="1">IF(B23="",NA(),IFERROR(INDEX('Introducere date financiare'!$B$6:$I$30,$A23,E$6),NA()))</f>
        <v>14.29</v>
      </c>
      <c r="F23">
        <f ca="1">IF(B23="",NA(),IFERROR(INDEX('Introducere date financiare'!$B$6:$I$30,$A23,F$6),NA()))</f>
        <v>15.57</v>
      </c>
      <c r="G23">
        <f ca="1">IF(B23="",NA(),IFERROR(INDEX('Introducere date financiare'!$B$6:$I$30,$A23,G$6),NA()))</f>
        <v>16.78</v>
      </c>
    </row>
    <row r="24" spans="1:7" ht="19.5" customHeight="1" x14ac:dyDescent="0.3">
      <c r="A24">
        <f>ROWS($B$15:B24)</f>
        <v>10</v>
      </c>
      <c r="B24" t="str">
        <f>IF('Introducere date financiare'!B15=0,"",'Introducere date financiare'!B15)</f>
        <v>MĂSURĂTOARE 2</v>
      </c>
      <c r="C24">
        <f ca="1">IF(B24="",NA(),IFERROR(INDEX('Introducere date financiare'!$B$6:$I$30,$A24,C$6),NA()))</f>
        <v>18.59</v>
      </c>
      <c r="D24">
        <f ca="1">IF(B24="",NA(),IFERROR(INDEX('Introducere date financiare'!$B$6:$I$30,$A24,D$6),NA()))</f>
        <v>19.22</v>
      </c>
      <c r="E24">
        <f ca="1">IF(B24="",NA(),IFERROR(INDEX('Introducere date financiare'!$B$6:$I$30,$A24,E$6),NA()))</f>
        <v>20.170000000000002</v>
      </c>
      <c r="F24">
        <f ca="1">IF(B24="",NA(),IFERROR(INDEX('Introducere date financiare'!$B$6:$I$30,$A24,F$6),NA()))</f>
        <v>20.48</v>
      </c>
      <c r="G24">
        <f ca="1">IF(B24="",NA(),IFERROR(INDEX('Introducere date financiare'!$B$6:$I$30,$A24,G$6),NA()))</f>
        <v>21.84</v>
      </c>
    </row>
    <row r="25" spans="1:7" ht="19.5" customHeight="1" x14ac:dyDescent="0.3">
      <c r="A25">
        <f>ROWS($B$15:B25)</f>
        <v>11</v>
      </c>
      <c r="B25" t="str">
        <f>IF('Introducere date financiare'!B16=0,"",'Introducere date financiare'!B16)</f>
        <v>MĂSURĂTOARE 3</v>
      </c>
      <c r="C25">
        <f ca="1">IF(B25="",NA(),IFERROR(INDEX('Introducere date financiare'!$B$6:$I$30,$A25,C$6),NA()))</f>
        <v>20.55</v>
      </c>
      <c r="D25">
        <f ca="1">IF(B25="",NA(),IFERROR(INDEX('Introducere date financiare'!$B$6:$I$30,$A25,D$6),NA()))</f>
        <v>21.87</v>
      </c>
      <c r="E25">
        <f ca="1">IF(B25="",NA(),IFERROR(INDEX('Introducere date financiare'!$B$6:$I$30,$A25,E$6),NA()))</f>
        <v>23.19</v>
      </c>
      <c r="F25">
        <f ca="1">IF(B25="",NA(),IFERROR(INDEX('Introducere date financiare'!$B$6:$I$30,$A25,F$6),NA()))</f>
        <v>24.67</v>
      </c>
      <c r="G25">
        <f ca="1">IF(B25="",NA(),IFERROR(INDEX('Introducere date financiare'!$B$6:$I$30,$A25,G$6),NA()))</f>
        <v>26.39</v>
      </c>
    </row>
    <row r="26" spans="1:7" ht="19.5" customHeight="1" x14ac:dyDescent="0.3">
      <c r="A26">
        <f>ROWS($B$15:B26)</f>
        <v>12</v>
      </c>
      <c r="B26" t="str">
        <f>IF('Introducere date financiare'!B17=0,"",'Introducere date financiare'!B17)</f>
        <v>MĂSURĂTOARE 4</v>
      </c>
      <c r="C26">
        <f ca="1">IF(B26="",NA(),IFERROR(INDEX('Introducere date financiare'!$B$6:$I$30,$A26,C$6),NA()))</f>
        <v>12.21</v>
      </c>
      <c r="D26">
        <f ca="1">IF(B26="",NA(),IFERROR(INDEX('Introducere date financiare'!$B$6:$I$30,$A26,D$6),NA()))</f>
        <v>12.59</v>
      </c>
      <c r="E26">
        <f ca="1">IF(B26="",NA(),IFERROR(INDEX('Introducere date financiare'!$B$6:$I$30,$A26,E$6),NA()))</f>
        <v>13.7</v>
      </c>
      <c r="F26">
        <f ca="1">IF(B26="",NA(),IFERROR(INDEX('Introducere date financiare'!$B$6:$I$30,$A26,F$6),NA()))</f>
        <v>13.76</v>
      </c>
      <c r="G26">
        <f ca="1">IF(B26="",NA(),IFERROR(INDEX('Introducere date financiare'!$B$6:$I$30,$A26,G$6),NA()))</f>
        <v>14.59</v>
      </c>
    </row>
    <row r="27" spans="1:7" ht="19.5" customHeight="1" x14ac:dyDescent="0.3">
      <c r="A27">
        <f>ROWS($B$15:B27)</f>
        <v>13</v>
      </c>
      <c r="B27" t="str">
        <f>IF('Introducere date financiare'!B18=0,"",'Introducere date financiare'!B18)</f>
        <v>MĂSURĂTOARE 5</v>
      </c>
      <c r="C27">
        <f ca="1">IF(B27="",NA(),IFERROR(INDEX('Introducere date financiare'!$B$6:$I$30,$A27,C$6),NA()))</f>
        <v>0.79</v>
      </c>
      <c r="D27">
        <f ca="1">IF(B27="",NA(),IFERROR(INDEX('Introducere date financiare'!$B$6:$I$30,$A27,D$6),NA()))</f>
        <v>0.85</v>
      </c>
      <c r="E27">
        <f ca="1">IF(B27="",NA(),IFERROR(INDEX('Introducere date financiare'!$B$6:$I$30,$A27,E$6),NA()))</f>
        <v>0.89</v>
      </c>
      <c r="F27">
        <f ca="1">IF(B27="",NA(),IFERROR(INDEX('Introducere date financiare'!$B$6:$I$30,$A27,F$6),NA()))</f>
        <v>0.91</v>
      </c>
      <c r="G27">
        <f ca="1">IF(B27="",NA(),IFERROR(INDEX('Introducere date financiare'!$B$6:$I$30,$A27,G$6),NA()))</f>
        <v>1</v>
      </c>
    </row>
    <row r="28" spans="1:7" ht="19.5" customHeight="1" x14ac:dyDescent="0.3">
      <c r="A28">
        <f>ROWS($B$15:B28)</f>
        <v>14</v>
      </c>
      <c r="B28" t="str">
        <f>IF('Introducere date financiare'!B19=0,"",'Introducere date financiare'!B19)</f>
        <v>MĂSURĂTOARE 6</v>
      </c>
      <c r="C28">
        <f ca="1">IF(B28="",NA(),IFERROR(INDEX('Introducere date financiare'!$B$6:$I$30,$A28,C$6),NA()))</f>
        <v>0.25</v>
      </c>
      <c r="D28">
        <f ca="1">IF(B28="",NA(),IFERROR(INDEX('Introducere date financiare'!$B$6:$I$30,$A28,D$6),NA()))</f>
        <v>0.27</v>
      </c>
      <c r="E28">
        <f ca="1">IF(B28="",NA(),IFERROR(INDEX('Introducere date financiare'!$B$6:$I$30,$A28,E$6),NA()))</f>
        <v>0.28000000000000003</v>
      </c>
      <c r="F28">
        <f ca="1">IF(B28="",NA(),IFERROR(INDEX('Introducere date financiare'!$B$6:$I$30,$A28,F$6),NA()))</f>
        <v>0.28999999999999998</v>
      </c>
      <c r="G28">
        <f ca="1">IF(B28="",NA(),IFERROR(INDEX('Introducere date financiare'!$B$6:$I$30,$A28,G$6),NA()))</f>
        <v>0.3</v>
      </c>
    </row>
    <row r="29" spans="1:7" ht="19.5" customHeight="1" x14ac:dyDescent="0.3">
      <c r="A29">
        <f>ROWS($B$15:B29)</f>
        <v>15</v>
      </c>
      <c r="B29" t="str">
        <f>IF('Introducere date financiare'!B20=0,"",'Introducere date financiare'!B20)</f>
        <v/>
      </c>
      <c r="C29" t="e">
        <f>IF(B29="",NA(),IFERROR(INDEX('Introducere date financiare'!$B$6:$I$30,$A29,C$6),NA()))</f>
        <v>#N/A</v>
      </c>
      <c r="D29" t="e">
        <f>IF(B29="",NA(),IFERROR(INDEX('Introducere date financiare'!$B$6:$I$30,$A29,D$6),NA()))</f>
        <v>#N/A</v>
      </c>
      <c r="E29" t="e">
        <f>IF(B29="",NA(),IFERROR(INDEX('Introducere date financiare'!$B$6:$I$30,$A29,E$6),NA()))</f>
        <v>#N/A</v>
      </c>
      <c r="F29" t="e">
        <f>IF(B29="",NA(),IFERROR(INDEX('Introducere date financiare'!$B$6:$I$30,$A29,F$6),NA()))</f>
        <v>#N/A</v>
      </c>
      <c r="G29" t="e">
        <f>IF(B29="",NA(),IFERROR(INDEX('Introducere date financiare'!$B$6:$I$30,$A29,G$6),NA()))</f>
        <v>#N/A</v>
      </c>
    </row>
    <row r="30" spans="1:7" ht="19.5" customHeight="1" x14ac:dyDescent="0.3">
      <c r="A30">
        <f>ROWS($B$15:B30)</f>
        <v>16</v>
      </c>
      <c r="B30" t="str">
        <f>IF('Introducere date financiare'!B21=0,"",'Introducere date financiare'!B21)</f>
        <v/>
      </c>
      <c r="C30" t="e">
        <f>IF(B30="",NA(),IFERROR(INDEX('Introducere date financiare'!$B$6:$I$30,$A30,C$6),NA()))</f>
        <v>#N/A</v>
      </c>
      <c r="D30" t="e">
        <f>IF(B30="",NA(),IFERROR(INDEX('Introducere date financiare'!$B$6:$I$30,$A30,D$6),NA()))</f>
        <v>#N/A</v>
      </c>
      <c r="E30" t="e">
        <f>IF(B30="",NA(),IFERROR(INDEX('Introducere date financiare'!$B$6:$I$30,$A30,E$6),NA()))</f>
        <v>#N/A</v>
      </c>
      <c r="F30" t="e">
        <f>IF(B30="",NA(),IFERROR(INDEX('Introducere date financiare'!$B$6:$I$30,$A30,F$6),NA()))</f>
        <v>#N/A</v>
      </c>
      <c r="G30" t="e">
        <f>IF(B30="",NA(),IFERROR(INDEX('Introducere date financiare'!$B$6:$I$30,$A30,G$6),NA()))</f>
        <v>#N/A</v>
      </c>
    </row>
    <row r="31" spans="1:7" ht="19.5" customHeight="1" x14ac:dyDescent="0.3">
      <c r="A31">
        <f>ROWS($B$15:B31)</f>
        <v>17</v>
      </c>
      <c r="B31" t="str">
        <f>IF('Introducere date financiare'!B22=0,"",'Introducere date financiare'!B22)</f>
        <v/>
      </c>
      <c r="C31" t="e">
        <f>IF(B31="",NA(),IFERROR(INDEX('Introducere date financiare'!$B$6:$I$30,$A31,C$6),NA()))</f>
        <v>#N/A</v>
      </c>
      <c r="D31" t="e">
        <f>IF(B31="",NA(),IFERROR(INDEX('Introducere date financiare'!$B$6:$I$30,$A31,D$6),NA()))</f>
        <v>#N/A</v>
      </c>
      <c r="E31" t="e">
        <f>IF(B31="",NA(),IFERROR(INDEX('Introducere date financiare'!$B$6:$I$30,$A31,E$6),NA()))</f>
        <v>#N/A</v>
      </c>
      <c r="F31" t="e">
        <f>IF(B31="",NA(),IFERROR(INDEX('Introducere date financiare'!$B$6:$I$30,$A31,F$6),NA()))</f>
        <v>#N/A</v>
      </c>
      <c r="G31" t="e">
        <f>IF(B31="",NA(),IFERROR(INDEX('Introducere date financiare'!$B$6:$I$30,$A31,G$6),NA()))</f>
        <v>#N/A</v>
      </c>
    </row>
    <row r="32" spans="1:7" ht="19.5" customHeight="1" x14ac:dyDescent="0.3">
      <c r="A32">
        <f>ROWS($B$15:B32)</f>
        <v>18</v>
      </c>
      <c r="B32" t="str">
        <f>IF('Introducere date financiare'!B23=0,"",'Introducere date financiare'!B23)</f>
        <v/>
      </c>
      <c r="C32" t="e">
        <f>IF(B32="",NA(),IFERROR(INDEX('Introducere date financiare'!$B$6:$I$30,$A32,C$6),NA()))</f>
        <v>#N/A</v>
      </c>
      <c r="D32" t="e">
        <f>IF(B32="",NA(),IFERROR(INDEX('Introducere date financiare'!$B$6:$I$30,$A32,D$6),NA()))</f>
        <v>#N/A</v>
      </c>
      <c r="E32" t="e">
        <f>IF(B32="",NA(),IFERROR(INDEX('Introducere date financiare'!$B$6:$I$30,$A32,E$6),NA()))</f>
        <v>#N/A</v>
      </c>
      <c r="F32" t="e">
        <f>IF(B32="",NA(),IFERROR(INDEX('Introducere date financiare'!$B$6:$I$30,$A32,F$6),NA()))</f>
        <v>#N/A</v>
      </c>
      <c r="G32" t="e">
        <f>IF(B32="",NA(),IFERROR(INDEX('Introducere date financiare'!$B$6:$I$30,$A32,G$6),NA()))</f>
        <v>#N/A</v>
      </c>
    </row>
    <row r="33" spans="1:7" ht="19.5" customHeight="1" x14ac:dyDescent="0.3">
      <c r="A33">
        <f>ROWS($B$15:B33)</f>
        <v>19</v>
      </c>
      <c r="B33" t="str">
        <f>IF('Introducere date financiare'!B24=0,"",'Introducere date financiare'!B24)</f>
        <v/>
      </c>
      <c r="C33" t="e">
        <f>IF(B33="",NA(),IFERROR(INDEX('Introducere date financiare'!$B$6:$I$30,$A33,C$6),NA()))</f>
        <v>#N/A</v>
      </c>
      <c r="D33" t="e">
        <f>IF(B33="",NA(),IFERROR(INDEX('Introducere date financiare'!$B$6:$I$30,$A33,D$6),NA()))</f>
        <v>#N/A</v>
      </c>
      <c r="E33" t="e">
        <f>IF(B33="",NA(),IFERROR(INDEX('Introducere date financiare'!$B$6:$I$30,$A33,E$6),NA()))</f>
        <v>#N/A</v>
      </c>
      <c r="F33" t="e">
        <f>IF(B33="",NA(),IFERROR(INDEX('Introducere date financiare'!$B$6:$I$30,$A33,F$6),NA()))</f>
        <v>#N/A</v>
      </c>
      <c r="G33" t="e">
        <f>IF(B33="",NA(),IFERROR(INDEX('Introducere date financiare'!$B$6:$I$30,$A33,G$6),NA()))</f>
        <v>#N/A</v>
      </c>
    </row>
    <row r="34" spans="1:7" ht="19.5" customHeight="1" x14ac:dyDescent="0.3">
      <c r="A34">
        <f>ROWS($B$15:B34)</f>
        <v>20</v>
      </c>
      <c r="B34" t="str">
        <f>IF('Introducere date financiare'!B25=0,"",'Introducere date financiare'!B25)</f>
        <v/>
      </c>
      <c r="C34" t="e">
        <f>IF(B34="",NA(),IFERROR(INDEX('Introducere date financiare'!$B$6:$I$30,$A34,C$6),NA()))</f>
        <v>#N/A</v>
      </c>
      <c r="D34" t="e">
        <f>IF(B34="",NA(),IFERROR(INDEX('Introducere date financiare'!$B$6:$I$30,$A34,D$6),NA()))</f>
        <v>#N/A</v>
      </c>
      <c r="E34" t="e">
        <f>IF(B34="",NA(),IFERROR(INDEX('Introducere date financiare'!$B$6:$I$30,$A34,E$6),NA()))</f>
        <v>#N/A</v>
      </c>
      <c r="F34" t="e">
        <f>IF(B34="",NA(),IFERROR(INDEX('Introducere date financiare'!$B$6:$I$30,$A34,F$6),NA()))</f>
        <v>#N/A</v>
      </c>
      <c r="G34" t="e">
        <f>IF(B34="",NA(),IFERROR(INDEX('Introducere date financiare'!$B$6:$I$30,$A34,G$6),NA()))</f>
        <v>#N/A</v>
      </c>
    </row>
    <row r="35" spans="1:7" ht="19.5" customHeight="1" x14ac:dyDescent="0.3">
      <c r="A35">
        <f>ROWS($B$15:B35)</f>
        <v>21</v>
      </c>
      <c r="B35" t="str">
        <f>IF('Introducere date financiare'!B26=0,"",'Introducere date financiare'!B26)</f>
        <v/>
      </c>
      <c r="C35" t="e">
        <f>IF(B35="",NA(),IFERROR(INDEX('Introducere date financiare'!$B$6:$I$30,$A35,C$6),NA()))</f>
        <v>#N/A</v>
      </c>
      <c r="D35" t="e">
        <f>IF(B35="",NA(),IFERROR(INDEX('Introducere date financiare'!$B$6:$I$30,$A35,D$6),NA()))</f>
        <v>#N/A</v>
      </c>
      <c r="E35" t="e">
        <f>IF(B35="",NA(),IFERROR(INDEX('Introducere date financiare'!$B$6:$I$30,$A35,E$6),NA()))</f>
        <v>#N/A</v>
      </c>
      <c r="F35" t="e">
        <f>IF(B35="",NA(),IFERROR(INDEX('Introducere date financiare'!$B$6:$I$30,$A35,F$6),NA()))</f>
        <v>#N/A</v>
      </c>
      <c r="G35" t="e">
        <f>IF(B35="",NA(),IFERROR(INDEX('Introducere date financiare'!$B$6:$I$30,$A35,G$6),NA()))</f>
        <v>#N/A</v>
      </c>
    </row>
    <row r="36" spans="1:7" ht="19.5" customHeight="1" x14ac:dyDescent="0.3">
      <c r="A36">
        <f>ROWS($B$15:B36)</f>
        <v>22</v>
      </c>
      <c r="B36" t="str">
        <f>IF('Introducere date financiare'!B27=0,"",'Introducere date financiare'!B27)</f>
        <v/>
      </c>
      <c r="C36" t="e">
        <f>IF(B36="",NA(),IFERROR(INDEX('Introducere date financiare'!$B$6:$I$30,$A36,C$6),NA()))</f>
        <v>#N/A</v>
      </c>
      <c r="D36" t="e">
        <f>IF(B36="",NA(),IFERROR(INDEX('Introducere date financiare'!$B$6:$I$30,$A36,D$6),NA()))</f>
        <v>#N/A</v>
      </c>
      <c r="E36" t="e">
        <f>IF(B36="",NA(),IFERROR(INDEX('Introducere date financiare'!$B$6:$I$30,$A36,E$6),NA()))</f>
        <v>#N/A</v>
      </c>
      <c r="F36" t="e">
        <f>IF(B36="",NA(),IFERROR(INDEX('Introducere date financiare'!$B$6:$I$30,$A36,F$6),NA()))</f>
        <v>#N/A</v>
      </c>
      <c r="G36" t="e">
        <f>IF(B36="",NA(),IFERROR(INDEX('Introducere date financiare'!$B$6:$I$30,$A36,G$6),NA()))</f>
        <v>#N/A</v>
      </c>
    </row>
    <row r="37" spans="1:7" ht="19.5" customHeight="1" x14ac:dyDescent="0.3">
      <c r="A37">
        <f>ROWS($B$15:B37)</f>
        <v>23</v>
      </c>
      <c r="B37" t="str">
        <f>IF('Introducere date financiare'!B28=0,"",'Introducere date financiare'!B28)</f>
        <v/>
      </c>
      <c r="C37" t="e">
        <f>IF(B37="",NA(),IFERROR(INDEX('Introducere date financiare'!$B$6:$I$30,$A37,C$6),NA()))</f>
        <v>#N/A</v>
      </c>
      <c r="D37" t="e">
        <f>IF(B37="",NA(),IFERROR(INDEX('Introducere date financiare'!$B$6:$I$30,$A37,D$6),NA()))</f>
        <v>#N/A</v>
      </c>
      <c r="E37" t="e">
        <f>IF(B37="",NA(),IFERROR(INDEX('Introducere date financiare'!$B$6:$I$30,$A37,E$6),NA()))</f>
        <v>#N/A</v>
      </c>
      <c r="F37" t="e">
        <f>IF(B37="",NA(),IFERROR(INDEX('Introducere date financiare'!$B$6:$I$30,$A37,F$6),NA()))</f>
        <v>#N/A</v>
      </c>
      <c r="G37" t="e">
        <f>IF(B37="",NA(),IFERROR(INDEX('Introducere date financiare'!$B$6:$I$30,$A37,G$6),NA()))</f>
        <v>#N/A</v>
      </c>
    </row>
    <row r="38" spans="1:7" ht="19.5" customHeight="1" x14ac:dyDescent="0.3">
      <c r="A38">
        <f>ROWS($B$15:B38)</f>
        <v>24</v>
      </c>
      <c r="B38" t="str">
        <f>IF('Introducere date financiare'!B29=0,"",'Introducere date financiare'!B29)</f>
        <v/>
      </c>
      <c r="C38" t="e">
        <f>IF(B38="",NA(),IFERROR(INDEX('Introducere date financiare'!$B$6:$I$30,$A38,C$6),NA()))</f>
        <v>#N/A</v>
      </c>
      <c r="D38" t="e">
        <f>IF(B38="",NA(),IFERROR(INDEX('Introducere date financiare'!$B$6:$I$30,$A38,D$6),NA()))</f>
        <v>#N/A</v>
      </c>
      <c r="E38" t="e">
        <f>IF(B38="",NA(),IFERROR(INDEX('Introducere date financiare'!$B$6:$I$30,$A38,E$6),NA()))</f>
        <v>#N/A</v>
      </c>
      <c r="F38" t="e">
        <f>IF(B38="",NA(),IFERROR(INDEX('Introducere date financiare'!$B$6:$I$30,$A38,F$6),NA()))</f>
        <v>#N/A</v>
      </c>
      <c r="G38" t="e">
        <f>IF(B38="",NA(),IFERROR(INDEX('Introducere date financiare'!$B$6:$I$30,$A38,G$6),NA()))</f>
        <v>#N/A</v>
      </c>
    </row>
    <row r="39" spans="1:7" ht="19.5" customHeight="1" x14ac:dyDescent="0.3">
      <c r="A39">
        <f>ROWS($B$15:B39)</f>
        <v>25</v>
      </c>
      <c r="B39" t="str">
        <f>IF('Introducere date financiare'!B30=0,"",'Introducere date financiare'!B30)</f>
        <v/>
      </c>
      <c r="C39" t="e">
        <f>IF(B39="",NA(),IFERROR(INDEX('Introducere date financiare'!$B$6:$I$30,$A39,C$6),NA()))</f>
        <v>#N/A</v>
      </c>
      <c r="D39" t="e">
        <f>IF(B39="",NA(),IFERROR(INDEX('Introducere date financiare'!$B$6:$I$30,$A39,D$6),NA()))</f>
        <v>#N/A</v>
      </c>
      <c r="E39" t="e">
        <f>IF(B39="",NA(),IFERROR(INDEX('Introducere date financiare'!$B$6:$I$30,$A39,E$6),NA()))</f>
        <v>#N/A</v>
      </c>
      <c r="F39" t="e">
        <f>IF(B39="",NA(),IFERROR(INDEX('Introducere date financiare'!$B$6:$I$30,$A39,F$6),NA()))</f>
        <v>#N/A</v>
      </c>
      <c r="G39" t="e">
        <f>IF(B39="",NA(),IFERROR(INDEX('Introducere date financiare'!$B$6:$I$30,$A39,G$6),NA()))</f>
        <v>#N/A</v>
      </c>
    </row>
  </sheetData>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4</vt:i4>
      </vt:variant>
      <vt:variant>
        <vt:lpstr>Zone denumite</vt:lpstr>
      </vt:variant>
      <vt:variant>
        <vt:i4>3</vt:i4>
      </vt:variant>
    </vt:vector>
  </HeadingPairs>
  <TitlesOfParts>
    <vt:vector size="7" baseType="lpstr">
      <vt:lpstr>Raport financiar</vt:lpstr>
      <vt:lpstr>Introducere date financiare</vt:lpstr>
      <vt:lpstr>Setări măsurători cheie</vt:lpstr>
      <vt:lpstr>Calcule</vt:lpstr>
      <vt:lpstr>Ani</vt:lpstr>
      <vt:lpstr>SelectedYear</vt:lpstr>
      <vt:lpstr>'Raport financiar'!Zona_de_imprimat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2019-05-23T10:30:32Z</dcterms:modified>
</cp:coreProperties>
</file>