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0" documentId="13_ncr:1_{E329C832-D25B-434D-B6D7-CA845A2536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trolador de atividades" sheetId="1" r:id="rId1"/>
    <sheet name="Lista de Atividades" sheetId="2" state="hidden" r:id="rId2"/>
  </sheets>
  <definedNames>
    <definedName name="Categoria1">'Controlador de atividades'!$A$3</definedName>
    <definedName name="Categoria2">'Controlador de atividades'!$A$7</definedName>
    <definedName name="Categoria3">'Controlador de atividades'!$A$11</definedName>
    <definedName name="Categoria4">'Controlador de atividades'!$A$15</definedName>
    <definedName name="Categoria5">'Controlador de atividades'!$A$19</definedName>
    <definedName name="ListaDeAtividades">'Lista de Atividades'!$B$4:$B$8</definedName>
    <definedName name="OutroTotal">TotalGeral-SUM('Controlador de atividades'!$B$3:$B$15)</definedName>
    <definedName name="PesquisaDeAtividade">'Lista de Atividades'!$B$4:$C$8</definedName>
    <definedName name="TodasAsOutras">'Controlador de atividades'!$A$23</definedName>
    <definedName name="TotalGeral">SUM(Lista[Total])</definedName>
    <definedName name="UnidadeCategoria1">'Controlador de atividades'!$C$4</definedName>
    <definedName name="UnidadeCategoria2">'Controlador de atividades'!$C$8</definedName>
    <definedName name="UnidadeCategoria3">'Controlador de atividades'!$C$12</definedName>
    <definedName name="UnidadeCategoria4">'Controlador de atividades'!$C$16</definedName>
    <definedName name="UnidadeCategoria5">'Controlador de atividades'!$C$20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12" i="1" l="1"/>
  <c r="I9" i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<sst xmlns="http://schemas.openxmlformats.org/spreadsheetml/2006/main" count="48" uniqueCount="24">
  <si>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Controlador de atividades</t>
  </si>
  <si>
    <r>
      <rPr>
        <b/>
        <sz val="11"/>
        <color theme="0"/>
        <rFont val="Calibri"/>
        <family val="2"/>
        <scheme val="major"/>
      </rPr>
      <t>Controle as suas 5 principais atividades!</t>
    </r>
    <r>
      <rPr>
        <sz val="11"/>
        <color theme="0"/>
        <rFont val="Calibri"/>
        <family val="2"/>
        <scheme val="major"/>
      </rPr>
      <t xml:space="preserve"> Altere as informações da atividade abaixo para as suas atividades mais frequentes. Em seguida, adicione entradas para as mesmas no registo de atividade para controlar o progresso.</t>
    </r>
  </si>
  <si>
    <t>Ciclismo</t>
  </si>
  <si>
    <t>Natação</t>
  </si>
  <si>
    <t>Atividade 3</t>
  </si>
  <si>
    <t>Atividade 4</t>
  </si>
  <si>
    <t>Atividade 5</t>
  </si>
  <si>
    <t>Total</t>
  </si>
  <si>
    <t>Quilómetros</t>
  </si>
  <si>
    <t>Calorias</t>
  </si>
  <si>
    <t>Metros</t>
  </si>
  <si>
    <t>Passos</t>
  </si>
  <si>
    <t>Repetições</t>
  </si>
  <si>
    <t>Data</t>
  </si>
  <si>
    <t>Atividade</t>
  </si>
  <si>
    <t>Hora de início</t>
  </si>
  <si>
    <t>Duração</t>
  </si>
  <si>
    <t>Unidade</t>
  </si>
  <si>
    <t>Nota</t>
  </si>
  <si>
    <t>Quente e húmido</t>
  </si>
  <si>
    <t>Tarde fresca</t>
  </si>
  <si>
    <t>Dormi bem na noite anterior</t>
  </si>
  <si>
    <t>Lista de Atividades</t>
  </si>
  <si>
    <t>A lista abaixo está ligada às atividades personalizadas e preenche a lista pendente no Registo de Atividade. Esta folha deve permanecer oculta.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</si>
</sst>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#,##0.00\ &quot;€&quot;"/>
    <numFmt numFmtId="176" formatCode="h:mm;@"/>
    <numFmt numFmtId="177" formatCode="h:mm:ss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2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2" borderId="0" xfId="0" applyNumberFormat="1" applyFill="1" applyAlignment="1">
      <alignment horizontal="left" vertical="center" indent="2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176" fontId="0" fillId="0" borderId="0" xfId="0" applyNumberFormat="1" applyFill="1" applyBorder="1" applyAlignment="1">
      <alignment horizontal="right" vertical="center" indent="1"/>
    </xf>
    <xf numFmtId="176" fontId="0" fillId="2" borderId="0" xfId="0" applyNumberFormat="1" applyFill="1" applyAlignment="1">
      <alignment horizontal="right" vertical="center" indent="1"/>
    </xf>
    <xf numFmtId="177" fontId="0" fillId="0" borderId="0" xfId="0" applyNumberFormat="1" applyFill="1" applyBorder="1" applyAlignment="1">
      <alignment vertical="center"/>
    </xf>
    <xf numFmtId="177" fontId="0" fillId="0" borderId="0" xfId="0" applyNumberFormat="1" applyFill="1" applyAlignment="1">
      <alignment vertical="center"/>
    </xf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1" builtinId="16" customBuiltin="1"/>
    <cellStyle name="Cabeçalho 2" xfId="3" builtinId="17" customBuiltin="1"/>
    <cellStyle name="Cabeçalho 3" xfId="10" builtinId="18" customBuiltin="1"/>
    <cellStyle name="Cabeçalho 4" xfId="11" builtinId="19" customBuiltin="1"/>
    <cellStyle name="Cálculo" xfId="17" builtinId="22" customBuiltin="1"/>
    <cellStyle name="Célula Ligada" xfId="18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2" builtinId="26" customBuiltin="1"/>
    <cellStyle name="Entrada" xfId="15" builtinId="20" customBuiltin="1"/>
    <cellStyle name="Incorreto" xfId="13" builtinId="27" customBuiltin="1"/>
    <cellStyle name="Moeda" xfId="6" builtinId="4" customBuiltin="1"/>
    <cellStyle name="Moeda [0]" xfId="7" builtinId="7" customBuiltin="1"/>
    <cellStyle name="Neutro" xfId="14" builtinId="28" customBuiltin="1"/>
    <cellStyle name="Normal" xfId="0" builtinId="0" customBuiltin="1"/>
    <cellStyle name="Nota" xfId="9" builtinId="10" customBuiltin="1"/>
    <cellStyle name="Percentagem" xfId="8" builtinId="5" customBuiltin="1"/>
    <cellStyle name="Saída" xfId="16" builtinId="21" customBuiltin="1"/>
    <cellStyle name="Separador de milhares [0]" xfId="5" builtinId="6" customBuiltin="1"/>
    <cellStyle name="Texto de Aviso" xfId="20" builtinId="11" customBuiltin="1"/>
    <cellStyle name="Texto Explicativo" xfId="21" builtinId="53" customBuiltin="1"/>
    <cellStyle name="Título" xfId="2" builtinId="15" customBuiltin="1"/>
    <cellStyle name="Total" xfId="22" builtinId="25" customBuiltin="1"/>
    <cellStyle name="Verificar Célula" xfId="19" builtinId="23" customBuiltin="1"/>
    <cellStyle name="Vírgula" xfId="4" builtinId="3" customBuiltin="1"/>
  </cellStyles>
  <dxfs count="12"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7" formatCode="h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6" formatCode="h:mm;@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Registo de Atividade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Calorias queimadas por atividade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'Controlador de atividades'!$A$3</c:f>
              <c:strCache>
                <c:ptCount val="1"/>
                <c:pt idx="0">
                  <c:v>Ciclismo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'Controlador de atividades'!$A$1</c:f>
              <c:strCache>
                <c:ptCount val="1"/>
                <c:pt idx="0">
                  <c:v>Controlador de atividades</c:v>
                </c:pt>
              </c:strCache>
            </c:strRef>
          </c:cat>
          <c:val>
            <c:numRef>
              <c:f>'Controlador de atividades'!$B$5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'Controlador de atividades'!$A$7</c:f>
              <c:strCache>
                <c:ptCount val="1"/>
                <c:pt idx="0">
                  <c:v>Natação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'Controlador de atividades'!$A$1</c:f>
              <c:strCache>
                <c:ptCount val="1"/>
                <c:pt idx="0">
                  <c:v>Controlador de atividades</c:v>
                </c:pt>
              </c:strCache>
            </c:strRef>
          </c:cat>
          <c:val>
            <c:numRef>
              <c:f>'Controlador de atividades'!$B$9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'Controlador de atividades'!$A$11</c:f>
              <c:strCache>
                <c:ptCount val="1"/>
                <c:pt idx="0">
                  <c:v>Atividade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'Controlador de atividades'!$A$1</c:f>
              <c:strCache>
                <c:ptCount val="1"/>
                <c:pt idx="0">
                  <c:v>Controlador de atividades</c:v>
                </c:pt>
              </c:strCache>
            </c:strRef>
          </c:cat>
          <c:val>
            <c:numRef>
              <c:f>'Controlador de atividades'!$B$13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'Controlador de atividades'!$A$15</c:f>
              <c:strCache>
                <c:ptCount val="1"/>
                <c:pt idx="0">
                  <c:v>Atividade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'Controlador de atividades'!$A$1</c:f>
              <c:strCache>
                <c:ptCount val="1"/>
                <c:pt idx="0">
                  <c:v>Controlador de atividades</c:v>
                </c:pt>
              </c:strCache>
            </c:strRef>
          </c:cat>
          <c:val>
            <c:numRef>
              <c:f>'Controlador de atividades'!$B$17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'Controlador de atividades'!$A$19</c:f>
              <c:strCache>
                <c:ptCount val="1"/>
                <c:pt idx="0">
                  <c:v>Atividade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'Controlador de atividades'!$A$1</c:f>
              <c:strCache>
                <c:ptCount val="1"/>
                <c:pt idx="0">
                  <c:v>Controlador de atividades</c:v>
                </c:pt>
              </c:strCache>
            </c:strRef>
          </c:cat>
          <c:val>
            <c:numRef>
              <c:f>'Controlador de atividades'!$B$21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9525</xdr:colOff>
      <xdr:row>3</xdr:row>
      <xdr:rowOff>28575</xdr:rowOff>
    </xdr:to>
    <xdr:graphicFrame macro="">
      <xdr:nvGraphicFramePr>
        <xdr:cNvPr id="2" name="Calorias Queimadas" descr="Gráfico de barras empilhadas a mostrar o total de calorias queimadas através de ativida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D5:K12" totalsRowShown="0" headerRowDxfId="9" dataDxfId="8">
  <tableColumns count="8">
    <tableColumn id="1" xr3:uid="{00000000-0010-0000-0000-000001000000}" name="Data" dataDxfId="7"/>
    <tableColumn id="2" xr3:uid="{00000000-0010-0000-0000-000002000000}" name="Atividade" dataDxfId="6"/>
    <tableColumn id="9" xr3:uid="{00000000-0010-0000-0000-000009000000}" name="Hora de início" dataDxfId="5"/>
    <tableColumn id="10" xr3:uid="{00000000-0010-0000-0000-00000A000000}" name="Duração" dataDxfId="4"/>
    <tableColumn id="3" xr3:uid="{00000000-0010-0000-0000-000003000000}" name="Total" dataDxfId="3"/>
    <tableColumn id="4" xr3:uid="{00000000-0010-0000-0000-000004000000}" name="Unidade" dataDxfId="2">
      <calculatedColumnFormula>IFERROR(VLOOKUP(Lista[[#This Row],[Atividade]],PesquisaDeAtividade,2,FALSE),"")</calculatedColumnFormula>
    </tableColumn>
    <tableColumn id="5" xr3:uid="{00000000-0010-0000-0000-000005000000}" name="Calorias" dataDxfId="1"/>
    <tableColumn id="7" xr3:uid="{00000000-0010-0000-0000-000007000000}" name="Nota" dataDxfId="0"/>
  </tableColumns>
  <tableStyleInfo name="Registo de Atividade" showFirstColumn="0" showLastColumn="0" showRowStripes="1" showColumnStripes="0"/>
  <extLst>
    <ext xmlns:x14="http://schemas.microsoft.com/office/spreadsheetml/2009/9/main" uri="{504A1905-F514-4f6f-8877-14C23A59335A}">
      <x14:table altTextSummary="Introduza a Data, Atividade, Hora de Início, Duração, Total, Calorias e Notas nesta tabela. A Unidade é atualizada automaticamente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9.5703125" style="2" customWidth="1"/>
    <col min="2" max="2" width="19.42578125" style="2" customWidth="1"/>
    <col min="3" max="3" width="18.5703125" style="24" customWidth="1"/>
    <col min="4" max="4" width="14.28515625" style="2" customWidth="1"/>
    <col min="5" max="5" width="18.7109375" style="2" customWidth="1"/>
    <col min="6" max="6" width="15.42578125" style="2" customWidth="1"/>
    <col min="7" max="7" width="11.7109375" style="2" customWidth="1"/>
    <col min="8" max="8" width="9.7109375" style="2" customWidth="1"/>
    <col min="9" max="9" width="16.5703125" style="1" customWidth="1"/>
    <col min="10" max="10" width="10.42578125" customWidth="1"/>
    <col min="11" max="11" width="36.5703125" customWidth="1"/>
  </cols>
  <sheetData>
    <row r="1" spans="1:11" ht="33" customHeight="1" x14ac:dyDescent="0.25">
      <c r="A1" s="36" t="s">
        <v>0</v>
      </c>
      <c r="B1" s="36"/>
      <c r="C1" s="37"/>
      <c r="D1" s="27"/>
      <c r="E1" s="28"/>
      <c r="F1" s="28"/>
      <c r="G1" s="28"/>
      <c r="H1" s="28"/>
      <c r="I1" s="28"/>
      <c r="J1" s="28"/>
      <c r="K1" s="28"/>
    </row>
    <row r="2" spans="1:11" ht="74.25" customHeight="1" x14ac:dyDescent="0.25">
      <c r="A2" s="29" t="s">
        <v>1</v>
      </c>
      <c r="B2" s="29"/>
      <c r="C2" s="30"/>
      <c r="D2" s="27"/>
      <c r="E2" s="28"/>
      <c r="F2" s="28"/>
      <c r="G2" s="28"/>
      <c r="H2" s="28"/>
      <c r="I2" s="28"/>
      <c r="J2" s="28"/>
      <c r="K2" s="28"/>
    </row>
    <row r="3" spans="1:11" ht="18" customHeight="1" x14ac:dyDescent="0.25">
      <c r="A3" s="31" t="s">
        <v>2</v>
      </c>
      <c r="B3" s="33">
        <f>SUMIF(Lista[Atividade],Categoria1,Lista[Total])</f>
        <v>19.46</v>
      </c>
      <c r="C3" s="16"/>
      <c r="D3" s="27"/>
      <c r="E3" s="28"/>
      <c r="F3" s="28"/>
      <c r="G3" s="28"/>
      <c r="H3" s="28"/>
      <c r="I3" s="28"/>
      <c r="J3" s="28"/>
      <c r="K3" s="28"/>
    </row>
    <row r="4" spans="1:11" ht="30" customHeight="1" x14ac:dyDescent="0.25">
      <c r="A4" s="31"/>
      <c r="B4" s="33"/>
      <c r="C4" s="17" t="s">
        <v>8</v>
      </c>
      <c r="D4" s="27"/>
      <c r="E4" s="28"/>
      <c r="F4" s="28"/>
      <c r="G4" s="28"/>
      <c r="H4" s="28"/>
      <c r="I4" s="28"/>
      <c r="J4" s="28"/>
      <c r="K4" s="28"/>
    </row>
    <row r="5" spans="1:11" ht="30" customHeight="1" x14ac:dyDescent="0.25">
      <c r="A5" s="31"/>
      <c r="B5" s="34">
        <f>SUMIF(Lista[Atividade],Categoria1,Lista[Calorias])</f>
        <v>847</v>
      </c>
      <c r="C5" s="18" t="s">
        <v>9</v>
      </c>
      <c r="D5" s="13" t="s">
        <v>13</v>
      </c>
      <c r="E5" s="4" t="s">
        <v>14</v>
      </c>
      <c r="F5" s="12" t="s">
        <v>15</v>
      </c>
      <c r="G5" s="11" t="s">
        <v>16</v>
      </c>
      <c r="H5" s="11" t="s">
        <v>7</v>
      </c>
      <c r="I5" s="13" t="s">
        <v>17</v>
      </c>
      <c r="J5" s="12" t="s">
        <v>9</v>
      </c>
      <c r="K5" s="4" t="s">
        <v>18</v>
      </c>
    </row>
    <row r="6" spans="1:11" ht="30" customHeight="1" thickBot="1" x14ac:dyDescent="0.3">
      <c r="A6" s="32"/>
      <c r="B6" s="35"/>
      <c r="C6" s="19"/>
      <c r="D6" s="23" t="s">
        <v>13</v>
      </c>
      <c r="E6" s="4" t="s">
        <v>2</v>
      </c>
      <c r="F6" s="48">
        <v>0.66666666666666663</v>
      </c>
      <c r="G6" s="50">
        <v>1.5972222222222224E-2</v>
      </c>
      <c r="H6" s="5">
        <v>3.66</v>
      </c>
      <c r="I6" s="9" t="str">
        <f>IFERROR(VLOOKUP(Lista[[#This Row],[Atividade]],PesquisaDeAtividade,2,FALSE),"")</f>
        <v>Quilómetros</v>
      </c>
      <c r="J6" s="7">
        <v>173</v>
      </c>
      <c r="K6" s="4" t="s">
        <v>19</v>
      </c>
    </row>
    <row r="7" spans="1:11" ht="30" customHeight="1" thickTop="1" x14ac:dyDescent="0.25">
      <c r="A7" s="38" t="s">
        <v>3</v>
      </c>
      <c r="B7" s="33">
        <f>SUMIF(Lista[Atividade],Categoria2,Lista[Total])</f>
        <v>1700</v>
      </c>
      <c r="C7" s="20"/>
      <c r="D7" s="23" t="s">
        <v>13</v>
      </c>
      <c r="E7" s="4" t="s">
        <v>2</v>
      </c>
      <c r="F7" s="48">
        <v>0.60416666666666663</v>
      </c>
      <c r="G7" s="50">
        <v>3.125E-2</v>
      </c>
      <c r="H7" s="5">
        <v>7.8</v>
      </c>
      <c r="I7" s="9" t="str">
        <f>IFERROR(VLOOKUP(Lista[[#This Row],[Atividade]],PesquisaDeAtividade,2,FALSE),"")</f>
        <v>Quilómetros</v>
      </c>
      <c r="J7" s="7">
        <v>330</v>
      </c>
      <c r="K7" s="4" t="s">
        <v>20</v>
      </c>
    </row>
    <row r="8" spans="1:11" ht="30" customHeight="1" x14ac:dyDescent="0.25">
      <c r="A8" s="31"/>
      <c r="B8" s="33"/>
      <c r="C8" s="17" t="s">
        <v>10</v>
      </c>
      <c r="D8" s="23" t="s">
        <v>13</v>
      </c>
      <c r="E8" s="4" t="s">
        <v>3</v>
      </c>
      <c r="F8" s="48">
        <v>0.41666666666666669</v>
      </c>
      <c r="G8" s="50">
        <v>2.0833333333333332E-2</v>
      </c>
      <c r="H8" s="5">
        <v>1700</v>
      </c>
      <c r="I8" s="9" t="str">
        <f>IFERROR(VLOOKUP(Lista[[#This Row],[Atividade]],PesquisaDeAtividade,2,FALSE),"")</f>
        <v>Metros</v>
      </c>
      <c r="J8" s="7">
        <v>237</v>
      </c>
      <c r="K8" s="4" t="s">
        <v>21</v>
      </c>
    </row>
    <row r="9" spans="1:11" ht="30" customHeight="1" x14ac:dyDescent="0.25">
      <c r="A9" s="31"/>
      <c r="B9" s="34">
        <f>SUMIF(Lista[Atividade],Categoria2,Lista[Calorias])</f>
        <v>237</v>
      </c>
      <c r="C9" s="18" t="s">
        <v>9</v>
      </c>
      <c r="D9" s="23" t="s">
        <v>13</v>
      </c>
      <c r="E9" s="4" t="s">
        <v>4</v>
      </c>
      <c r="F9" s="48">
        <v>0.5625</v>
      </c>
      <c r="G9" s="50">
        <v>2.4305555555555556E-2</v>
      </c>
      <c r="H9" s="5">
        <v>3227</v>
      </c>
      <c r="I9" s="9" t="str">
        <f>IFERROR(VLOOKUP(Lista[[#This Row],[Atividade]],PesquisaDeAtividade,2,FALSE),"")</f>
        <v>Passos</v>
      </c>
      <c r="J9" s="7">
        <v>150</v>
      </c>
      <c r="K9" s="4"/>
    </row>
    <row r="10" spans="1:11" ht="30" customHeight="1" thickBot="1" x14ac:dyDescent="0.3">
      <c r="A10" s="32"/>
      <c r="B10" s="35"/>
      <c r="C10" s="21"/>
      <c r="D10" s="23" t="s">
        <v>13</v>
      </c>
      <c r="E10" s="4" t="s">
        <v>5</v>
      </c>
      <c r="F10" s="48">
        <v>0.22916666666666666</v>
      </c>
      <c r="G10" s="50">
        <v>2.0833333333333332E-2</v>
      </c>
      <c r="H10" s="5">
        <v>30</v>
      </c>
      <c r="I10" s="9" t="str">
        <f>IFERROR(VLOOKUP(Lista[[#This Row],[Atividade]],PesquisaDeAtividade,2,FALSE),"")</f>
        <v>Repetições</v>
      </c>
      <c r="J10" s="7">
        <v>115</v>
      </c>
      <c r="K10" s="4"/>
    </row>
    <row r="11" spans="1:11" ht="30" customHeight="1" thickTop="1" x14ac:dyDescent="0.25">
      <c r="A11" s="38" t="s">
        <v>4</v>
      </c>
      <c r="B11" s="33">
        <f>SUMIF(Lista[Atividade],Categoria3,Lista[Total])</f>
        <v>3227</v>
      </c>
      <c r="C11" s="20"/>
      <c r="D11" s="23" t="s">
        <v>13</v>
      </c>
      <c r="E11" s="6" t="s">
        <v>6</v>
      </c>
      <c r="F11" s="49">
        <v>0.25</v>
      </c>
      <c r="G11" s="51">
        <v>3.125E-2</v>
      </c>
      <c r="H11" s="6">
        <v>5</v>
      </c>
      <c r="I11" s="10" t="str">
        <f>IFERROR(VLOOKUP(Lista[[#This Row],[Atividade]],PesquisaDeAtividade,2,FALSE),"")</f>
        <v>Quilómetros</v>
      </c>
      <c r="J11" s="8">
        <v>345</v>
      </c>
      <c r="K11" s="25"/>
    </row>
    <row r="12" spans="1:11" ht="30" customHeight="1" x14ac:dyDescent="0.25">
      <c r="A12" s="31"/>
      <c r="B12" s="33"/>
      <c r="C12" s="17" t="s">
        <v>11</v>
      </c>
      <c r="D12" s="23" t="s">
        <v>13</v>
      </c>
      <c r="E12" s="6" t="s">
        <v>2</v>
      </c>
      <c r="F12" s="49">
        <v>0.41666666666666669</v>
      </c>
      <c r="G12" s="51">
        <v>2.7777777777777776E-2</v>
      </c>
      <c r="H12" s="6">
        <v>8</v>
      </c>
      <c r="I12" s="10" t="str">
        <f>IFERROR(VLOOKUP(Lista[[#This Row],[Atividade]],PesquisaDeAtividade,2,FALSE),"")</f>
        <v>Quilómetros</v>
      </c>
      <c r="J12" s="8">
        <v>344</v>
      </c>
      <c r="K12" s="14"/>
    </row>
    <row r="13" spans="1:11" ht="30" customHeight="1" x14ac:dyDescent="0.25">
      <c r="A13" s="31"/>
      <c r="B13" s="34">
        <f>SUMIF(Lista[Atividade],Categoria3,Lista[Calorias])</f>
        <v>150</v>
      </c>
      <c r="C13" s="18" t="s">
        <v>9</v>
      </c>
      <c r="D13" s="22"/>
      <c r="F13" s="3"/>
      <c r="I13" s="26"/>
      <c r="K13" s="4"/>
    </row>
    <row r="14" spans="1:11" ht="30" customHeight="1" thickBot="1" x14ac:dyDescent="0.3">
      <c r="A14" s="31"/>
      <c r="B14" s="35"/>
      <c r="C14" s="16"/>
      <c r="D14" s="22"/>
      <c r="F14" s="3"/>
      <c r="I14" s="26"/>
      <c r="K14" s="4"/>
    </row>
    <row r="15" spans="1:11" ht="30" customHeight="1" thickTop="1" x14ac:dyDescent="0.25">
      <c r="A15" s="38" t="s">
        <v>5</v>
      </c>
      <c r="B15" s="33">
        <f>SUMIF(Lista[Atividade],Categoria4,Lista[Total])</f>
        <v>30</v>
      </c>
      <c r="C15" s="20"/>
      <c r="D15" s="22"/>
      <c r="F15" s="3"/>
      <c r="I15" s="26"/>
      <c r="K15" s="4"/>
    </row>
    <row r="16" spans="1:11" ht="30" customHeight="1" x14ac:dyDescent="0.25">
      <c r="A16" s="31"/>
      <c r="B16" s="33"/>
      <c r="C16" s="17" t="s">
        <v>12</v>
      </c>
      <c r="D16" s="22"/>
      <c r="F16" s="3"/>
      <c r="I16" s="26"/>
      <c r="K16" s="25"/>
    </row>
    <row r="17" spans="1:9" ht="30" customHeight="1" x14ac:dyDescent="0.25">
      <c r="A17" s="31"/>
      <c r="B17" s="34">
        <f>SUMIF(Lista[Atividade],Categoria4,Lista[Calorias])</f>
        <v>115</v>
      </c>
      <c r="C17" s="18" t="s">
        <v>9</v>
      </c>
      <c r="D17" s="22"/>
      <c r="F17" s="3"/>
      <c r="I17" s="26"/>
    </row>
    <row r="18" spans="1:9" ht="30" customHeight="1" thickBot="1" x14ac:dyDescent="0.3">
      <c r="A18" s="31"/>
      <c r="B18" s="35"/>
      <c r="C18" s="21"/>
      <c r="D18" s="22"/>
      <c r="F18" s="3"/>
      <c r="I18" s="26"/>
    </row>
    <row r="19" spans="1:9" ht="30" customHeight="1" thickTop="1" x14ac:dyDescent="0.25">
      <c r="A19" s="42" t="s">
        <v>6</v>
      </c>
      <c r="B19" s="33">
        <f>SUMIF(Lista[Atividade],Categoria5,Lista[Total])</f>
        <v>5</v>
      </c>
      <c r="C19" s="20"/>
      <c r="D19" s="22"/>
      <c r="F19" s="3"/>
      <c r="I19" s="26"/>
    </row>
    <row r="20" spans="1:9" ht="30" customHeight="1" x14ac:dyDescent="0.25">
      <c r="A20" s="43"/>
      <c r="B20" s="33"/>
      <c r="C20" s="17" t="s">
        <v>8</v>
      </c>
      <c r="D20" s="22"/>
      <c r="F20" s="3"/>
      <c r="I20" s="26"/>
    </row>
    <row r="21" spans="1:9" ht="30" customHeight="1" x14ac:dyDescent="0.25">
      <c r="A21" s="43"/>
      <c r="B21" s="34">
        <f>SUMIF(Lista[Atividade],Categoria5,Lista[Calorias])</f>
        <v>345</v>
      </c>
      <c r="C21" s="18" t="s">
        <v>9</v>
      </c>
      <c r="D21" s="22"/>
      <c r="F21" s="3"/>
      <c r="I21" s="26"/>
    </row>
    <row r="22" spans="1:9" ht="30" customHeight="1" thickBot="1" x14ac:dyDescent="0.3">
      <c r="A22" s="43"/>
      <c r="B22" s="35"/>
      <c r="C22" s="16"/>
      <c r="D22" s="22"/>
      <c r="F22" s="3"/>
      <c r="I22" s="26"/>
    </row>
    <row r="23" spans="1:9" ht="30" customHeight="1" thickTop="1" x14ac:dyDescent="0.25">
      <c r="A23" s="39" t="s">
        <v>7</v>
      </c>
      <c r="B23" s="41">
        <f>SUM(B21,B17,B13,B9,B5)</f>
        <v>1694</v>
      </c>
      <c r="C23" s="44" t="s">
        <v>9</v>
      </c>
      <c r="D23" s="22"/>
      <c r="F23" s="3"/>
      <c r="I23" s="26"/>
    </row>
    <row r="24" spans="1:9" ht="30" customHeight="1" x14ac:dyDescent="0.25">
      <c r="A24" s="40"/>
      <c r="B24" s="41"/>
      <c r="C24" s="45"/>
      <c r="D24" s="22"/>
      <c r="F24" s="3"/>
      <c r="I24" s="26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3">
    <dataValidation type="list" errorStyle="warning" allowBlank="1" showInputMessage="1" showErrorMessage="1" error="Selecione a Atividade na lista. Personalize as categorias nas células A3 até à A19 para atualizar a lista. Selecione Cancelar, prima Alt+Seta Para Baixo para ver as opções depois prima Seta Para Baixo+Enter para selecionar" sqref="E6:E12" xr:uid="{00000000-0002-0000-0000-000000000000}">
      <formula1>ListaDeAtividades</formula1>
    </dataValidation>
    <dataValidation type="custom" errorStyle="warning" allowBlank="1" showInputMessage="1" showErrorMessage="1" errorTitle="Ups!" error="As calorias que introduz no registo estão resumidas aqui para o gráfico. Todas as alterações podem resultar num erro. Se tiver a certeza de que quer fazer esta alteração, clique em Sim. Caso contrário, clique em Cancelar." sqref="C23:C24" xr:uid="{00000000-0002-0000-0000-000001000000}">
      <formula1>"Calorias"</formula1>
    </dataValidation>
    <dataValidation type="custom" errorStyle="warning" allowBlank="1" showInputMessage="1" showErrorMessage="1" errorTitle="Ups!" error="As calorias que introduz no registo estão resumidas aqui para o gráfico. Todas as alterações podem resultar num erro. Se tiver a certeza de que quer fazer esta alteração, clique em Sim. Caso contrário, cliquem em Cancelar." sqref="C5 C9 C13 C17 C21" xr:uid="{00000000-0002-0000-0000-000002000000}">
      <formula1>"Calorias"</formula1>
    </dataValidation>
    <dataValidation type="list" errorStyle="warning" allowBlank="1" showInputMessage="1" showErrorMessage="1" error="Selecione a Unidade a partir da lista nesta célula. Selecione CANCELAR, prima ALT+SETA PARA BAIXO para ver as opções e, em seguida, prima a SETA PARA BAIXO e ENTER para selecionar" prompt="Selecione a Unidade nesta célula. Prima ALT+SETA PARA BAIXO para ver as opções e, em seguida, prima SETA PARA BAIXO e ENTER para selecionar. A etiqueta Calorias está na célula abaixo" sqref="C20 C4 C16 C12 C8" xr:uid="{00000000-0002-0000-0000-000003000000}">
      <formula1>"Quilómetros,Kilometers,Passos,Laps,Yards,Metros,Repetições,Minutes"</formula1>
    </dataValidation>
    <dataValidation allowBlank="1" showInputMessage="1" showErrorMessage="1" prompt="Crie o Controlador de Atividades nesta folha de cálculo. O título está nesta célula, as informações na célula abaixo e gráfico na célula à direita. Introduza os detalhes na Tabela de lista e atividades nas células A3 a A19" sqref="A1:C1" xr:uid="{00000000-0002-0000-0000-000004000000}"/>
    <dataValidation allowBlank="1" showInputMessage="1" showErrorMessage="1" prompt="Introduza a Data nesta coluna, abaixo deste cabeçalho" sqref="D5" xr:uid="{00000000-0002-0000-0000-000005000000}"/>
    <dataValidation allowBlank="1" showInputMessage="1" showErrorMessage="1" prompt="Selecione a Atividade nesta coluna, abaixo deste cabeçalho. Personalize as categorias nas células A3 até à A19 para atualizar a lista. Prima ALT+SETA PARA BAIXO para ver as opções e, em seguida, prima SETA PARA BAIXO+ENTER para selecionar" sqref="E5" xr:uid="{00000000-0002-0000-0000-000006000000}"/>
    <dataValidation allowBlank="1" showInputMessage="1" showErrorMessage="1" prompt="Introduza a Hora de Início nesta coluna, abaixo deste cabeçalho" sqref="F5" xr:uid="{00000000-0002-0000-0000-000007000000}"/>
    <dataValidation allowBlank="1" showInputMessage="1" showErrorMessage="1" prompt="Introduza a Duração nesta coluna, abaixo deste cabeçalho" sqref="G5" xr:uid="{00000000-0002-0000-0000-000008000000}"/>
    <dataValidation allowBlank="1" showInputMessage="1" showErrorMessage="1" prompt="Introduza o Total nesta coluna, abaixo deste cabeçalho" sqref="H5" xr:uid="{00000000-0002-0000-0000-000009000000}"/>
    <dataValidation allowBlank="1" showInputMessage="1" showErrorMessage="1" prompt="A Unidade é atualizada automaticamente nesta coluna, abaixo deste cabeçalho" sqref="I5" xr:uid="{00000000-0002-0000-0000-00000A000000}"/>
    <dataValidation allowBlank="1" showInputMessage="1" showErrorMessage="1" prompt="Introduza as Calorias nesta coluna, abaixo deste cabeçalho" sqref="J5" xr:uid="{00000000-0002-0000-0000-00000B000000}"/>
    <dataValidation allowBlank="1" showInputMessage="1" showErrorMessage="1" prompt="Introduza as Notas nesta coluna, abaixo deste cabeçalho" sqref="K5" xr:uid="{00000000-0002-0000-0000-00000C000000}"/>
    <dataValidation allowBlank="1" showInputMessage="1" showErrorMessage="1" prompt="Introduza a Atividade 1 nesta célula. As categorias de Atividade introduzidas nas células A3 até à A19 são atualizadas automaticamente na tabela Lista. Os dados são atualizados automaticamente na célula à direita" sqref="A3:A6" xr:uid="{00000000-0002-0000-0000-00000D000000}"/>
    <dataValidation allowBlank="1" showInputMessage="1" showErrorMessage="1" prompt="Os dados são atualizados automaticamente nesta célula e abaixo. Selecione a Unidade na célula à direita" sqref="B3:B4 B7:B8 B11:B12 B15:B16 B19:B20" xr:uid="{00000000-0002-0000-0000-00000E000000}"/>
    <dataValidation allowBlank="1" showInputMessage="1" showErrorMessage="1" prompt="As calorias queimadas através de atividade são calculadas automaticamente nesta célula. A etiqueta Calorias está na célula à direita" sqref="B21:B22 B17:B18 B13:B14 B9:B10 B5:B6" xr:uid="{00000000-0002-0000-0000-000011000000}"/>
    <dataValidation allowBlank="1" showInputMessage="1" showErrorMessage="1" prompt="Insira a Atividade 2 nesta célula. Os dados são atualizados automaticamente nas células à direita" sqref="A7:A10" xr:uid="{00000000-0002-0000-0000-000012000000}"/>
    <dataValidation allowBlank="1" showInputMessage="1" showErrorMessage="1" prompt="Insira a Atividade 3 nesta célula. Os dados são atualizados automaticamente nas células à direita" sqref="A11:A14" xr:uid="{00000000-0002-0000-0000-000013000000}"/>
    <dataValidation allowBlank="1" showInputMessage="1" showErrorMessage="1" prompt="Insira a Atividade 4 nesta célula. Os dados são atualizados automaticamente nas células à direita" sqref="A15:A18" xr:uid="{00000000-0002-0000-0000-000014000000}"/>
    <dataValidation allowBlank="1" showInputMessage="1" showErrorMessage="1" prompt="Introduza a Atividade 5 nesta célula. Os dados são atualizados automaticamente nas células à direita. O total de calorias queimadas é calculado automaticamente na célula B23" sqref="A19:A22" xr:uid="{00000000-0002-0000-0000-000015000000}"/>
    <dataValidation allowBlank="1" showInputMessage="1" showErrorMessage="1" prompt="O total é calculado automaticamente na célula à direita" sqref="A23:A24" xr:uid="{00000000-0002-0000-0000-000016000000}"/>
    <dataValidation allowBlank="1" showInputMessage="1" showErrorMessage="1" prompt="O total é calculado automaticamente nesta célula. A etiqueta Calorias está na célula à direita" sqref="B23:B24" xr:uid="{00000000-0002-0000-0000-000017000000}"/>
    <dataValidation allowBlank="1" showInputMessage="1" showErrorMessage="1" prompt="O gráfico de barras empilhadas a mostrar o total de calorias queimadas através de atividade está nesta célula. Introduza os detalhes na tabela abaixo." sqref="D1:K4" xr:uid="{53892C7E-C60C-4E4A-B49C-A4BE86DFF17D}"/>
  </dataValidations>
  <printOptions horizontalCentered="1"/>
  <pageMargins left="0.25" right="0.25" top="0.5" bottom="0.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6" t="s">
        <v>22</v>
      </c>
      <c r="C1" s="46"/>
    </row>
    <row r="2" spans="2:3" ht="29.25" customHeight="1" x14ac:dyDescent="0.25">
      <c r="B2" s="47" t="s">
        <v>23</v>
      </c>
      <c r="C2" s="47"/>
    </row>
    <row r="3" spans="2:3" ht="29.25" customHeight="1" x14ac:dyDescent="0.25">
      <c r="B3" s="15" t="s">
        <v>14</v>
      </c>
      <c r="C3" s="15" t="s">
        <v>17</v>
      </c>
    </row>
    <row r="4" spans="2:3" ht="21.75" customHeight="1" x14ac:dyDescent="0.25">
      <c r="B4" t="str">
        <f>TRIM(Categoria1)</f>
        <v>Ciclismo</v>
      </c>
      <c r="C4" t="str">
        <f>UnidadeCategoria1</f>
        <v>Quilómetros</v>
      </c>
    </row>
    <row r="5" spans="2:3" ht="21.75" customHeight="1" x14ac:dyDescent="0.25">
      <c r="B5" t="str">
        <f>TRIM(Categoria2)</f>
        <v>Natação</v>
      </c>
      <c r="C5" t="str">
        <f>UnidadeCategoria2</f>
        <v>Metros</v>
      </c>
    </row>
    <row r="6" spans="2:3" ht="21.75" customHeight="1" x14ac:dyDescent="0.25">
      <c r="B6" t="str">
        <f>TRIM(Categoria3)</f>
        <v>Atividade 3</v>
      </c>
      <c r="C6" t="str">
        <f>UnidadeCategoria3</f>
        <v>Passos</v>
      </c>
    </row>
    <row r="7" spans="2:3" ht="21.75" customHeight="1" x14ac:dyDescent="0.25">
      <c r="B7" t="str">
        <f>TRIM(Categoria4)</f>
        <v>Atividade 4</v>
      </c>
      <c r="C7" t="str">
        <f>UnidadeCategoria4</f>
        <v>Repetições</v>
      </c>
    </row>
    <row r="8" spans="2:3" ht="21.75" customHeight="1" x14ac:dyDescent="0.25">
      <c r="B8" t="str">
        <f>TRIM(Categoria5)</f>
        <v>Atividade 5</v>
      </c>
      <c r="C8" t="str">
        <f>UnidadeCategoria5</f>
        <v>Quilómetros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ap:HeadingPairs>
  <ap:TitlesOfParts>
    <vt:vector baseType="lpstr" size="15">
      <vt:lpstr>Controlador de atividades</vt:lpstr>
      <vt:lpstr>Lista de Atividades</vt:lpstr>
      <vt:lpstr>Categoria1</vt:lpstr>
      <vt:lpstr>Categoria2</vt:lpstr>
      <vt:lpstr>Categoria3</vt:lpstr>
      <vt:lpstr>Categoria4</vt:lpstr>
      <vt:lpstr>Categoria5</vt:lpstr>
      <vt:lpstr>ListaDeAtividades</vt:lpstr>
      <vt:lpstr>PesquisaDeAtividade</vt:lpstr>
      <vt:lpstr>TodasAsOutras</vt:lpstr>
      <vt:lpstr>UnidadeCategoria1</vt:lpstr>
      <vt:lpstr>UnidadeCategoria2</vt:lpstr>
      <vt:lpstr>UnidadeCategoria3</vt:lpstr>
      <vt:lpstr>UnidadeCategoria4</vt:lpstr>
      <vt:lpstr>UnidadeCategoria5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2022-12-13T02:12:27Z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