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 filterPrivacy="1"/>
  <xr:revisionPtr revIDLastSave="0" documentId="13_ncr:1_{18B504BD-CB34-4D96-BF76-00E5074F2D81}" xr6:coauthVersionLast="42" xr6:coauthVersionMax="42" xr10:uidLastSave="{00000000-0000-0000-0000-000000000000}"/>
  <bookViews>
    <workbookView xWindow="-120" yWindow="-120" windowWidth="28860" windowHeight="16110" tabRatio="853" xr2:uid="{00000000-000D-0000-FFFF-FFFF00000000}"/>
  </bookViews>
  <sheets>
    <sheet name="RESUMO DO ORÇAMENTO NO ANO" sheetId="1" r:id="rId1"/>
    <sheet name="RESUMO DE DESPESAS MENSAIS" sheetId="2" r:id="rId2"/>
    <sheet name="DESPESAS DISCRIMINADAS" sheetId="3" r:id="rId3"/>
    <sheet name="DONATIVOS E PATROCÍNIOS" sheetId="4" r:id="rId4"/>
  </sheets>
  <definedNames>
    <definedName name="_ANO">'RESUMO DO ORÇAMENTO NO ANO'!$G$2</definedName>
    <definedName name="RegiãoTítuloLinha1..G2">'RESUMO DO ORÇAMENTO NO ANO'!$F$2</definedName>
    <definedName name="Segmentação_credor">#N/A</definedName>
    <definedName name="Segmentação_credor1">#N/A</definedName>
    <definedName name="Segmentação_solicitado_por">#N/A</definedName>
    <definedName name="Segmentação_solicitado_por1">#N/A</definedName>
    <definedName name="Segmentação_título_da_conta">#N/A</definedName>
    <definedName name="Título1">TabelaAtéaPresenteData[[#Headers],[Razão código]]</definedName>
    <definedName name="Título2">ResumoDeDespesasMensais[[#Headers],[Razão código]]</definedName>
    <definedName name="Título3">DespesasDiscriminadas[[#Headers],[Razão código]]</definedName>
    <definedName name="Título4">Outros[[#Headers],[Razão código]]</definedName>
    <definedName name="_xlnm.Print_Titles" localSheetId="2">'DESPESAS DISCRIMINADAS'!$4:$4</definedName>
    <definedName name="_xlnm.Print_Titles" localSheetId="3">'DONATIVOS E PATROCÍNIOS'!$4:$4</definedName>
    <definedName name="_xlnm.Print_Titles" localSheetId="1">'RESUMO DE DESPESAS MENSAIS'!$5:$5</definedName>
    <definedName name="_xlnm.Print_Titles" localSheetId="0">'RESUMO DO ORÇAMENTO NO ANO'!$3:$3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O3" i="2" s="1"/>
  <c r="E16" i="1"/>
  <c r="L3" i="2" l="1"/>
  <c r="M3" i="2"/>
  <c r="J3" i="2"/>
  <c r="K3" i="2"/>
  <c r="G3" i="2"/>
  <c r="H3" i="2"/>
  <c r="N3" i="2"/>
  <c r="E3" i="2"/>
  <c r="J4" i="2"/>
  <c r="F3" i="2"/>
  <c r="D3" i="2"/>
  <c r="E4" i="2"/>
  <c r="G4" i="2"/>
  <c r="M4" i="2"/>
  <c r="I3" i="2"/>
  <c r="H4" i="2"/>
  <c r="L4" i="2"/>
  <c r="N4" i="2" l="1"/>
  <c r="N6" i="2" s="1"/>
  <c r="N12" i="2"/>
  <c r="N16" i="2"/>
  <c r="N9" i="2"/>
  <c r="N13" i="2"/>
  <c r="N17" i="2"/>
  <c r="M6" i="2"/>
  <c r="M8" i="2"/>
  <c r="M10" i="2"/>
  <c r="M12" i="2"/>
  <c r="M14" i="2"/>
  <c r="M16" i="2"/>
  <c r="M7" i="2"/>
  <c r="M9" i="2"/>
  <c r="M11" i="2"/>
  <c r="M13" i="2"/>
  <c r="M15" i="2"/>
  <c r="M17" i="2"/>
  <c r="L6" i="2"/>
  <c r="L8" i="2"/>
  <c r="L10" i="2"/>
  <c r="L12" i="2"/>
  <c r="L14" i="2"/>
  <c r="L16" i="2"/>
  <c r="L7" i="2"/>
  <c r="L9" i="2"/>
  <c r="L11" i="2"/>
  <c r="L13" i="2"/>
  <c r="L15" i="2"/>
  <c r="L17" i="2"/>
  <c r="J6" i="2"/>
  <c r="J8" i="2"/>
  <c r="J10" i="2"/>
  <c r="J12" i="2"/>
  <c r="J14" i="2"/>
  <c r="J16" i="2"/>
  <c r="J7" i="2"/>
  <c r="J9" i="2"/>
  <c r="J11" i="2"/>
  <c r="J13" i="2"/>
  <c r="J15" i="2"/>
  <c r="J17" i="2"/>
  <c r="H6" i="2"/>
  <c r="H8" i="2"/>
  <c r="H10" i="2"/>
  <c r="H12" i="2"/>
  <c r="H14" i="2"/>
  <c r="H16" i="2"/>
  <c r="H7" i="2"/>
  <c r="H9" i="2"/>
  <c r="H11" i="2"/>
  <c r="H13" i="2"/>
  <c r="H15" i="2"/>
  <c r="H17" i="2"/>
  <c r="G6" i="2"/>
  <c r="G8" i="2"/>
  <c r="G10" i="2"/>
  <c r="G12" i="2"/>
  <c r="G14" i="2"/>
  <c r="G16" i="2"/>
  <c r="G7" i="2"/>
  <c r="G9" i="2"/>
  <c r="G11" i="2"/>
  <c r="G13" i="2"/>
  <c r="G15" i="2"/>
  <c r="G17" i="2"/>
  <c r="F4" i="2"/>
  <c r="F6" i="2" s="1"/>
  <c r="E6" i="2"/>
  <c r="E8" i="2"/>
  <c r="E10" i="2"/>
  <c r="E12" i="2"/>
  <c r="E14" i="2"/>
  <c r="E16" i="2"/>
  <c r="E7" i="2"/>
  <c r="E9" i="2"/>
  <c r="E11" i="2"/>
  <c r="E13" i="2"/>
  <c r="E15" i="2"/>
  <c r="E17" i="2"/>
  <c r="D4" i="2"/>
  <c r="D6" i="2" s="1"/>
  <c r="I4" i="2"/>
  <c r="I6" i="2" s="1"/>
  <c r="K4" i="2"/>
  <c r="K6" i="2" s="1"/>
  <c r="O4" i="2"/>
  <c r="N8" i="2" l="1"/>
  <c r="O7" i="2"/>
  <c r="O11" i="2"/>
  <c r="O15" i="2"/>
  <c r="O6" i="2"/>
  <c r="O10" i="2"/>
  <c r="O14" i="2"/>
  <c r="O9" i="2"/>
  <c r="O13" i="2"/>
  <c r="O17" i="2"/>
  <c r="O8" i="2"/>
  <c r="O12" i="2"/>
  <c r="O16" i="2"/>
  <c r="N15" i="2"/>
  <c r="N11" i="2"/>
  <c r="N7" i="2"/>
  <c r="N14" i="2"/>
  <c r="N10" i="2"/>
  <c r="K17" i="2"/>
  <c r="K13" i="2"/>
  <c r="K9" i="2"/>
  <c r="K16" i="2"/>
  <c r="K12" i="2"/>
  <c r="K8" i="2"/>
  <c r="K15" i="2"/>
  <c r="K11" i="2"/>
  <c r="K7" i="2"/>
  <c r="K14" i="2"/>
  <c r="K10" i="2"/>
  <c r="F9" i="2"/>
  <c r="I17" i="2"/>
  <c r="I13" i="2"/>
  <c r="I9" i="2"/>
  <c r="I16" i="2"/>
  <c r="I12" i="2"/>
  <c r="I8" i="2"/>
  <c r="I15" i="2"/>
  <c r="I11" i="2"/>
  <c r="I7" i="2"/>
  <c r="I14" i="2"/>
  <c r="I10" i="2"/>
  <c r="F17" i="2"/>
  <c r="F12" i="2"/>
  <c r="F13" i="2"/>
  <c r="F16" i="2"/>
  <c r="F8" i="2"/>
  <c r="F15" i="2"/>
  <c r="F11" i="2"/>
  <c r="F7" i="2"/>
  <c r="F14" i="2"/>
  <c r="F10" i="2"/>
  <c r="D17" i="2"/>
  <c r="D13" i="2"/>
  <c r="D9" i="2"/>
  <c r="D16" i="2"/>
  <c r="D12" i="2"/>
  <c r="D8" i="2"/>
  <c r="D15" i="2"/>
  <c r="D11" i="2"/>
  <c r="D7" i="2"/>
  <c r="D14" i="2"/>
  <c r="D10" i="2"/>
  <c r="E18" i="2"/>
  <c r="L18" i="2"/>
  <c r="H18" i="2"/>
  <c r="J18" i="2"/>
  <c r="G18" i="2"/>
  <c r="M18" i="2"/>
  <c r="N18" i="2"/>
  <c r="F18" i="2" l="1"/>
  <c r="P11" i="2"/>
  <c r="D9" i="1" s="1"/>
  <c r="F9" i="1" s="1"/>
  <c r="G9" i="1" s="1"/>
  <c r="D18" i="2"/>
  <c r="P17" i="2"/>
  <c r="D15" i="1" s="1"/>
  <c r="F15" i="1" s="1"/>
  <c r="G15" i="1" s="1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6" i="2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<sst xmlns="http://schemas.openxmlformats.org/spreadsheetml/2006/main" count="102" uniqueCount="69">
  <si>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REAL versus ORÇAMENTO NO ANO</t>
  </si>
  <si>
    <t>Razão código</t>
  </si>
  <si>
    <t>Total</t>
  </si>
  <si>
    <t>Título da conta</t>
  </si>
  <si>
    <t>Publicidade</t>
  </si>
  <si>
    <t>Equipamento de escritório</t>
  </si>
  <si>
    <t>Impressoras</t>
  </si>
  <si>
    <t>Custos de servidor</t>
  </si>
  <si>
    <t>Suprimentos</t>
  </si>
  <si>
    <t>Despesas de cliente</t>
  </si>
  <si>
    <t>Computadores</t>
  </si>
  <si>
    <t>Plano médico</t>
  </si>
  <si>
    <t>Custos do edifício</t>
  </si>
  <si>
    <t>Marketing</t>
  </si>
  <si>
    <t>Donativos</t>
  </si>
  <si>
    <t>Patrocínios</t>
  </si>
  <si>
    <t>Real</t>
  </si>
  <si>
    <t>Orçamento</t>
  </si>
  <si>
    <t>ANO</t>
  </si>
  <si>
    <t>Restante %</t>
  </si>
  <si>
    <t>RESUMO DE DESPESAS MENSAIS</t>
  </si>
  <si>
    <t>A segmentação de dados para filtrar dados por conta títulos está nessa célula.</t>
  </si>
  <si>
    <t>Janeiro</t>
  </si>
  <si>
    <t>Fevereiro</t>
  </si>
  <si>
    <t>Março</t>
  </si>
  <si>
    <t>Abr</t>
  </si>
  <si>
    <t>Maio</t>
  </si>
  <si>
    <t>Jun</t>
  </si>
  <si>
    <t>Julho</t>
  </si>
  <si>
    <t>Agosto</t>
  </si>
  <si>
    <t>Setembro</t>
  </si>
  <si>
    <t>Outubro</t>
  </si>
  <si>
    <t>Novembro</t>
  </si>
  <si>
    <t>Dezembro</t>
  </si>
  <si>
    <t xml:space="preserve"> </t>
  </si>
  <si>
    <t>DESPESAS ENUMERADAS</t>
  </si>
  <si>
    <t>Data da fatura:</t>
  </si>
  <si>
    <t>Data</t>
  </si>
  <si>
    <t>Fatura nº</t>
  </si>
  <si>
    <t>Solicitado por</t>
  </si>
  <si>
    <t>Andy Teal</t>
  </si>
  <si>
    <t>Robert Walters</t>
  </si>
  <si>
    <t>Verifique quantidade</t>
  </si>
  <si>
    <t>Credor</t>
  </si>
  <si>
    <t xml:space="preserve">Mensageiro Consolidado </t>
  </si>
  <si>
    <t xml:space="preserve">A. Datum Corporation </t>
  </si>
  <si>
    <t>Verificar uso</t>
  </si>
  <si>
    <t>Mensageiro</t>
  </si>
  <si>
    <t>2 computadores de mesa</t>
  </si>
  <si>
    <t>Método de distribuição</t>
  </si>
  <si>
    <t>Email</t>
  </si>
  <si>
    <t>Crédito</t>
  </si>
  <si>
    <t>Data do arquivo</t>
  </si>
  <si>
    <t>DONATIVOS E PATROCÍNIOS</t>
  </si>
  <si>
    <t>Solicitação de seleção de data iniciada</t>
  </si>
  <si>
    <t>Susan W. Eaton</t>
  </si>
  <si>
    <t>Contribuição ano anterior</t>
  </si>
  <si>
    <t xml:space="preserve">Escola de Belas Artes </t>
  </si>
  <si>
    <t xml:space="preserve">Brinquedos Wingtip </t>
  </si>
  <si>
    <t>Usado para</t>
  </si>
  <si>
    <t>Bolsas de estudo</t>
  </si>
  <si>
    <t>Comunidade</t>
  </si>
  <si>
    <t>Assinada por</t>
  </si>
  <si>
    <t>Karolina Ralls</t>
  </si>
  <si>
    <t>Kathie Flood</t>
  </si>
  <si>
    <t>Categoria</t>
  </si>
  <si>
    <t>Artes</t>
  </si>
  <si>
    <t>Verificar</t>
  </si>
  <si>
    <t>Restante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</si>
</sst>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* #,##0_);_(* \(#,##0\);_(* &quot;-&quot;_);_(@_)"/>
    <numFmt numFmtId="167" formatCode="0_ ;\-0\ "/>
  </numFmts>
  <fonts count="27" x14ac:knownFonts="1">
    <font>
      <sz val="11"/>
      <color theme="1" tint="-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u/>
      <sz val="11"/>
      <color theme="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1"/>
      <color theme="1" tint="-0.24994659260841701"/>
      <name val="Gill Sans MT"/>
      <family val="2"/>
    </font>
    <font>
      <sz val="11"/>
      <color theme="1" tint="-0.249977111117893"/>
      <name val="Gill Sans MT"/>
      <family val="2"/>
    </font>
    <font>
      <b/>
      <sz val="12"/>
      <color theme="1" tint="-0.24994659260841701"/>
      <name val="Gill Sans MT"/>
      <family val="2"/>
    </font>
    <font>
      <sz val="12"/>
      <color theme="0"/>
      <name val="Gill Sans MT"/>
      <family val="2"/>
    </font>
    <font>
      <sz val="30"/>
      <color theme="1" tint="-0.24994659260841701"/>
      <name val="Gill Sans MT"/>
      <family val="2"/>
    </font>
    <font>
      <sz val="30"/>
      <color theme="2" tint="-0.89999084444715716"/>
      <name val="Gill Sans MT"/>
      <family val="2"/>
    </font>
    <font>
      <sz val="18"/>
      <color theme="0"/>
      <name val="Gill Sans MT"/>
      <family val="2"/>
    </font>
    <font>
      <sz val="12"/>
      <color theme="1" tint="-0.2499465926084170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4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3" applyNumberFormat="0" applyAlignment="0" applyProtection="0"/>
    <xf numFmtId="0" fontId="20" fillId="12" borderId="14" applyNumberFormat="0" applyAlignment="0" applyProtection="0"/>
    <xf numFmtId="0" fontId="21" fillId="12" borderId="13" applyNumberFormat="0" applyAlignment="0" applyProtection="0"/>
    <xf numFmtId="0" fontId="22" fillId="0" borderId="15" applyNumberFormat="0" applyFill="0" applyAlignment="0" applyProtection="0"/>
    <xf numFmtId="0" fontId="23" fillId="13" borderId="16" applyNumberFormat="0" applyAlignment="0" applyProtection="0"/>
    <xf numFmtId="0" fontId="24" fillId="0" borderId="0" applyNumberFormat="0" applyFill="0" applyBorder="0" applyAlignment="0" applyProtection="0"/>
    <xf numFmtId="0" fontId="6" fillId="14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5">
    <xf numFmtId="0" fontId="0" fillId="0" borderId="0" xfId="0">
      <alignment vertical="center" wrapText="1"/>
    </xf>
    <xf numFmtId="14" fontId="2" fillId="0" borderId="0" xfId="0" applyNumberFormat="1" applyFont="1">
      <alignment vertical="center" wrapText="1"/>
    </xf>
    <xf numFmtId="0" fontId="2" fillId="0" borderId="0" xfId="0" applyFont="1">
      <alignment vertical="center" wrapText="1"/>
    </xf>
    <xf numFmtId="0" fontId="5" fillId="0" borderId="0" xfId="5" applyFont="1">
      <alignment vertical="center" wrapText="1"/>
    </xf>
    <xf numFmtId="0" fontId="2" fillId="0" borderId="0" xfId="0" applyFont="1" applyAlignment="1">
      <alignment horizontal="center" vertical="center" wrapText="1"/>
    </xf>
    <xf numFmtId="167" fontId="7" fillId="0" borderId="5" xfId="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7" fontId="7" fillId="3" borderId="5" xfId="6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7" fontId="7" fillId="3" borderId="7" xfId="6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167" fontId="8" fillId="4" borderId="8" xfId="6" applyFont="1" applyFill="1" applyBorder="1" applyAlignment="1">
      <alignment horizontal="center" vertical="center"/>
    </xf>
    <xf numFmtId="14" fontId="8" fillId="4" borderId="8" xfId="9" applyFont="1" applyFill="1" applyBorder="1" applyAlignment="1">
      <alignment horizontal="center" vertical="center" wrapText="1"/>
    </xf>
    <xf numFmtId="167" fontId="8" fillId="4" borderId="8" xfId="6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67" fontId="7" fillId="4" borderId="7" xfId="6" applyFont="1" applyFill="1" applyBorder="1" applyAlignment="1">
      <alignment horizontal="center" vertical="center"/>
    </xf>
    <xf numFmtId="14" fontId="7" fillId="4" borderId="7" xfId="9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7" fontId="7" fillId="4" borderId="5" xfId="6" applyFont="1" applyFill="1" applyBorder="1" applyAlignment="1">
      <alignment horizontal="center" vertical="center"/>
    </xf>
    <xf numFmtId="14" fontId="7" fillId="4" borderId="5" xfId="9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67" fontId="8" fillId="4" borderId="12" xfId="6" applyFont="1" applyFill="1" applyBorder="1" applyAlignment="1">
      <alignment horizontal="center" vertical="center"/>
    </xf>
    <xf numFmtId="14" fontId="8" fillId="4" borderId="12" xfId="9" applyFont="1" applyFill="1" applyBorder="1" applyAlignment="1">
      <alignment horizontal="center" vertical="center" wrapText="1"/>
    </xf>
    <xf numFmtId="167" fontId="8" fillId="4" borderId="12" xfId="6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167" fontId="6" fillId="0" borderId="7" xfId="6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10" fontId="6" fillId="0" borderId="7" xfId="8" applyBorder="1" applyAlignment="1">
      <alignment horizontal="center" vertical="center" wrapText="1"/>
    </xf>
    <xf numFmtId="167" fontId="6" fillId="0" borderId="5" xfId="6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2"/>
    </xf>
    <xf numFmtId="10" fontId="6" fillId="0" borderId="5" xfId="8" applyBorder="1" applyAlignment="1">
      <alignment horizontal="center" vertical="center" wrapText="1"/>
    </xf>
    <xf numFmtId="167" fontId="6" fillId="0" borderId="6" xfId="6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10" fontId="6" fillId="0" borderId="6" xfId="8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>
      <alignment vertical="center" wrapText="1"/>
    </xf>
    <xf numFmtId="0" fontId="14" fillId="0" borderId="11" xfId="0" applyFont="1" applyBorder="1">
      <alignment vertical="center" wrapText="1"/>
    </xf>
    <xf numFmtId="7" fontId="6" fillId="0" borderId="7" xfId="7" applyBorder="1" applyAlignment="1">
      <alignment horizontal="center" vertical="center" wrapText="1"/>
    </xf>
    <xf numFmtId="7" fontId="6" fillId="0" borderId="7" xfId="7" applyBorder="1" applyAlignment="1">
      <alignment horizontal="right" vertical="center" wrapText="1"/>
    </xf>
    <xf numFmtId="7" fontId="6" fillId="0" borderId="5" xfId="7" applyBorder="1" applyAlignment="1">
      <alignment horizontal="center" vertical="center" wrapText="1"/>
    </xf>
    <xf numFmtId="7" fontId="6" fillId="0" borderId="5" xfId="7" applyBorder="1" applyAlignment="1">
      <alignment horizontal="right" vertical="center" wrapText="1"/>
    </xf>
    <xf numFmtId="7" fontId="6" fillId="0" borderId="6" xfId="7" applyBorder="1" applyAlignment="1">
      <alignment horizontal="center" vertical="center" wrapText="1"/>
    </xf>
    <xf numFmtId="7" fontId="6" fillId="0" borderId="6" xfId="7" applyBorder="1" applyAlignment="1">
      <alignment horizontal="right" vertical="center" wrapText="1"/>
    </xf>
    <xf numFmtId="7" fontId="7" fillId="3" borderId="7" xfId="7" applyFont="1" applyFill="1" applyBorder="1" applyAlignment="1">
      <alignment horizontal="center" vertical="center" wrapText="1"/>
    </xf>
    <xf numFmtId="7" fontId="7" fillId="0" borderId="5" xfId="7" applyFont="1" applyBorder="1" applyAlignment="1">
      <alignment horizontal="center" vertical="center" wrapText="1"/>
    </xf>
    <xf numFmtId="7" fontId="7" fillId="3" borderId="5" xfId="7" applyFont="1" applyFill="1" applyBorder="1" applyAlignment="1">
      <alignment horizontal="center" vertical="center" wrapText="1"/>
    </xf>
    <xf numFmtId="7" fontId="8" fillId="4" borderId="12" xfId="7" applyFont="1" applyFill="1" applyBorder="1" applyAlignment="1">
      <alignment horizontal="center" vertical="center" wrapText="1"/>
    </xf>
    <xf numFmtId="7" fontId="8" fillId="4" borderId="8" xfId="7" applyFont="1" applyFill="1" applyBorder="1" applyAlignment="1">
      <alignment horizontal="center" vertical="center" wrapText="1"/>
    </xf>
    <xf numFmtId="7" fontId="7" fillId="4" borderId="7" xfId="7" applyFont="1" applyFill="1" applyBorder="1" applyAlignment="1">
      <alignment horizontal="center" vertical="center" wrapText="1"/>
    </xf>
    <xf numFmtId="7" fontId="7" fillId="4" borderId="5" xfId="7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11" fillId="5" borderId="0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11" fillId="5" borderId="0" xfId="4" applyFont="1" applyFill="1" applyBorder="1" applyAlignment="1">
      <alignment vertical="center"/>
    </xf>
    <xf numFmtId="7" fontId="14" fillId="0" borderId="5" xfId="0" applyNumberFormat="1" applyFont="1" applyBorder="1" applyAlignment="1">
      <alignment horizontal="center" vertical="center" wrapText="1"/>
    </xf>
    <xf numFmtId="7" fontId="7" fillId="5" borderId="5" xfId="0" applyNumberFormat="1" applyFont="1" applyFill="1" applyBorder="1" applyAlignment="1">
      <alignment horizontal="center"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Data" xfId="9" xr:uid="{00000000-0005-0000-0000-000002000000}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5" builtinId="8" customBuiltin="1"/>
    <cellStyle name="Moeda" xfId="11" builtinId="4" customBuiltin="1"/>
    <cellStyle name="Moeda [0]" xfId="7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8" builtinId="5" customBuiltin="1"/>
    <cellStyle name="Ruim" xfId="14" builtinId="27" customBuiltin="1"/>
    <cellStyle name="Saída" xfId="17" builtinId="21" customBuiltin="1"/>
    <cellStyle name="Separador de milhares [0]" xfId="10" builtinId="6" customBuiltin="1"/>
    <cellStyle name="Texto de Aviso" xfId="21" builtinId="11" customBuiltin="1"/>
    <cellStyle name="Texto Explicativo" xfId="23" builtinId="53" customBuiltin="1"/>
    <cellStyle name="Título" xfId="12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4" builtinId="25" customBuiltin="1"/>
    <cellStyle name="Vírgula" xfId="6" builtinId="3" customBuiltin="1"/>
  </cellStyles>
  <dxfs count="137"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border>
        <top style="thin">
          <color theme="7" tint="0.39994506668294322"/>
        </top>
      </border>
    </dxf>
    <dxf>
      <border>
        <bottom style="thin">
          <color rgb="FF2F2F2F"/>
        </bottom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&quot;R$&quot;\ #,##0.00;\-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&quot;R$&quot;\ #,##0.00;\-&quot;R$&quot;\ #,##0.00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&quot;R$&quot;\ #,##0.00;\-&quot;R$&quot;\ #,##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&quot;R$&quot;\ #,##0.00;\-&quot;R$&quot;\ #,##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&quot;R$&quot;\ #,##0.00;\-&quot;R$&quot;\ #,##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8" defaultTableStyle="TableStyleMedium2" defaultPivotStyle="PivotStyleLight16">
    <tableStyle name="Despesas discriminadas" pivot="0" count="7" xr9:uid="{00000000-0011-0000-FFFF-FFFF01000000}">
      <tableStyleElement type="wholeTable" dxfId="95"/>
      <tableStyleElement type="headerRow" dxfId="94"/>
      <tableStyleElement type="totalRow" dxfId="93"/>
      <tableStyleElement type="firstColumn" dxfId="92"/>
      <tableStyleElement type="lastColumn" dxfId="91"/>
      <tableStyleElement type="firstRowStripe" dxfId="90"/>
      <tableStyleElement type="firstColumnStripe" dxfId="89"/>
    </tableStyle>
    <tableStyle name="Donativos e patrocínios" pivot="0" count="7" xr9:uid="{00000000-0011-0000-FFFF-FFFF00000000}">
      <tableStyleElement type="wholeTable" dxfId="88"/>
      <tableStyleElement type="headerRow" dxfId="87"/>
      <tableStyleElement type="totalRow" dxfId="86"/>
      <tableStyleElement type="firstColumn" dxfId="85"/>
      <tableStyleElement type="lastColumn" dxfId="84"/>
      <tableStyleElement type="firstRowStripe" dxfId="83"/>
      <tableStyleElement type="firstColumnStripe" dxfId="82"/>
    </tableStyle>
    <tableStyle name="Resumo de despesas mensais" pivot="0" count="9" xr9:uid="{00000000-0011-0000-FFFF-FFFF02000000}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secondRowStripe" dxfId="98"/>
      <tableStyleElement type="firstColumnStripe" dxfId="97"/>
      <tableStyleElement type="secondColumnStripe" dxfId="96"/>
    </tableStyle>
    <tableStyle name="Resumo do orçamento no ano" pivot="0" count="9" xr9:uid="{00000000-0011-0000-FFFF-FFFF07000000}">
      <tableStyleElement type="wholeTable" dxfId="113"/>
      <tableStyleElement type="headerRow" dxfId="112"/>
      <tableStyleElement type="totalRow" dxfId="111"/>
      <tableStyleElement type="firstColumn" dxfId="110"/>
      <tableStyleElement type="lastColumn" dxfId="109"/>
      <tableStyleElement type="firstRowStripe" dxfId="108"/>
      <tableStyleElement type="secondRowStripe" dxfId="107"/>
      <tableStyleElement type="firstColumnStripe" dxfId="106"/>
      <tableStyleElement type="secondColumnStripe" dxfId="105"/>
    </tableStyle>
    <tableStyle name="Slicer Charitables &amp; Sponsorships" pivot="0" table="0" count="10" xr9:uid="{00000000-0011-0000-FFFF-FFFF03000000}">
      <tableStyleElement type="wholeTable" dxfId="136"/>
      <tableStyleElement type="headerRow" dxfId="135"/>
    </tableStyle>
    <tableStyle name="Slicer Itemized Expenses" pivot="0" table="0" count="10" xr9:uid="{00000000-0011-0000-FFFF-FFFF04000000}">
      <tableStyleElement type="wholeTable" dxfId="134"/>
      <tableStyleElement type="headerRow" dxfId="133"/>
    </tableStyle>
    <tableStyle name="Slicer Monthly Expenses Summary" pivot="0" table="0" count="10" xr9:uid="{00000000-0011-0000-FFFF-FFFF05000000}">
      <tableStyleElement type="wholeTable" dxfId="132"/>
      <tableStyleElement type="headerRow" dxfId="131"/>
    </tableStyle>
    <tableStyle name="SlicerStyleDark4 2" pivot="0" table="0" count="10" xr9:uid="{00000000-0011-0000-FFFF-FFFF06000000}">
      <tableStyleElement type="wholeTable" dxfId="130"/>
      <tableStyleElement type="headerRow" dxfId="129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ESUMO DE DESPESAS MENS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ESPESAS DISCRIMINADAS'!A1"/><Relationship Id="rId2" Type="http://schemas.openxmlformats.org/officeDocument/2006/relationships/hyperlink" Target="#'RESUMO DO OR&#199;AMENTO NO ANO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ONATIVOS E PATROC&#205;NIOS'!A1"/><Relationship Id="rId1" Type="http://schemas.openxmlformats.org/officeDocument/2006/relationships/hyperlink" Target="#'RESUMO DE DESPESAS MENSAI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ESPESAS DISCRIMINAD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167640</xdr:rowOff>
    </xdr:from>
    <xdr:to>
      <xdr:col>2</xdr:col>
      <xdr:colOff>1133475</xdr:colOff>
      <xdr:row>0</xdr:row>
      <xdr:rowOff>441960</xdr:rowOff>
    </xdr:to>
    <xdr:sp macro="" textlink="">
      <xdr:nvSpPr>
        <xdr:cNvPr id="4" name="Seta para a direita 1" descr="Botão de navegação direito">
          <a:hlinkClick xmlns:r="http://schemas.openxmlformats.org/officeDocument/2006/relationships" r:id="rId1" tooltip="Selecione para navegar até a planilha RESUMO DE DESPESAS MENSAIS.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609725" y="167640"/>
          <a:ext cx="1133475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Gill Sans MT" panose="020B0502020104020203" pitchFamily="34" charset="0"/>
            </a:rPr>
            <a:t>AVANÇAR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2</xdr:row>
      <xdr:rowOff>28576</xdr:rowOff>
    </xdr:from>
    <xdr:to>
      <xdr:col>17</xdr:col>
      <xdr:colOff>19049</xdr:colOff>
      <xdr:row>3</xdr:row>
      <xdr:rowOff>441325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Título da conta" descr="Filtre o resumo de despesas mensais pelo campo Título da conta.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ítulo da cont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2514601"/>
              <a:ext cx="16182975" cy="879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434459</xdr:colOff>
      <xdr:row>1</xdr:row>
      <xdr:rowOff>12700</xdr:rowOff>
    </xdr:from>
    <xdr:to>
      <xdr:col>17</xdr:col>
      <xdr:colOff>15960</xdr:colOff>
      <xdr:row>2</xdr:row>
      <xdr:rowOff>12700</xdr:rowOff>
    </xdr:to>
    <xdr:pic>
      <xdr:nvPicPr>
        <xdr:cNvPr id="8" name="Imagem 7" descr="dedos apontando para uma folha de papel com um gráfico de linhas e um gráfico de barra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6959" y="558800"/>
          <a:ext cx="8179401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1134000</xdr:colOff>
      <xdr:row>0</xdr:row>
      <xdr:rowOff>441960</xdr:rowOff>
    </xdr:to>
    <xdr:sp macro="" textlink="">
      <xdr:nvSpPr>
        <xdr:cNvPr id="6" name="Seta para a esquerda 4" descr="Botão de navegação esquerdo">
          <a:hlinkClick xmlns:r="http://schemas.openxmlformats.org/officeDocument/2006/relationships" r:id="rId2" tooltip="Selecione para navegar até a planilha RESUMO DO ORÇAMENTO NO ANO.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200025" y="167640"/>
          <a:ext cx="1134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Gill Sans MT" panose="020B0502020104020203" pitchFamily="34" charset="0"/>
            </a:rPr>
            <a:t>ANTERIOR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167640</xdr:rowOff>
    </xdr:from>
    <xdr:to>
      <xdr:col>2</xdr:col>
      <xdr:colOff>1134000</xdr:colOff>
      <xdr:row>0</xdr:row>
      <xdr:rowOff>441960</xdr:rowOff>
    </xdr:to>
    <xdr:sp macro="" textlink="">
      <xdr:nvSpPr>
        <xdr:cNvPr id="7" name="Seta para a direita 3" descr="Botão de navegação direito">
          <a:hlinkClick xmlns:r="http://schemas.openxmlformats.org/officeDocument/2006/relationships" r:id="rId3" tooltip="Selecione para navegar até a planilha DESPESAS DISCRIMINADAS.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609725" y="167640"/>
          <a:ext cx="1134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Gill Sans MT" panose="020B0502020104020203" pitchFamily="34" charset="0"/>
            </a:rPr>
            <a:t>AVANÇAR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1</xdr:col>
      <xdr:colOff>1134000</xdr:colOff>
      <xdr:row>0</xdr:row>
      <xdr:rowOff>438150</xdr:rowOff>
    </xdr:to>
    <xdr:sp macro="" textlink="">
      <xdr:nvSpPr>
        <xdr:cNvPr id="6" name="Seta para a esquerda 8" descr="Botão de navegação esquerdo">
          <a:hlinkClick xmlns:r="http://schemas.openxmlformats.org/officeDocument/2006/relationships" r:id="rId1" tooltip="Selecione para navegar até a planilha RESUMO DE DESPESAS MENSAIS.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200025" y="163830"/>
          <a:ext cx="1134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Gill Sans MT" panose="020B0502020104020203" pitchFamily="34" charset="0"/>
            </a:rPr>
            <a:t>ANTERIOR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163830</xdr:rowOff>
    </xdr:from>
    <xdr:to>
      <xdr:col>2</xdr:col>
      <xdr:colOff>1134000</xdr:colOff>
      <xdr:row>0</xdr:row>
      <xdr:rowOff>438150</xdr:rowOff>
    </xdr:to>
    <xdr:sp macro="" textlink="">
      <xdr:nvSpPr>
        <xdr:cNvPr id="7" name="Seta para a direita 7" descr="Botão de navegação direito">
          <a:hlinkClick xmlns:r="http://schemas.openxmlformats.org/officeDocument/2006/relationships" r:id="rId2" tooltip="Selecione para navegar até a planilha DONATIVOS E PATROCÍNIOS.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609725" y="163830"/>
          <a:ext cx="1134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Gill Sans MT" panose="020B0502020104020203" pitchFamily="34" charset="0"/>
            </a:rPr>
            <a:t>AVANÇAR</a:t>
          </a:r>
        </a:p>
      </xdr:txBody>
    </xdr:sp>
    <xdr:clientData fPrintsWithSheet="0"/>
  </xdr:twoCellAnchor>
  <xdr:twoCellAnchor editAs="absolute">
    <xdr:from>
      <xdr:col>1</xdr:col>
      <xdr:colOff>15239</xdr:colOff>
      <xdr:row>2</xdr:row>
      <xdr:rowOff>7620</xdr:rowOff>
    </xdr:from>
    <xdr:to>
      <xdr:col>5</xdr:col>
      <xdr:colOff>1076324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Solicitado por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licitado p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1463040"/>
              <a:ext cx="564642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/>
                <a:t>Essa forma representa uma segmentação da tabela. Essa versão do Excel, não oferece suporte às segmentações de dados de tabela.
Se a forma foi modificada em uma versão anterior do Excel, ou se a pasta de trabalho foi salva no Excel 2007 ou anterior, não será possível usar a segmentação de dados.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1123950</xdr:colOff>
      <xdr:row>2</xdr:row>
      <xdr:rowOff>0</xdr:rowOff>
    </xdr:from>
    <xdr:to>
      <xdr:col>9</xdr:col>
      <xdr:colOff>1581150</xdr:colOff>
      <xdr:row>2</xdr:row>
      <xdr:rowOff>1051559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Credor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redo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58025" y="1447800"/>
              <a:ext cx="6877050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 da tabela. As segmentações de dados da tabela não são suportadas nesta versão do Excel.
Se a forma tiver sido modificada em uma versão anterior do Excel, ou se a pasta de trabalho foi salva no Excel 2007 ou anterior, a segmentação de dados não pode ser usada.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57150</xdr:rowOff>
    </xdr:from>
    <xdr:to>
      <xdr:col>6</xdr:col>
      <xdr:colOff>28575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olicitado por 1" descr="Filtre Donativos e patrocínios pelo campo Solicitado por.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licitado por 1"/>
            </a:graphicData>
          </a:graphic>
        </xdr:graphicFrame>
      </mc:Choice>
      <mc:Fallback xmlns="">
        <xdr:sp macro="" textlink="">
          <xdr:nvSpPr>
            <xdr:cNvPr id="2" name="Retângulo 1"/>
            <xdr:cNvSpPr>
              <a:spLocks noTextEdit="1"/>
            </xdr:cNvSpPr>
          </xdr:nvSpPr>
          <xdr:spPr>
            <a:xfrm>
              <a:off x="279400" y="1504950"/>
              <a:ext cx="7153276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Essa forma representa uma segmentação da tabela. O Excel ou posterior dá suporte à segmentação de dados.
Se a forma foi modificada em uma versão anterior do Excel, ou se a pasta de trabalho foi salva no Excel 2007 ou anterior, não será possível usar a segmentação de dados.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76201</xdr:colOff>
      <xdr:row>2</xdr:row>
      <xdr:rowOff>57150</xdr:rowOff>
    </xdr:from>
    <xdr:to>
      <xdr:col>12</xdr:col>
      <xdr:colOff>0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Credor 1" descr="Filtre Donativos e patrocínios pelo campo Credor.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redor 1"/>
            </a:graphicData>
          </a:graphic>
        </xdr:graphicFrame>
      </mc:Choice>
      <mc:Fallback xmlns="">
        <xdr:sp macro="" textlink="">
          <xdr:nvSpPr>
            <xdr:cNvPr id="3" name="Retângulo 2"/>
            <xdr:cNvSpPr>
              <a:spLocks noTextEdit="1"/>
            </xdr:cNvSpPr>
          </xdr:nvSpPr>
          <xdr:spPr>
            <a:xfrm>
              <a:off x="7442200" y="1504950"/>
              <a:ext cx="8204201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Essa forma representa uma segmentação da tabela. O Excel ou posterior dá suporte à segmentação de dados.
Se a forma foi modificada em uma versão anterior do Excel, ou se a pasta de trabalho foi salva no Excel 2007 ou anterior, não será possível usar a segmentação de dados.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1134000</xdr:colOff>
      <xdr:row>0</xdr:row>
      <xdr:rowOff>441960</xdr:rowOff>
    </xdr:to>
    <xdr:sp macro="" textlink="">
      <xdr:nvSpPr>
        <xdr:cNvPr id="6" name="Seta para a esquerda 6" descr="Botão de navegação esquerdo">
          <a:hlinkClick xmlns:r="http://schemas.openxmlformats.org/officeDocument/2006/relationships" r:id="rId1" tooltip="Selecione para navegar até a planilha DESPESAS DISCRIMINADAS.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200025" y="167640"/>
          <a:ext cx="113400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  <a:latin typeface="Gill Sans MT" panose="020B0502020104020203" pitchFamily="34" charset="0"/>
            </a:rPr>
            <a:t>ANTERIOR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solicitado_por1" xr10:uid="{00000000-0013-0000-FFFF-FFFF01000000}" sourceName="Solicitado por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credor1" xr10:uid="{00000000-0013-0000-FFFF-FFFF02000000}" sourceName="Credor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título_da_conta" xr10:uid="{00000000-0013-0000-FFFF-FFFF03000000}" sourceName="Título da conta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solicitado_por" xr10:uid="{FEA601F3-8B6B-43DE-86F6-35351535A755}" sourceName="Solicitado por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_credor" xr10:uid="{81666AED-F54B-49E1-A082-DE91621CA2CB}" sourceName="Credor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ítulo da conta" xr10:uid="{00000000-0014-0000-FFFF-FFFF01000000}" cache="Segmentação_título_da_conta" caption="Título da conta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olicitado por" xr10:uid="{3330752B-42F1-478D-986C-B7FDA8B11B18}" cache="Segmentação_solicitado_por" caption="Solicitado por" columnCount="3" style="Slicer Charitables &amp; Sponsorships" rowHeight="273050"/>
  <slicer name="Credor" xr10:uid="{67760EEB-CF46-4DFA-AEAF-409FB5970930}" cache="Segmentação_credor" caption="Credor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olicitado por 1" xr10:uid="{00000000-0014-0000-FFFF-FFFF02000000}" cache="Segmentação_solicitado_por1" caption="Solicitado por" columnCount="3" style="Slicer Charitables &amp; Sponsorships" rowHeight="225425"/>
  <slicer name="Credor 1" xr10:uid="{00000000-0014-0000-FFFF-FFFF03000000}" cache="Segmentação_credor1" caption="Credor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AtéaPresenteData" displayName="TabelaAtéaPresenteData" ref="B3:G16" totalsRowCount="1" headerRowDxfId="128" dataDxfId="126" totalsRowDxfId="125" headerRowBorderDxfId="127" totalsRowBorderDxfId="124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Razão código" totalsRowLabel="Total" totalsRowDxfId="81"/>
    <tableColumn id="2" xr3:uid="{00000000-0010-0000-0000-000002000000}" name="Título da conta" totalsRowDxfId="80"/>
    <tableColumn id="3" xr3:uid="{00000000-0010-0000-0000-000003000000}" name="Real" totalsRowFunction="sum" totalsRowDxfId="79">
      <calculatedColumnFormula>SUMIF(ResumoDeDespesasMensais[Razão código],TabelaAtéaPresenteData[[#This Row],[Razão código]],ResumoDeDespesasMensais[Total])</calculatedColumnFormula>
    </tableColumn>
    <tableColumn id="4" xr3:uid="{00000000-0010-0000-0000-000004000000}" name="Orçamento" totalsRowFunction="sum" totalsRowDxfId="78"/>
    <tableColumn id="5" xr3:uid="{00000000-0010-0000-0000-000005000000}" name="Restante R$" totalsRowFunction="sum" totalsRowDxfId="77">
      <calculatedColumnFormula>IF(TabelaAtéaPresenteData[[#This Row],[Orçamento]]="","",TabelaAtéaPresenteData[[#This Row],[Orçamento]]-TabelaAtéaPresenteData[[#This Row],[Real]])</calculatedColumnFormula>
    </tableColumn>
    <tableColumn id="6" xr3:uid="{00000000-0010-0000-0000-000006000000}" name="Restante %" totalsRowFunction="custom" totalsRowDxfId="76">
      <calculatedColumnFormula>IFERROR(TabelaAtéaPresenteData[[#This Row],[Restante R$]]/TabelaAtéaPresenteData[[#This Row],[Orçamento]],"")</calculatedColumnFormula>
      <totalsRowFormula>TabelaAtéaPresenteData[[#Totals],[Restante R$]]/TabelaAtéaPresenteData[[#Totals],[Orçamento]]</totalsRowFormula>
    </tableColumn>
  </tableColumns>
  <tableStyleInfo name="Resumo do orçamento no ano" showFirstColumn="0" showLastColumn="0" showRowStripes="1" showColumnStripes="0"/>
  <extLst>
    <ext xmlns:x14="http://schemas.microsoft.com/office/spreadsheetml/2009/9/main" uri="{504A1905-F514-4f6f-8877-14C23A59335A}">
      <x14:table altTextSummary="Insira código contábil, título da conta e orçamento nesta tabela. O valor real, bem como o percentual e os valores restantes serão calculados automa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ResumoDeDespesasMensais" displayName="ResumoDeDespesasMensais" ref="B5:Q18" totalsRowCount="1" headerRowDxfId="123" dataDxfId="121" totalsRowDxfId="119" headerRowBorderDxfId="122" tableBorderDxfId="120" totalsRowBorderDxfId="118">
  <autoFilter ref="B5:Q17" xr:uid="{00000000-0009-0000-0100-000004000000}">
    <filterColumn colId="0" hiddenButton="1"/>
    <filterColumn colId="1" hiddenButton="1">
      <filters>
        <filter val="Publicidade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Razão código" totalsRowLabel="Total" dataDxfId="117" totalsRowDxfId="39"/>
    <tableColumn id="2" xr3:uid="{00000000-0010-0000-0100-000002000000}" name="Título da conta" dataDxfId="116" totalsRowDxfId="38"/>
    <tableColumn id="3" xr3:uid="{00000000-0010-0000-0100-000003000000}" name="Janeiro" totalsRowFunction="sum" dataDxfId="50" totalsRowDxfId="37">
      <calculatedColumnFormula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calculatedColumnFormula>
    </tableColumn>
    <tableColumn id="4" xr3:uid="{00000000-0010-0000-0100-000004000000}" name="Fevereiro" totalsRowFunction="sum" dataDxfId="49" totalsRowDxfId="36">
      <calculatedColumnFormula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calculatedColumnFormula>
    </tableColumn>
    <tableColumn id="5" xr3:uid="{00000000-0010-0000-0100-000005000000}" name="Março" totalsRowFunction="sum" dataDxfId="48" totalsRowDxfId="35">
      <calculatedColumnFormula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calculatedColumnFormula>
    </tableColumn>
    <tableColumn id="6" xr3:uid="{00000000-0010-0000-0100-000006000000}" name="Abr" totalsRowFunction="sum" dataDxfId="47" totalsRowDxfId="34">
      <calculatedColumnFormula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calculatedColumnFormula>
    </tableColumn>
    <tableColumn id="7" xr3:uid="{00000000-0010-0000-0100-000007000000}" name="Maio" totalsRowFunction="sum" dataDxfId="46" totalsRowDxfId="33">
      <calculatedColumnFormula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calculatedColumnFormula>
    </tableColumn>
    <tableColumn id="8" xr3:uid="{00000000-0010-0000-0100-000008000000}" name="Jun" totalsRowFunction="sum" dataDxfId="45" totalsRowDxfId="32">
      <calculatedColumnFormula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calculatedColumnFormula>
    </tableColumn>
    <tableColumn id="9" xr3:uid="{00000000-0010-0000-0100-000009000000}" name="Julho" totalsRowFunction="sum" dataDxfId="44" totalsRowDxfId="31">
      <calculatedColumnFormula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calculatedColumnFormula>
    </tableColumn>
    <tableColumn id="10" xr3:uid="{00000000-0010-0000-0100-00000A000000}" name="Agosto" totalsRowFunction="sum" dataDxfId="43" totalsRowDxfId="30">
      <calculatedColumnFormula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calculatedColumnFormula>
    </tableColumn>
    <tableColumn id="11" xr3:uid="{00000000-0010-0000-0100-00000B000000}" name="Setembro" totalsRowFunction="sum" dataDxfId="42" totalsRowDxfId="29">
      <calculatedColumnFormula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calculatedColumnFormula>
    </tableColumn>
    <tableColumn id="12" xr3:uid="{00000000-0010-0000-0100-00000C000000}" name="Outubro" totalsRowFunction="sum" dataDxfId="41" totalsRowDxfId="28">
      <calculatedColumnFormula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calculatedColumnFormula>
    </tableColumn>
    <tableColumn id="13" xr3:uid="{00000000-0010-0000-0100-00000D000000}" name="Novembro" totalsRowFunction="sum" dataDxfId="40" totalsRowDxfId="27">
      <calculatedColumnFormula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calculatedColumnFormula>
    </tableColumn>
    <tableColumn id="14" xr3:uid="{00000000-0010-0000-0100-00000E000000}" name="Dezembro" totalsRowFunction="sum" dataDxfId="23" totalsRowDxfId="26">
      <calculatedColumnFormula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calculatedColumnFormula>
    </tableColumn>
    <tableColumn id="15" xr3:uid="{00000000-0010-0000-0100-00000F000000}" name="Total" totalsRowFunction="sum" dataDxfId="115" totalsRowDxfId="25">
      <calculatedColumnFormula>SUM(ResumoDeDespesasMensais[[#This Row],[Janeiro]:[Dezembro]])</calculatedColumnFormula>
    </tableColumn>
    <tableColumn id="16" xr3:uid="{00000000-0010-0000-0100-000010000000}" name=" " dataDxfId="114" totalsRowDxfId="24"/>
  </tableColumns>
  <tableStyleInfo name="Resumo de despesas mensais" showFirstColumn="0" showLastColumn="0" showRowStripes="1" showColumnStripes="0"/>
  <extLst>
    <ext xmlns:x14="http://schemas.microsoft.com/office/spreadsheetml/2009/9/main" uri="{504A1905-F514-4f6f-8877-14C23A59335A}">
      <x14:table altTextSummary="Insira o código contábil e o título da conta nesta tabela. O valor de cada mês e os totais são calculados automaticamen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espesasDiscriminadas" displayName="DespesasDiscriminadas" ref="B4:J6" headerRowDxfId="22" dataDxfId="21" headerRowBorderDxfId="19" tableBorderDxfId="20" totalsRowBorderDxfId="18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Razão código" totalsRowLabel="Total" dataDxfId="16" totalsRowDxfId="17" dataCellStyle="Vírgula"/>
    <tableColumn id="2" xr3:uid="{00000000-0010-0000-0200-000002000000}" name="Data da fatura:" dataDxfId="14" totalsRowDxfId="15" dataCellStyle="Data"/>
    <tableColumn id="3" xr3:uid="{00000000-0010-0000-0200-000003000000}" name="Fatura nº" dataDxfId="12" totalsRowDxfId="13" dataCellStyle="Vírgula"/>
    <tableColumn id="4" xr3:uid="{00000000-0010-0000-0200-000004000000}" name="Solicitado por" dataDxfId="10" totalsRowDxfId="11"/>
    <tableColumn id="5" xr3:uid="{00000000-0010-0000-0200-000005000000}" name="Verifique quantidade" dataDxfId="8" totalsRowDxfId="9" dataCellStyle="Moeda [0]"/>
    <tableColumn id="6" xr3:uid="{00000000-0010-0000-0200-000006000000}" name="Credor" dataDxfId="6" totalsRowDxfId="7"/>
    <tableColumn id="7" xr3:uid="{00000000-0010-0000-0200-000007000000}" name="Verificar uso" dataDxfId="4" totalsRowDxfId="5"/>
    <tableColumn id="8" xr3:uid="{00000000-0010-0000-0200-000008000000}" name="Método de distribuição" dataDxfId="2" totalsRowDxfId="3"/>
    <tableColumn id="9" xr3:uid="{00000000-0010-0000-0200-000009000000}" name="Data do arquivo" totalsRowFunction="count" dataDxfId="0" totalsRowDxfId="1" dataCellStyle="Data"/>
  </tableColumns>
  <tableStyleInfo name="Despesas discriminadas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Outros" displayName="Outros" ref="B4:L6" headerRowDxfId="75" dataDxfId="74" headerRowBorderDxfId="73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Razão código" totalsRowLabel="Total" dataDxfId="72" totalsRowDxfId="51" dataCellStyle="Vírgula"/>
    <tableColumn id="2" xr3:uid="{00000000-0010-0000-0300-000002000000}" name="Solicitação de seleção de data iniciada" dataDxfId="71" totalsRowDxfId="52" dataCellStyle="Data"/>
    <tableColumn id="3" xr3:uid="{00000000-0010-0000-0300-000003000000}" name="Solicitado por" dataDxfId="70" totalsRowDxfId="53"/>
    <tableColumn id="4" xr3:uid="{00000000-0010-0000-0300-000004000000}" name="Verifique quantidade" dataDxfId="69" totalsRowDxfId="54" dataCellStyle="Moeda [0]"/>
    <tableColumn id="5" xr3:uid="{00000000-0010-0000-0300-000005000000}" name="Contribuição ano anterior" dataDxfId="68" totalsRowDxfId="55" dataCellStyle="Moeda [0]"/>
    <tableColumn id="6" xr3:uid="{00000000-0010-0000-0300-000006000000}" name="Credor" dataDxfId="67" totalsRowDxfId="56"/>
    <tableColumn id="7" xr3:uid="{00000000-0010-0000-0300-000007000000}" name="Usado para" dataDxfId="66" totalsRowDxfId="57"/>
    <tableColumn id="8" xr3:uid="{00000000-0010-0000-0300-000008000000}" name="Assinada por" dataDxfId="65" totalsRowDxfId="58"/>
    <tableColumn id="9" xr3:uid="{00000000-0010-0000-0300-000009000000}" name="Categoria" dataDxfId="64" totalsRowDxfId="59"/>
    <tableColumn id="10" xr3:uid="{00000000-0010-0000-0300-00000A000000}" name="Método de distribuição" dataDxfId="63" totalsRowDxfId="60"/>
    <tableColumn id="11" xr3:uid="{00000000-0010-0000-0300-00000B000000}" name="Data do arquivo" totalsRowFunction="count" dataDxfId="62" totalsRowDxfId="61" dataCellStyle="Data"/>
  </tableColumns>
  <tableStyleInfo name="Donativos e patrocínios" showFirstColumn="0" showLastColumn="0" showRowStripes="0" showColumnStripes="0"/>
  <extLst>
    <ext xmlns:x14="http://schemas.microsoft.com/office/spreadsheetml/2009/9/main" uri="{504A1905-F514-4f6f-8877-14C23A59335A}">
      <x14:table altTextSummary="Insira o código contábil, a data de início da solicitação do cheque, os nomes do solicitante e do credor, o valor do cheque, a finalidade de uso, a contribuição do ano anterior, o método de distribuição e a data do arquivo nesta tabela.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75" defaultRowHeight="30" customHeight="1" x14ac:dyDescent="0.35"/>
  <cols>
    <col min="1" max="1" width="2.625" customWidth="1"/>
    <col min="2" max="2" width="18.5" customWidth="1"/>
    <col min="3" max="3" width="23.5" customWidth="1"/>
    <col min="4" max="5" width="18.125" customWidth="1"/>
    <col min="6" max="6" width="38.375" customWidth="1"/>
    <col min="7" max="7" width="37.75" customWidth="1"/>
    <col min="8" max="8" width="52.625" customWidth="1"/>
  </cols>
  <sheetData>
    <row r="1" spans="2:7" ht="42.6" customHeight="1" x14ac:dyDescent="0.35">
      <c r="B1" s="3"/>
    </row>
    <row r="2" spans="2:7" ht="43.9" customHeight="1" x14ac:dyDescent="0.35">
      <c r="B2" s="66" t="s">
        <v>0</v>
      </c>
      <c r="C2" s="66"/>
      <c r="D2" s="66"/>
      <c r="E2" s="66"/>
      <c r="F2" s="35" t="s">
        <v>18</v>
      </c>
      <c r="G2" s="35">
        <f ca="1">YEAR(TODAY())</f>
        <v>2019</v>
      </c>
    </row>
    <row r="3" spans="2:7" ht="39" customHeight="1" x14ac:dyDescent="0.35">
      <c r="B3" s="48" t="s">
        <v>1</v>
      </c>
      <c r="C3" s="49" t="s">
        <v>3</v>
      </c>
      <c r="D3" s="50" t="s">
        <v>16</v>
      </c>
      <c r="E3" s="50" t="s">
        <v>17</v>
      </c>
      <c r="F3" s="51" t="s">
        <v>68</v>
      </c>
      <c r="G3" s="52" t="s">
        <v>19</v>
      </c>
    </row>
    <row r="4" spans="2:7" ht="39" customHeight="1" x14ac:dyDescent="0.35">
      <c r="B4" s="37">
        <v>1000</v>
      </c>
      <c r="C4" s="38" t="s">
        <v>4</v>
      </c>
      <c r="D4" s="53">
        <f ca="1">SUMIF(ResumoDeDespesasMensais[Razão código],TabelaAtéaPresenteData[[#This Row],[Razão código]],ResumoDeDespesasMensais[Total])</f>
        <v>0</v>
      </c>
      <c r="E4" s="53">
        <v>100000</v>
      </c>
      <c r="F4" s="54">
        <f ca="1">IF(TabelaAtéaPresenteData[[#This Row],[Orçamento]]="","",TabelaAtéaPresenteData[[#This Row],[Orçamento]]-TabelaAtéaPresenteData[[#This Row],[Real]])</f>
        <v>100000</v>
      </c>
      <c r="G4" s="39">
        <f ca="1">IFERROR(TabelaAtéaPresenteData[[#This Row],[Restante R$]]/TabelaAtéaPresenteData[[#This Row],[Orçamento]],"")</f>
        <v>1</v>
      </c>
    </row>
    <row r="5" spans="2:7" ht="39" customHeight="1" x14ac:dyDescent="0.35">
      <c r="B5" s="40">
        <v>2000</v>
      </c>
      <c r="C5" s="41" t="s">
        <v>5</v>
      </c>
      <c r="D5" s="55">
        <f ca="1">SUMIF(ResumoDeDespesasMensais[Razão código],TabelaAtéaPresenteData[[#This Row],[Razão código]],ResumoDeDespesasMensais[Total])</f>
        <v>0</v>
      </c>
      <c r="E5" s="55">
        <v>100000</v>
      </c>
      <c r="F5" s="56">
        <f ca="1">IF(TabelaAtéaPresenteData[[#This Row],[Orçamento]]="","",TabelaAtéaPresenteData[[#This Row],[Orçamento]]-TabelaAtéaPresenteData[[#This Row],[Real]])</f>
        <v>100000</v>
      </c>
      <c r="G5" s="42">
        <f ca="1">IFERROR(TabelaAtéaPresenteData[[#This Row],[Restante R$]]/TabelaAtéaPresenteData[[#This Row],[Orçamento]],"")</f>
        <v>1</v>
      </c>
    </row>
    <row r="6" spans="2:7" ht="39" customHeight="1" x14ac:dyDescent="0.35">
      <c r="B6" s="40">
        <v>3000</v>
      </c>
      <c r="C6" s="41" t="s">
        <v>6</v>
      </c>
      <c r="D6" s="55">
        <f ca="1">SUMIF(ResumoDeDespesasMensais[Razão código],TabelaAtéaPresenteData[[#This Row],[Razão código]],ResumoDeDespesasMensais[Total])</f>
        <v>0</v>
      </c>
      <c r="E6" s="55">
        <v>100000</v>
      </c>
      <c r="F6" s="56">
        <f ca="1">IF(TabelaAtéaPresenteData[[#This Row],[Orçamento]]="","",TabelaAtéaPresenteData[[#This Row],[Orçamento]]-TabelaAtéaPresenteData[[#This Row],[Real]])</f>
        <v>100000</v>
      </c>
      <c r="G6" s="42">
        <f ca="1">IFERROR(TabelaAtéaPresenteData[[#This Row],[Restante R$]]/TabelaAtéaPresenteData[[#This Row],[Orçamento]],"")</f>
        <v>1</v>
      </c>
    </row>
    <row r="7" spans="2:7" ht="39" customHeight="1" x14ac:dyDescent="0.35">
      <c r="B7" s="40">
        <v>4000</v>
      </c>
      <c r="C7" s="41" t="s">
        <v>7</v>
      </c>
      <c r="D7" s="55">
        <f ca="1">SUMIF(ResumoDeDespesasMensais[Razão código],TabelaAtéaPresenteData[[#This Row],[Razão código]],ResumoDeDespesasMensais[Total])</f>
        <v>0</v>
      </c>
      <c r="E7" s="55">
        <v>100000</v>
      </c>
      <c r="F7" s="56">
        <f ca="1">IF(TabelaAtéaPresenteData[[#This Row],[Orçamento]]="","",TabelaAtéaPresenteData[[#This Row],[Orçamento]]-TabelaAtéaPresenteData[[#This Row],[Real]])</f>
        <v>100000</v>
      </c>
      <c r="G7" s="42">
        <f ca="1">IFERROR(TabelaAtéaPresenteData[[#This Row],[Restante R$]]/TabelaAtéaPresenteData[[#This Row],[Orçamento]],"")</f>
        <v>1</v>
      </c>
    </row>
    <row r="8" spans="2:7" ht="39" customHeight="1" x14ac:dyDescent="0.35">
      <c r="B8" s="40">
        <v>5000</v>
      </c>
      <c r="C8" s="41" t="s">
        <v>8</v>
      </c>
      <c r="D8" s="55">
        <f ca="1">SUMIF(ResumoDeDespesasMensais[Razão código],TabelaAtéaPresenteData[[#This Row],[Razão código]],ResumoDeDespesasMensais[Total])</f>
        <v>0</v>
      </c>
      <c r="E8" s="55">
        <v>50000</v>
      </c>
      <c r="F8" s="56">
        <f ca="1">IF(TabelaAtéaPresenteData[[#This Row],[Orçamento]]="","",TabelaAtéaPresenteData[[#This Row],[Orçamento]]-TabelaAtéaPresenteData[[#This Row],[Real]])</f>
        <v>50000</v>
      </c>
      <c r="G8" s="42">
        <f ca="1">IFERROR(TabelaAtéaPresenteData[[#This Row],[Restante R$]]/TabelaAtéaPresenteData[[#This Row],[Orçamento]],"")</f>
        <v>1</v>
      </c>
    </row>
    <row r="9" spans="2:7" ht="39" customHeight="1" x14ac:dyDescent="0.35">
      <c r="B9" s="40">
        <v>6000</v>
      </c>
      <c r="C9" s="41" t="s">
        <v>9</v>
      </c>
      <c r="D9" s="55">
        <f ca="1">SUMIF(ResumoDeDespesasMensais[Razão código],TabelaAtéaPresenteData[[#This Row],[Razão código]],ResumoDeDespesasMensais[Total])</f>
        <v>0</v>
      </c>
      <c r="E9" s="55">
        <v>25000</v>
      </c>
      <c r="F9" s="56">
        <f ca="1">IF(TabelaAtéaPresenteData[[#This Row],[Orçamento]]="","",TabelaAtéaPresenteData[[#This Row],[Orçamento]]-TabelaAtéaPresenteData[[#This Row],[Real]])</f>
        <v>25000</v>
      </c>
      <c r="G9" s="42">
        <f ca="1">IFERROR(TabelaAtéaPresenteData[[#This Row],[Restante R$]]/TabelaAtéaPresenteData[[#This Row],[Orçamento]],"")</f>
        <v>1</v>
      </c>
    </row>
    <row r="10" spans="2:7" ht="39" customHeight="1" x14ac:dyDescent="0.35">
      <c r="B10" s="40">
        <v>7000</v>
      </c>
      <c r="C10" s="41" t="s">
        <v>10</v>
      </c>
      <c r="D10" s="55">
        <f ca="1">SUMIF(ResumoDeDespesasMensais[Razão código],TabelaAtéaPresenteData[[#This Row],[Razão código]],ResumoDeDespesasMensais[Total])</f>
        <v>0</v>
      </c>
      <c r="E10" s="55">
        <v>75000</v>
      </c>
      <c r="F10" s="56">
        <f ca="1">IF(TabelaAtéaPresenteData[[#This Row],[Orçamento]]="","",TabelaAtéaPresenteData[[#This Row],[Orçamento]]-TabelaAtéaPresenteData[[#This Row],[Real]])</f>
        <v>75000</v>
      </c>
      <c r="G10" s="42">
        <f ca="1">IFERROR(TabelaAtéaPresenteData[[#This Row],[Restante R$]]/TabelaAtéaPresenteData[[#This Row],[Orçamento]],"")</f>
        <v>1</v>
      </c>
    </row>
    <row r="11" spans="2:7" ht="39" customHeight="1" x14ac:dyDescent="0.35">
      <c r="B11" s="40">
        <v>8000</v>
      </c>
      <c r="C11" s="41" t="s">
        <v>11</v>
      </c>
      <c r="D11" s="55">
        <f ca="1">SUMIF(ResumoDeDespesasMensais[Razão código],TabelaAtéaPresenteData[[#This Row],[Razão código]],ResumoDeDespesasMensais[Total])</f>
        <v>0</v>
      </c>
      <c r="E11" s="55">
        <v>65000</v>
      </c>
      <c r="F11" s="56">
        <f ca="1">IF(TabelaAtéaPresenteData[[#This Row],[Orçamento]]="","",TabelaAtéaPresenteData[[#This Row],[Orçamento]]-TabelaAtéaPresenteData[[#This Row],[Real]])</f>
        <v>65000</v>
      </c>
      <c r="G11" s="42">
        <f ca="1">IFERROR(TabelaAtéaPresenteData[[#This Row],[Restante R$]]/TabelaAtéaPresenteData[[#This Row],[Orçamento]],"")</f>
        <v>1</v>
      </c>
    </row>
    <row r="12" spans="2:7" ht="39" customHeight="1" x14ac:dyDescent="0.35">
      <c r="B12" s="40">
        <v>9000</v>
      </c>
      <c r="C12" s="41" t="s">
        <v>12</v>
      </c>
      <c r="D12" s="55">
        <f ca="1">SUMIF(ResumoDeDespesasMensais[Razão código],TabelaAtéaPresenteData[[#This Row],[Razão código]],ResumoDeDespesasMensais[Total])</f>
        <v>0</v>
      </c>
      <c r="E12" s="55">
        <v>125000</v>
      </c>
      <c r="F12" s="56">
        <f ca="1">IF(TabelaAtéaPresenteData[[#This Row],[Orçamento]]="","",TabelaAtéaPresenteData[[#This Row],[Orçamento]]-TabelaAtéaPresenteData[[#This Row],[Real]])</f>
        <v>125000</v>
      </c>
      <c r="G12" s="42">
        <f ca="1">IFERROR(TabelaAtéaPresenteData[[#This Row],[Restante R$]]/TabelaAtéaPresenteData[[#This Row],[Orçamento]],"")</f>
        <v>1</v>
      </c>
    </row>
    <row r="13" spans="2:7" ht="39" customHeight="1" x14ac:dyDescent="0.35">
      <c r="B13" s="40">
        <v>10000</v>
      </c>
      <c r="C13" s="41" t="s">
        <v>13</v>
      </c>
      <c r="D13" s="55">
        <f ca="1">SUMIF(ResumoDeDespesasMensais[Razão código],TabelaAtéaPresenteData[[#This Row],[Razão código]],ResumoDeDespesasMensais[Total])</f>
        <v>0</v>
      </c>
      <c r="E13" s="55">
        <v>100000</v>
      </c>
      <c r="F13" s="56">
        <f ca="1">IF(TabelaAtéaPresenteData[[#This Row],[Orçamento]]="","",TabelaAtéaPresenteData[[#This Row],[Orçamento]]-TabelaAtéaPresenteData[[#This Row],[Real]])</f>
        <v>100000</v>
      </c>
      <c r="G13" s="42">
        <f ca="1">IFERROR(TabelaAtéaPresenteData[[#This Row],[Restante R$]]/TabelaAtéaPresenteData[[#This Row],[Orçamento]],"")</f>
        <v>1</v>
      </c>
    </row>
    <row r="14" spans="2:7" ht="39" customHeight="1" x14ac:dyDescent="0.35">
      <c r="B14" s="40">
        <v>11000</v>
      </c>
      <c r="C14" s="41" t="s">
        <v>14</v>
      </c>
      <c r="D14" s="55">
        <f ca="1">SUMIF(ResumoDeDespesasMensais[Razão código],TabelaAtéaPresenteData[[#This Row],[Razão código]],ResumoDeDespesasMensais[Total])</f>
        <v>0</v>
      </c>
      <c r="E14" s="55">
        <v>250000</v>
      </c>
      <c r="F14" s="56">
        <f ca="1">IF(TabelaAtéaPresenteData[[#This Row],[Orçamento]]="","",TabelaAtéaPresenteData[[#This Row],[Orçamento]]-TabelaAtéaPresenteData[[#This Row],[Real]])</f>
        <v>250000</v>
      </c>
      <c r="G14" s="42">
        <f ca="1">IFERROR(TabelaAtéaPresenteData[[#This Row],[Restante R$]]/TabelaAtéaPresenteData[[#This Row],[Orçamento]],"")</f>
        <v>1</v>
      </c>
    </row>
    <row r="15" spans="2:7" ht="39" customHeight="1" x14ac:dyDescent="0.35">
      <c r="B15" s="43">
        <v>12000</v>
      </c>
      <c r="C15" s="44" t="s">
        <v>15</v>
      </c>
      <c r="D15" s="57">
        <f ca="1">SUMIF(ResumoDeDespesasMensais[Razão código],TabelaAtéaPresenteData[[#This Row],[Razão código]],ResumoDeDespesasMensais[Total])</f>
        <v>0</v>
      </c>
      <c r="E15" s="57">
        <v>50000</v>
      </c>
      <c r="F15" s="58">
        <f ca="1">IF(TabelaAtéaPresenteData[[#This Row],[Orçamento]]="","",TabelaAtéaPresenteData[[#This Row],[Orçamento]]-TabelaAtéaPresenteData[[#This Row],[Real]])</f>
        <v>50000</v>
      </c>
      <c r="G15" s="45">
        <f ca="1">IFERROR(TabelaAtéaPresenteData[[#This Row],[Restante R$]]/TabelaAtéaPresenteData[[#This Row],[Orçamento]],"")</f>
        <v>1</v>
      </c>
    </row>
    <row r="16" spans="2:7" ht="39" customHeight="1" x14ac:dyDescent="0.35">
      <c r="B16" s="46" t="s">
        <v>2</v>
      </c>
      <c r="C16" s="46"/>
      <c r="D16" s="73">
        <f ca="1">SUBTOTAL(109,TabelaAtéaPresenteData[Real])</f>
        <v>0</v>
      </c>
      <c r="E16" s="73">
        <f>SUBTOTAL(109,TabelaAtéaPresenteData[Orçamento])</f>
        <v>1140000</v>
      </c>
      <c r="F16" s="73">
        <f ca="1">SUBTOTAL(109,TabelaAtéaPresenteData[Restante R$])</f>
        <v>1140000</v>
      </c>
      <c r="G16" s="47">
        <f ca="1">TabelaAtéaPresenteData[[#Totals],[Restante R$]]/TabelaAtéaPresenteData[[#Totals],[Orçamento]]</f>
        <v>1</v>
      </c>
    </row>
  </sheetData>
  <mergeCells count="1">
    <mergeCell ref="B2:E2"/>
  </mergeCells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Crie uma contabilidade com a comparação de orçamento nesta pasta de trabalho. Insira detalhes na tabela &quot;Até a presente data&quot; desta planilha. O link de navegação está na célula B1." sqref="A1" xr:uid="{00000000-0002-0000-0000-000000000000}"/>
    <dataValidation allowBlank="1" showInputMessage="1" showErrorMessage="1" prompt="O título desta planilha está nesta célula. Insira o ano na célula G2." sqref="B2:E2" xr:uid="{00000000-0002-0000-0000-000001000000}"/>
    <dataValidation allowBlank="1" showInputMessage="1" showErrorMessage="1" prompt="Insira o ano na célula à direita." sqref="F2" xr:uid="{00000000-0002-0000-0000-000002000000}"/>
    <dataValidation allowBlank="1" showInputMessage="1" showErrorMessage="1" prompt="Insira o ano nesta célula." sqref="G2" xr:uid="{00000000-0002-0000-0000-000003000000}"/>
    <dataValidation allowBlank="1" showInputMessage="1" showErrorMessage="1" prompt="Insira o código de contabilidade na coluna sob este cabeçalho." sqref="B3" xr:uid="{00000000-0002-0000-0000-000004000000}"/>
    <dataValidation allowBlank="1" showInputMessage="1" showErrorMessage="1" prompt="Insira o título da conta na coluna sob este cabeçalho." sqref="C3" xr:uid="{00000000-0002-0000-0000-000005000000}"/>
    <dataValidation allowBlank="1" showInputMessage="1" showErrorMessage="1" prompt="O valor real é calculado automaticamente na coluna sob este cabeçalho." sqref="D3" xr:uid="{00000000-0002-0000-0000-000006000000}"/>
    <dataValidation allowBlank="1" showInputMessage="1" showErrorMessage="1" prompt="Insira o valor do orçamento na coluna sob este cabeçalho." sqref="E3" xr:uid="{00000000-0002-0000-0000-000007000000}"/>
    <dataValidation allowBlank="1" showInputMessage="1" showErrorMessage="1" prompt="A barra de dados do valor restante é atualizada automaticamente na coluna sob este cabeçalho." sqref="F3" xr:uid="{00000000-0002-0000-0000-000008000000}"/>
    <dataValidation allowBlank="1" showInputMessage="1" showErrorMessage="1" prompt="O percentual restante é calculado automaticamente na coluna sob este cabeçalho.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6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8.5" customWidth="1"/>
    <col min="3" max="3" width="15.75" customWidth="1"/>
    <col min="4" max="16" width="13" customWidth="1"/>
  </cols>
  <sheetData>
    <row r="1" spans="2:17" ht="43.15" customHeight="1" x14ac:dyDescent="0.35"/>
    <row r="2" spans="2:17" ht="153" customHeight="1" x14ac:dyDescent="0.35">
      <c r="B2" s="67" t="s">
        <v>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37.15" customHeight="1" x14ac:dyDescent="0.35">
      <c r="B3" s="4" t="s">
        <v>21</v>
      </c>
      <c r="D3" s="1">
        <f ca="1">DATEVALUE("1-JAN"&amp;_ANO)</f>
        <v>43466</v>
      </c>
      <c r="E3" s="1">
        <f ca="1">DATEVALUE("1-FEV"&amp;_ANO)</f>
        <v>43497</v>
      </c>
      <c r="F3" s="1">
        <f ca="1">DATEVALUE("1-MAR"&amp;_ANO)</f>
        <v>43525</v>
      </c>
      <c r="G3" s="1">
        <f ca="1">DATEVALUE("1-ABR"&amp;_ANO)</f>
        <v>43556</v>
      </c>
      <c r="H3" s="1">
        <f ca="1">DATEVALUE("1-MAI"&amp;_ANO)</f>
        <v>43586</v>
      </c>
      <c r="I3" s="1">
        <f ca="1">DATEVALUE("1-JUN"&amp;_ANO)</f>
        <v>43617</v>
      </c>
      <c r="J3" s="1">
        <f ca="1">DATEVALUE("1-JUL"&amp;_ANO)</f>
        <v>43647</v>
      </c>
      <c r="K3" s="1">
        <f ca="1">DATEVALUE("1-AGO"&amp;_ANO)</f>
        <v>43678</v>
      </c>
      <c r="L3" s="1">
        <f ca="1">DATEVALUE("1-SET"&amp;_ANO)</f>
        <v>43709</v>
      </c>
      <c r="M3" s="1">
        <f ca="1">DATEVALUE("1-OUT"&amp;_ANO)</f>
        <v>43739</v>
      </c>
      <c r="N3" s="1">
        <f ca="1">DATEVALUE("1-NOV"&amp;_ANO)</f>
        <v>43770</v>
      </c>
      <c r="O3" s="1">
        <f ca="1">DATEVALUE("1-DEZ"&amp;_ANO)</f>
        <v>43800</v>
      </c>
    </row>
    <row r="4" spans="2:17" ht="37.5" customHeight="1" x14ac:dyDescent="0.35">
      <c r="B4" s="4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48" customHeight="1" x14ac:dyDescent="0.35">
      <c r="B5" s="23" t="s">
        <v>1</v>
      </c>
      <c r="C5" s="24" t="s">
        <v>3</v>
      </c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2</v>
      </c>
      <c r="Q5" s="36" t="s">
        <v>34</v>
      </c>
    </row>
    <row r="6" spans="2:17" ht="48" customHeight="1" x14ac:dyDescent="0.35">
      <c r="B6" s="11">
        <v>1000</v>
      </c>
      <c r="C6" s="12" t="s">
        <v>4</v>
      </c>
      <c r="D6" s="59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6" s="59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6" s="59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6" s="59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6" s="59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6" s="59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6" s="59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6" s="59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6" s="59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6" s="59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6" s="59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6" s="59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6" s="59">
        <f ca="1">SUM(ResumoDeDespesasMensais[[#This Row],[Janeiro]:[Dezembro]])</f>
        <v>0</v>
      </c>
      <c r="Q6" s="59"/>
    </row>
    <row r="7" spans="2:17" ht="48" hidden="1" customHeight="1" x14ac:dyDescent="0.35">
      <c r="B7" s="5">
        <v>2000</v>
      </c>
      <c r="C7" s="6" t="s">
        <v>5</v>
      </c>
      <c r="D7" s="60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7" s="60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7" s="60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7" s="60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7" s="60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7" s="60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7" s="60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7" s="60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7" s="60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7" s="60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7" s="60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7" s="60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7" s="60">
        <f ca="1">SUM(ResumoDeDespesasMensais[[#This Row],[Janeiro]:[Dezembro]])</f>
        <v>0</v>
      </c>
      <c r="Q7" s="60"/>
    </row>
    <row r="8" spans="2:17" ht="48" hidden="1" customHeight="1" x14ac:dyDescent="0.35">
      <c r="B8" s="7">
        <v>3000</v>
      </c>
      <c r="C8" s="8" t="s">
        <v>6</v>
      </c>
      <c r="D8" s="61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8" s="61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8" s="61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8" s="61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8" s="61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8" s="61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8" s="61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8" s="61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8" s="61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8" s="61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8" s="61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8" s="61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8" s="61">
        <f ca="1">SUM(ResumoDeDespesasMensais[[#This Row],[Janeiro]:[Dezembro]])</f>
        <v>0</v>
      </c>
      <c r="Q8" s="61"/>
    </row>
    <row r="9" spans="2:17" ht="48" hidden="1" customHeight="1" x14ac:dyDescent="0.35">
      <c r="B9" s="5">
        <v>4000</v>
      </c>
      <c r="C9" s="6" t="s">
        <v>7</v>
      </c>
      <c r="D9" s="60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9" s="60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9" s="60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9" s="60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9" s="60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9" s="60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9" s="60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9" s="60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9" s="60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9" s="60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9" s="60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9" s="60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9" s="60">
        <f ca="1">SUM(ResumoDeDespesasMensais[[#This Row],[Janeiro]:[Dezembro]])</f>
        <v>0</v>
      </c>
      <c r="Q9" s="60"/>
    </row>
    <row r="10" spans="2:17" ht="48" hidden="1" customHeight="1" x14ac:dyDescent="0.35">
      <c r="B10" s="7">
        <v>5000</v>
      </c>
      <c r="C10" s="8" t="s">
        <v>8</v>
      </c>
      <c r="D10" s="61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0" s="61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0" s="61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0" s="61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0" s="61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0" s="61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0" s="61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0" s="61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0" s="61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0" s="61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0" s="61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0" s="61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0" s="61">
        <f ca="1">SUM(ResumoDeDespesasMensais[[#This Row],[Janeiro]:[Dezembro]])</f>
        <v>0</v>
      </c>
      <c r="Q10" s="61"/>
    </row>
    <row r="11" spans="2:17" ht="48" hidden="1" customHeight="1" x14ac:dyDescent="0.35">
      <c r="B11" s="5">
        <v>6000</v>
      </c>
      <c r="C11" s="6" t="s">
        <v>9</v>
      </c>
      <c r="D11" s="60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1" s="60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1" s="60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1" s="60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1" s="60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1" s="60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1" s="60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1" s="60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1" s="60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1" s="60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1" s="60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1" s="60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1" s="60">
        <f ca="1">SUM(ResumoDeDespesasMensais[[#This Row],[Janeiro]:[Dezembro]])</f>
        <v>0</v>
      </c>
      <c r="Q11" s="60"/>
    </row>
    <row r="12" spans="2:17" ht="48" hidden="1" customHeight="1" x14ac:dyDescent="0.35">
      <c r="B12" s="7">
        <v>7000</v>
      </c>
      <c r="C12" s="8" t="s">
        <v>10</v>
      </c>
      <c r="D12" s="61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2" s="61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2" s="61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2" s="61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2" s="61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2" s="61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2" s="61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2" s="61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2" s="61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2" s="61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2" s="61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2" s="61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2" s="61">
        <f ca="1">SUM(ResumoDeDespesasMensais[[#This Row],[Janeiro]:[Dezembro]])</f>
        <v>0</v>
      </c>
      <c r="Q12" s="61"/>
    </row>
    <row r="13" spans="2:17" ht="48" hidden="1" customHeight="1" x14ac:dyDescent="0.35">
      <c r="B13" s="5">
        <v>8000</v>
      </c>
      <c r="C13" s="6" t="s">
        <v>11</v>
      </c>
      <c r="D13" s="60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3" s="60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3" s="60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3" s="60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3" s="60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3" s="60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3" s="60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3" s="60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3" s="60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3" s="60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3" s="60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3" s="60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3" s="60">
        <f ca="1">SUM(ResumoDeDespesasMensais[[#This Row],[Janeiro]:[Dezembro]])</f>
        <v>0</v>
      </c>
      <c r="Q13" s="60"/>
    </row>
    <row r="14" spans="2:17" ht="48" hidden="1" customHeight="1" x14ac:dyDescent="0.35">
      <c r="B14" s="7">
        <v>9000</v>
      </c>
      <c r="C14" s="8" t="s">
        <v>12</v>
      </c>
      <c r="D14" s="61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4" s="61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4" s="61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4" s="61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4" s="61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4" s="61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4" s="61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4" s="61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4" s="61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4" s="61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4" s="61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4" s="61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4" s="61">
        <f ca="1">SUM(ResumoDeDespesasMensais[[#This Row],[Janeiro]:[Dezembro]])</f>
        <v>0</v>
      </c>
      <c r="Q14" s="61"/>
    </row>
    <row r="15" spans="2:17" ht="48" hidden="1" customHeight="1" x14ac:dyDescent="0.35">
      <c r="B15" s="5">
        <v>10000</v>
      </c>
      <c r="C15" s="6" t="s">
        <v>13</v>
      </c>
      <c r="D15" s="60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5" s="60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5" s="60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5" s="60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5" s="60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5" s="60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5" s="60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5" s="60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5" s="60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5" s="60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5" s="60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5" s="60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5" s="60">
        <f ca="1">SUM(ResumoDeDespesasMensais[[#This Row],[Janeiro]:[Dezembro]])</f>
        <v>0</v>
      </c>
      <c r="Q15" s="60"/>
    </row>
    <row r="16" spans="2:17" ht="48" hidden="1" customHeight="1" x14ac:dyDescent="0.35">
      <c r="B16" s="7">
        <v>11000</v>
      </c>
      <c r="C16" s="8" t="s">
        <v>14</v>
      </c>
      <c r="D16" s="61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6" s="61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6" s="61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6" s="61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6" s="61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6" s="61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6" s="61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6" s="61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6" s="61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6" s="61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6" s="61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6" s="61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6" s="61">
        <f ca="1">SUM(ResumoDeDespesasMensais[[#This Row],[Janeiro]:[Dezembro]])</f>
        <v>0</v>
      </c>
      <c r="Q16" s="61"/>
    </row>
    <row r="17" spans="2:17" ht="48" hidden="1" customHeight="1" x14ac:dyDescent="0.35">
      <c r="B17" s="5">
        <v>12000</v>
      </c>
      <c r="C17" s="6" t="s">
        <v>15</v>
      </c>
      <c r="D17" s="60">
        <f ca="1">SUMIFS(DespesasDiscriminadas[Verifique quantidade],DespesasDiscriminadas[Razão código],ResumoDeDespesasMensais[[#This Row],[Razão código]],DespesasDiscriminadas[Data da fatura:],"&gt;="&amp;D$3,DespesasDiscriminadas[Data da fatura:],"&lt;="&amp;D$4)+SUMIFS(Outros[Verifique quantidade],Outros[Razão código],ResumoDeDespesasMensais[[#This Row],[Razão código]],Outros[Solicitação de seleção de data iniciada],"&gt;="&amp;DATEVALUE(" 1 "&amp;ResumoDeDespesasMensais[[#Headers],[Janeiro]]&amp;_ANO),Outros[Solicitação de seleção de data iniciada],"&lt;="&amp;D$4)</f>
        <v>0</v>
      </c>
      <c r="E17" s="60">
        <f ca="1">SUMIFS(DespesasDiscriminadas[Verifique quantidade],DespesasDiscriminadas[Razão código],ResumoDeDespesasMensais[[#This Row],[Razão código]],DespesasDiscriminadas[Data da fatura:],"&gt;="&amp;E$3,DespesasDiscriminadas[Data da fatura:],"&lt;="&amp;E$4)+SUMIFS(Outros[Verifique quantidade],Outros[Razão código],ResumoDeDespesasMensais[[#This Row],[Razão código]],Outros[Solicitação de seleção de data iniciada],"&gt;="&amp;DATEVALUE(" 1 "&amp;ResumoDeDespesasMensais[[#Headers],[Fevereiro]]&amp;_ANO),Outros[Solicitação de seleção de data iniciada],"&lt;="&amp;E$4)</f>
        <v>0</v>
      </c>
      <c r="F17" s="60">
        <f ca="1">SUMIFS(DespesasDiscriminadas[Verifique quantidade],DespesasDiscriminadas[Razão código],ResumoDeDespesasMensais[[#This Row],[Razão código]],DespesasDiscriminadas[Data da fatura:],"&gt;="&amp;F$3,DespesasDiscriminadas[Data da fatura:],"&lt;="&amp;F$4)+SUMIFS(Outros[Verifique quantidade],Outros[Razão código],ResumoDeDespesasMensais[[#This Row],[Razão código]],Outros[Solicitação de seleção de data iniciada],"&gt;="&amp;DATEVALUE(" 1 "&amp;ResumoDeDespesasMensais[[#Headers],[Março]]&amp;_ANO),Outros[Solicitação de seleção de data iniciada],"&lt;="&amp;F$4)</f>
        <v>0</v>
      </c>
      <c r="G17" s="60">
        <f ca="1">SUMIFS(DespesasDiscriminadas[Verifique quantidade],DespesasDiscriminadas[Razão código],ResumoDeDespesasMensais[[#This Row],[Razão código]],DespesasDiscriminadas[Data da fatura:],"&gt;="&amp;G$3,DespesasDiscriminadas[Data da fatura:],"&lt;="&amp;G$4)+SUMIFS(Outros[Verifique quantidade],Outros[Razão código],ResumoDeDespesasMensais[[#This Row],[Razão código]],Outros[Solicitação de seleção de data iniciada],"&gt;="&amp;DATEVALUE(" 1 "&amp;ResumoDeDespesasMensais[[#Headers],[Abr]]&amp;_ANO),Outros[Solicitação de seleção de data iniciada],"&lt;="&amp;G$4)</f>
        <v>0</v>
      </c>
      <c r="H17" s="60">
        <f ca="1">SUMIFS(DespesasDiscriminadas[Verifique quantidade],DespesasDiscriminadas[Razão código],ResumoDeDespesasMensais[[#This Row],[Razão código]],DespesasDiscriminadas[Data da fatura:],"&gt;="&amp;H$3,DespesasDiscriminadas[Data da fatura:],"&lt;="&amp;H$4)+SUMIFS(Outros[Verifique quantidade],Outros[Razão código],ResumoDeDespesasMensais[[#This Row],[Razão código]],Outros[Solicitação de seleção de data iniciada],"&gt;="&amp;DATEVALUE(" 1 "&amp;ResumoDeDespesasMensais[[#Headers],[Maio]]&amp;_ANO),Outros[Solicitação de seleção de data iniciada],"&lt;="&amp;H$4)</f>
        <v>0</v>
      </c>
      <c r="I17" s="60">
        <f ca="1">SUMIFS(DespesasDiscriminadas[Verifique quantidade],DespesasDiscriminadas[Razão código],ResumoDeDespesasMensais[[#This Row],[Razão código]],DespesasDiscriminadas[Data da fatura:],"&gt;="&amp;I$3,DespesasDiscriminadas[Data da fatura:],"&lt;="&amp;I$4)+SUMIFS(Outros[Verifique quantidade],Outros[Razão código],ResumoDeDespesasMensais[[#This Row],[Razão código]],Outros[Solicitação de seleção de data iniciada],"&gt;="&amp;DATEVALUE(" 1 "&amp;ResumoDeDespesasMensais[[#Headers],[Jun]]&amp;_ANO),Outros[Solicitação de seleção de data iniciada],"&lt;="&amp;I$4)</f>
        <v>0</v>
      </c>
      <c r="J17" s="60">
        <f ca="1">SUMIFS(DespesasDiscriminadas[Verifique quantidade],DespesasDiscriminadas[Razão código],ResumoDeDespesasMensais[[#This Row],[Razão código]],DespesasDiscriminadas[Data da fatura:],"&gt;="&amp;J$3,DespesasDiscriminadas[Data da fatura:],"&lt;="&amp;J$4)+SUMIFS(Outros[Verifique quantidade],Outros[Razão código],ResumoDeDespesasMensais[[#This Row],[Razão código]],Outros[Solicitação de seleção de data iniciada],"&gt;="&amp;DATEVALUE(" 1 "&amp;ResumoDeDespesasMensais[[#Headers],[Julho]]&amp;_ANO),Outros[Solicitação de seleção de data iniciada],"&lt;="&amp;J$4)</f>
        <v>0</v>
      </c>
      <c r="K17" s="60">
        <f ca="1">SUMIFS(DespesasDiscriminadas[Verifique quantidade],DespesasDiscriminadas[Razão código],ResumoDeDespesasMensais[[#This Row],[Razão código]],DespesasDiscriminadas[Data da fatura:],"&gt;="&amp;K$3,DespesasDiscriminadas[Data da fatura:],"&lt;="&amp;K$4)+SUMIFS(Outros[Verifique quantidade],Outros[Razão código],ResumoDeDespesasMensais[[#This Row],[Razão código]],Outros[Solicitação de seleção de data iniciada],"&gt;="&amp;DATEVALUE(" 1 "&amp;ResumoDeDespesasMensais[[#Headers],[Agosto]]&amp;_ANO),Outros[Solicitação de seleção de data iniciada],"&lt;="&amp;K$4)</f>
        <v>0</v>
      </c>
      <c r="L17" s="60">
        <f ca="1">SUMIFS(DespesasDiscriminadas[Verifique quantidade],DespesasDiscriminadas[Razão código],ResumoDeDespesasMensais[[#This Row],[Razão código]],DespesasDiscriminadas[Data da fatura:],"&gt;="&amp;L$3,DespesasDiscriminadas[Data da fatura:],"&lt;="&amp;L$4)+SUMIFS(Outros[Verifique quantidade],Outros[Razão código],ResumoDeDespesasMensais[[#This Row],[Razão código]],Outros[Solicitação de seleção de data iniciada],"&gt;="&amp;DATEVALUE(" 1 "&amp;ResumoDeDespesasMensais[[#Headers],[Setembro]]&amp;_ANO),Outros[Solicitação de seleção de data iniciada],"&lt;="&amp;L$4)</f>
        <v>0</v>
      </c>
      <c r="M17" s="60">
        <f ca="1">SUMIFS(DespesasDiscriminadas[Verifique quantidade],DespesasDiscriminadas[Razão código],ResumoDeDespesasMensais[[#This Row],[Razão código]],DespesasDiscriminadas[Data da fatura:],"&gt;="&amp;M$3,DespesasDiscriminadas[Data da fatura:],"&lt;="&amp;M$4)+SUMIFS(Outros[Verifique quantidade],Outros[Razão código],ResumoDeDespesasMensais[[#This Row],[Razão código]],Outros[Solicitação de seleção de data iniciada],"&gt;="&amp;DATEVALUE(" 1 "&amp;ResumoDeDespesasMensais[[#Headers],[Outubro]]&amp;_ANO),Outros[Solicitação de seleção de data iniciada],"&lt;="&amp;M$4)</f>
        <v>0</v>
      </c>
      <c r="N17" s="60">
        <f ca="1">SUMIFS(DespesasDiscriminadas[Verifique quantidade],DespesasDiscriminadas[Razão código],ResumoDeDespesasMensais[[#This Row],[Razão código]],DespesasDiscriminadas[Data da fatura:],"&gt;="&amp;N$3,DespesasDiscriminadas[Data da fatura:],"&lt;="&amp;N$4)+SUMIFS(Outros[Verifique quantidade],Outros[Razão código],ResumoDeDespesasMensais[[#This Row],[Razão código]],Outros[Solicitação de seleção de data iniciada],"&gt;="&amp;DATEVALUE(" 1 "&amp;ResumoDeDespesasMensais[[#Headers],[Novembro]]&amp;_ANO),Outros[Solicitação de seleção de data iniciada],"&lt;="&amp;N$4)</f>
        <v>0</v>
      </c>
      <c r="O17" s="60">
        <f ca="1">SUMIFS(DespesasDiscriminadas[Verifique quantidade],DespesasDiscriminadas[Razão código],ResumoDeDespesasMensais[[#This Row],[Razão código]],DespesasDiscriminadas[Data da fatura:],"&gt;="&amp;O$3,DespesasDiscriminadas[Data da fatura:],"&lt;="&amp;O$4)+SUMIFS(Outros[Verifique quantidade],Outros[Razão código],ResumoDeDespesasMensais[[#This Row],[Razão código]],Outros[Solicitação de seleção de data iniciada],"&gt;="&amp;DATEVALUE(" 1 "&amp;ResumoDeDespesasMensais[[#Headers],[Dezembro]]&amp;_ANO),Outros[Solicitação de seleção de data iniciada],"&lt;="&amp;O$4)</f>
        <v>0</v>
      </c>
      <c r="P17" s="60">
        <f ca="1">SUM(ResumoDeDespesasMensais[[#This Row],[Janeiro]:[Dezembro]])</f>
        <v>0</v>
      </c>
      <c r="Q17" s="60"/>
    </row>
    <row r="18" spans="2:17" ht="48" customHeight="1" x14ac:dyDescent="0.35">
      <c r="B18" s="9" t="s">
        <v>2</v>
      </c>
      <c r="C18" s="10"/>
      <c r="D18" s="74">
        <f ca="1">SUBTOTAL(109,ResumoDeDespesasMensais[Janeiro])</f>
        <v>0</v>
      </c>
      <c r="E18" s="74">
        <f ca="1">SUBTOTAL(109,ResumoDeDespesasMensais[Fevereiro])</f>
        <v>0</v>
      </c>
      <c r="F18" s="74">
        <f ca="1">SUBTOTAL(109,ResumoDeDespesasMensais[Março])</f>
        <v>0</v>
      </c>
      <c r="G18" s="74">
        <f ca="1">SUBTOTAL(109,ResumoDeDespesasMensais[Abr])</f>
        <v>0</v>
      </c>
      <c r="H18" s="74">
        <f ca="1">SUBTOTAL(109,ResumoDeDespesasMensais[Maio])</f>
        <v>0</v>
      </c>
      <c r="I18" s="74">
        <f ca="1">SUBTOTAL(109,ResumoDeDespesasMensais[Jun])</f>
        <v>0</v>
      </c>
      <c r="J18" s="74">
        <f ca="1">SUBTOTAL(109,ResumoDeDespesasMensais[Julho])</f>
        <v>0</v>
      </c>
      <c r="K18" s="74">
        <f ca="1">SUBTOTAL(109,ResumoDeDespesasMensais[Agosto])</f>
        <v>0</v>
      </c>
      <c r="L18" s="74">
        <f ca="1">SUBTOTAL(109,ResumoDeDespesasMensais[Setembro])</f>
        <v>0</v>
      </c>
      <c r="M18" s="74">
        <f ca="1">SUBTOTAL(109,ResumoDeDespesasMensais[Outubro])</f>
        <v>0</v>
      </c>
      <c r="N18" s="74">
        <f ca="1">SUBTOTAL(109,ResumoDeDespesasMensais[Novembro])</f>
        <v>0</v>
      </c>
      <c r="O18" s="74">
        <f ca="1">SUBTOTAL(109,ResumoDeDespesasMensais[Dezembro])</f>
        <v>0</v>
      </c>
      <c r="P18" s="74">
        <f ca="1">SUBTOTAL(109,ResumoDeDespesasMensais[Total])</f>
        <v>0</v>
      </c>
      <c r="Q18" s="10"/>
    </row>
  </sheetData>
  <mergeCells count="1">
    <mergeCell ref="B2:Q2"/>
  </mergeCells>
  <dataValidations count="9">
    <dataValidation allowBlank="1" showInputMessage="1" showErrorMessage="1" prompt="Crie um resumo de despesas mensais nesta planilha. Insira detalhes na tabela Despesas Mensais. Os links de navegação nas células B1 e C1 fornecem acesso para a planilha anterior e a seguinte." sqref="A1" xr:uid="{00000000-0002-0000-0100-000000000000}"/>
    <dataValidation allowBlank="1" showInputMessage="1" showErrorMessage="1" prompt="Insira o código de contabilidade na coluna sob este cabeçalho." sqref="B5" xr:uid="{00000000-0002-0000-0100-000001000000}"/>
    <dataValidation allowBlank="1" showInputMessage="1" showErrorMessage="1" prompt="Insira o título da conta na coluna sob este cabeçalho." sqref="C5" xr:uid="{00000000-0002-0000-0100-000002000000}"/>
    <dataValidation allowBlank="1" showInputMessage="1" showErrorMessage="1" prompt="O valor real do mês é calculado automaticamente na coluna sob este cabeçalho." sqref="D5:O5" xr:uid="{00000000-0002-0000-0100-000003000000}"/>
    <dataValidation allowBlank="1" showInputMessage="1" showErrorMessage="1" prompt="O total é calculado automaticamente na coluna sob este cabeçalho." sqref="P5" xr:uid="{00000000-0002-0000-0100-000004000000}"/>
    <dataValidation allowBlank="1" showInputMessage="1" showErrorMessage="1" prompt="Esta coluna exibe um minigráfico mostrando as tendências de uma despesa em um período de 12 meses." sqref="Q5" xr:uid="{00000000-0002-0000-0100-000005000000}"/>
    <dataValidation allowBlank="1" showInputMessage="1" showErrorMessage="1" prompt="O link de navegação está nesta célula. Selecione-o para acessar a planilha RESUMO DO ORÇAMENTO NO ANO." sqref="B1" xr:uid="{00000000-0002-0000-0100-000006000000}"/>
    <dataValidation allowBlank="1" showInputMessage="1" showErrorMessage="1" prompt="O link de navegação está nesta célula. Selecione-o para acessar a planilha DESPESAS DISCRIMINADAS." sqref="C1" xr:uid="{00000000-0002-0000-0100-000007000000}"/>
    <dataValidation allowBlank="1" showInputMessage="1" showErrorMessage="1" prompt="O título desta planilha está nesta célula. A segmentação para filtrar a tabela por título da conta está na célula B3. Não exclua as fórmulas das células D3 a O4." sqref="B2:Q2" xr:uid="{00000000-0002-0000-0100-000008000000}"/>
  </dataValidations>
  <printOptions horizontalCentered="1"/>
  <pageMargins left="0.4" right="0.4" top="0.4" bottom="0.6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'RESUMO DE DESPESAS MENSAIS'!D6:O6</xm:f>
              <xm:sqref>Q6</xm:sqref>
            </x14:sparkline>
            <x14:sparkline>
              <xm:f>'RESUMO DE DESPESAS MENSAIS'!D7:O7</xm:f>
              <xm:sqref>Q7</xm:sqref>
            </x14:sparkline>
            <x14:sparkline>
              <xm:f>'RESUMO DE DESPESAS MENSAIS'!D8:O8</xm:f>
              <xm:sqref>Q8</xm:sqref>
            </x14:sparkline>
            <x14:sparkline>
              <xm:f>'RESUMO DE DESPESAS MENSAIS'!D9:O9</xm:f>
              <xm:sqref>Q9</xm:sqref>
            </x14:sparkline>
            <x14:sparkline>
              <xm:f>'RESUMO DE DESPESAS MENSAIS'!D10:O10</xm:f>
              <xm:sqref>Q10</xm:sqref>
            </x14:sparkline>
            <x14:sparkline>
              <xm:f>'RESUMO DE DESPESAS MENSAIS'!D11:O11</xm:f>
              <xm:sqref>Q11</xm:sqref>
            </x14:sparkline>
            <x14:sparkline>
              <xm:f>'RESUMO DE DESPESAS MENSAIS'!D12:O12</xm:f>
              <xm:sqref>Q12</xm:sqref>
            </x14:sparkline>
            <x14:sparkline>
              <xm:f>'RESUMO DE DESPESAS MENSAIS'!D13:O13</xm:f>
              <xm:sqref>Q13</xm:sqref>
            </x14:sparkline>
            <x14:sparkline>
              <xm:f>'RESUMO DE DESPESAS MENSAIS'!D14:O14</xm:f>
              <xm:sqref>Q14</xm:sqref>
            </x14:sparkline>
            <x14:sparkline>
              <xm:f>'RESUMO DE DESPESAS MENSAIS'!D15:O15</xm:f>
              <xm:sqref>Q15</xm:sqref>
            </x14:sparkline>
            <x14:sparkline>
              <xm:f>'RESUMO DE DESPESAS MENSAIS'!D16:O16</xm:f>
              <xm:sqref>Q16</xm:sqref>
            </x14:sparkline>
            <x14:sparkline>
              <xm:f>'RESUMO DE DESPESAS MENSAIS'!D17:O17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8.5" customWidth="1"/>
    <col min="3" max="3" width="17.125" customWidth="1"/>
    <col min="4" max="4" width="9.625" customWidth="1"/>
    <col min="5" max="5" width="30" customWidth="1"/>
    <col min="6" max="6" width="15.375" customWidth="1"/>
    <col min="7" max="7" width="30" customWidth="1"/>
    <col min="8" max="8" width="22.5" customWidth="1"/>
    <col min="9" max="9" width="16.375" customWidth="1"/>
    <col min="10" max="10" width="21.125" customWidth="1"/>
  </cols>
  <sheetData>
    <row r="1" spans="2:10" ht="42.6" customHeight="1" x14ac:dyDescent="0.35"/>
    <row r="2" spans="2:10" ht="72" customHeight="1" x14ac:dyDescent="0.35">
      <c r="B2" s="70" t="s">
        <v>35</v>
      </c>
      <c r="C2" s="70"/>
      <c r="D2" s="70"/>
      <c r="E2" s="70"/>
      <c r="F2" s="70"/>
      <c r="G2" s="70"/>
      <c r="H2" s="70"/>
      <c r="I2" s="70"/>
      <c r="J2" s="70"/>
    </row>
    <row r="3" spans="2:10" ht="83.45" customHeight="1" x14ac:dyDescent="0.35">
      <c r="B3" s="69"/>
      <c r="C3" s="69"/>
      <c r="D3" s="69"/>
      <c r="E3" s="69"/>
      <c r="F3" s="69"/>
      <c r="G3" s="69"/>
      <c r="H3" s="69"/>
      <c r="I3" s="69"/>
      <c r="J3" s="69"/>
    </row>
    <row r="4" spans="2:10" ht="43.15" customHeight="1" x14ac:dyDescent="0.35">
      <c r="B4" s="32" t="s">
        <v>1</v>
      </c>
      <c r="C4" s="33" t="s">
        <v>36</v>
      </c>
      <c r="D4" s="33" t="s">
        <v>38</v>
      </c>
      <c r="E4" s="33" t="s">
        <v>39</v>
      </c>
      <c r="F4" s="33" t="s">
        <v>42</v>
      </c>
      <c r="G4" s="33" t="s">
        <v>43</v>
      </c>
      <c r="H4" s="33" t="s">
        <v>46</v>
      </c>
      <c r="I4" s="33" t="s">
        <v>49</v>
      </c>
      <c r="J4" s="34" t="s">
        <v>52</v>
      </c>
    </row>
    <row r="5" spans="2:10" ht="37.9" customHeight="1" x14ac:dyDescent="0.35">
      <c r="B5" s="28">
        <v>1000</v>
      </c>
      <c r="C5" s="29" t="s">
        <v>37</v>
      </c>
      <c r="D5" s="30">
        <v>100</v>
      </c>
      <c r="E5" s="31" t="s">
        <v>40</v>
      </c>
      <c r="F5" s="62">
        <v>750.75</v>
      </c>
      <c r="G5" s="31" t="s">
        <v>44</v>
      </c>
      <c r="H5" s="31" t="s">
        <v>47</v>
      </c>
      <c r="I5" s="31" t="s">
        <v>50</v>
      </c>
      <c r="J5" s="29" t="s">
        <v>37</v>
      </c>
    </row>
    <row r="6" spans="2:10" ht="37.9" customHeight="1" x14ac:dyDescent="0.35">
      <c r="B6" s="13">
        <v>7000</v>
      </c>
      <c r="C6" s="14" t="s">
        <v>37</v>
      </c>
      <c r="D6" s="15">
        <v>101</v>
      </c>
      <c r="E6" s="16" t="s">
        <v>41</v>
      </c>
      <c r="F6" s="63">
        <v>2500</v>
      </c>
      <c r="G6" s="16" t="s">
        <v>45</v>
      </c>
      <c r="H6" s="16" t="s">
        <v>48</v>
      </c>
      <c r="I6" s="16" t="s">
        <v>51</v>
      </c>
      <c r="J6" s="14" t="s">
        <v>37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Crie despesas discriminadas nesta planilha. Insira detalhes na tabela Despesas discriminadas. Os links de navegação nas células B1 e C1 fornecem acesso para a planilha anterior e a seguinte." sqref="A1" xr:uid="{00000000-0002-0000-0200-000000000000}"/>
    <dataValidation allowBlank="1" showInputMessage="1" showErrorMessage="1" prompt="Insira o código de contabilidade na coluna sob este cabeçalho." sqref="B4" xr:uid="{00000000-0002-0000-0200-000001000000}"/>
    <dataValidation allowBlank="1" showInputMessage="1" showErrorMessage="1" prompt="Insira a data da fatura na coluna sob este cabeçalho." sqref="C4" xr:uid="{00000000-0002-0000-0200-000002000000}"/>
    <dataValidation allowBlank="1" showInputMessage="1" showErrorMessage="1" prompt="Insira o número da fatura na coluna sob este cabeçalho." sqref="D4" xr:uid="{00000000-0002-0000-0200-000003000000}"/>
    <dataValidation allowBlank="1" showInputMessage="1" showErrorMessage="1" prompt="Insira o nome do solicitante na coluna sob este cabeçalho." sqref="E4" xr:uid="{00000000-0002-0000-0200-000004000000}"/>
    <dataValidation allowBlank="1" showInputMessage="1" showErrorMessage="1" prompt="Insira o valor do cheque na coluna sob este cabeçalho." sqref="F4" xr:uid="{00000000-0002-0000-0200-000005000000}"/>
    <dataValidation allowBlank="1" showInputMessage="1" showErrorMessage="1" prompt="Insira o nome do credor na coluna sob este cabeçalho." sqref="G4" xr:uid="{00000000-0002-0000-0200-000006000000}"/>
    <dataValidation allowBlank="1" showInputMessage="1" showErrorMessage="1" prompt="Insira a finalidade de uso do cheque na coluna sob este cabeçalho." sqref="H4" xr:uid="{00000000-0002-0000-0200-000007000000}"/>
    <dataValidation allowBlank="1" showInputMessage="1" showErrorMessage="1" prompt="Insira o método de distribuição na coluna sob este cabeçalho." sqref="I4" xr:uid="{00000000-0002-0000-0200-000008000000}"/>
    <dataValidation allowBlank="1" showInputMessage="1" showErrorMessage="1" prompt="Insira a data do arquivo na coluna sob este cabeçalho." sqref="J4" xr:uid="{00000000-0002-0000-0200-000009000000}"/>
    <dataValidation allowBlank="1" showInputMessage="1" showErrorMessage="1" prompt="O título desta planilha está nesta célula. A segmentação para filtrar a tabela por solicitante está na célula B3, e por credor na célula G3." sqref="B2:J2" xr:uid="{00000000-0002-0000-0200-00000A000000}"/>
    <dataValidation allowBlank="1" showInputMessage="1" showErrorMessage="1" prompt="Link de navegação. Selecione-o para acessar o RESUMO DE DESPESAS MENSAIS." sqref="B1" xr:uid="{00000000-0002-0000-0200-00000B000000}"/>
    <dataValidation allowBlank="1" showInputMessage="1" showErrorMessage="1" prompt="O link de navegação está nesta célula. Selecione-o para acessar a planilha DONATIVOS E PATROCÍNIOS." sqref="C1" xr:uid="{00000000-0002-0000-0200-00000C000000}"/>
  </dataValidations>
  <printOptions horizontalCentered="1"/>
  <pageMargins left="0.4" right="0.4" top="0.4" bottom="0.6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8.5" customWidth="1"/>
    <col min="3" max="3" width="23.625" customWidth="1"/>
    <col min="4" max="4" width="28.625" customWidth="1"/>
    <col min="5" max="5" width="17.375" customWidth="1"/>
    <col min="6" max="6" width="17.5" customWidth="1"/>
    <col min="7" max="7" width="27" customWidth="1"/>
    <col min="8" max="8" width="16.5" customWidth="1"/>
    <col min="9" max="9" width="21.625" customWidth="1"/>
    <col min="10" max="10" width="15.5" customWidth="1"/>
    <col min="11" max="11" width="15.375" customWidth="1"/>
    <col min="12" max="12" width="17.75" customWidth="1"/>
  </cols>
  <sheetData>
    <row r="1" spans="2:12" ht="42.6" customHeight="1" x14ac:dyDescent="0.35">
      <c r="C1" s="2"/>
    </row>
    <row r="2" spans="2:12" ht="87" customHeight="1" x14ac:dyDescent="0.35">
      <c r="B2" s="72" t="s">
        <v>53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75" customHeight="1" x14ac:dyDescent="0.35">
      <c r="B3" s="69"/>
      <c r="C3" s="69"/>
      <c r="D3" s="69"/>
      <c r="E3" s="69"/>
      <c r="F3" s="69"/>
      <c r="G3" s="71"/>
      <c r="H3" s="71"/>
      <c r="I3" s="71"/>
      <c r="J3" s="71"/>
      <c r="K3" s="71"/>
      <c r="L3" s="71"/>
    </row>
    <row r="4" spans="2:12" ht="46.15" customHeight="1" x14ac:dyDescent="0.35">
      <c r="B4" s="25" t="s">
        <v>1</v>
      </c>
      <c r="C4" s="26" t="s">
        <v>54</v>
      </c>
      <c r="D4" s="26" t="s">
        <v>39</v>
      </c>
      <c r="E4" s="26" t="s">
        <v>42</v>
      </c>
      <c r="F4" s="26" t="s">
        <v>56</v>
      </c>
      <c r="G4" s="26" t="s">
        <v>43</v>
      </c>
      <c r="H4" s="26" t="s">
        <v>59</v>
      </c>
      <c r="I4" s="26" t="s">
        <v>62</v>
      </c>
      <c r="J4" s="26" t="s">
        <v>65</v>
      </c>
      <c r="K4" s="26" t="s">
        <v>49</v>
      </c>
      <c r="L4" s="27" t="s">
        <v>52</v>
      </c>
    </row>
    <row r="5" spans="2:12" ht="46.15" customHeight="1" x14ac:dyDescent="0.35">
      <c r="B5" s="17">
        <v>12000</v>
      </c>
      <c r="C5" s="18" t="s">
        <v>37</v>
      </c>
      <c r="D5" s="19" t="s">
        <v>55</v>
      </c>
      <c r="E5" s="64">
        <v>1000</v>
      </c>
      <c r="F5" s="64">
        <v>12</v>
      </c>
      <c r="G5" s="19" t="s">
        <v>57</v>
      </c>
      <c r="H5" s="19" t="s">
        <v>60</v>
      </c>
      <c r="I5" s="19" t="s">
        <v>63</v>
      </c>
      <c r="J5" s="19" t="s">
        <v>66</v>
      </c>
      <c r="K5" s="19" t="s">
        <v>67</v>
      </c>
      <c r="L5" s="18" t="s">
        <v>37</v>
      </c>
    </row>
    <row r="6" spans="2:12" ht="46.15" customHeight="1" x14ac:dyDescent="0.35">
      <c r="B6" s="20">
        <v>11000</v>
      </c>
      <c r="C6" s="21" t="s">
        <v>37</v>
      </c>
      <c r="D6" s="22" t="s">
        <v>55</v>
      </c>
      <c r="E6" s="65">
        <v>2500</v>
      </c>
      <c r="F6" s="65">
        <v>0</v>
      </c>
      <c r="G6" s="22" t="s">
        <v>58</v>
      </c>
      <c r="H6" s="22" t="s">
        <v>61</v>
      </c>
      <c r="I6" s="22" t="s">
        <v>64</v>
      </c>
      <c r="J6" s="22" t="s">
        <v>61</v>
      </c>
      <c r="K6" s="22" t="s">
        <v>67</v>
      </c>
      <c r="L6" s="21" t="s">
        <v>37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Crie uma lista de donativos e patrocínios nesta planilha. Insira detalhes na tabela, começando na célula B4 (tabela &quot;Outros&quot;). Selecione a célula B1 para navegar até a planilha Despesas discriminadas." sqref="A1" xr:uid="{00000000-0002-0000-0300-000000000000}"/>
    <dataValidation allowBlank="1" showInputMessage="1" showErrorMessage="1" prompt="Insira o código de contabilidade na coluna sob este cabeçalho." sqref="B4" xr:uid="{00000000-0002-0000-0300-000001000000}"/>
    <dataValidation allowBlank="1" showInputMessage="1" showErrorMessage="1" prompt="Insira a data quando a solicitação de cheque for iniciada na coluna sob este cabeçalho." sqref="C4" xr:uid="{00000000-0002-0000-0300-000002000000}"/>
    <dataValidation allowBlank="1" showInputMessage="1" showErrorMessage="1" prompt="Insira o nome do solicitante na coluna sob este cabeçalho." sqref="D4" xr:uid="{00000000-0002-0000-0300-000003000000}"/>
    <dataValidation allowBlank="1" showInputMessage="1" showErrorMessage="1" prompt="Insira o valor do cheque na coluna sob este cabeçalho." sqref="E4" xr:uid="{00000000-0002-0000-0300-000004000000}"/>
    <dataValidation allowBlank="1" showInputMessage="1" showErrorMessage="1" prompt="Insira a contribuição do ano anterior na coluna sob este cabeçalho." sqref="F4" xr:uid="{00000000-0002-0000-0300-000005000000}"/>
    <dataValidation allowBlank="1" showInputMessage="1" showErrorMessage="1" prompt="Insira o nome do credor na coluna sob este cabeçalho." sqref="G4" xr:uid="{00000000-0002-0000-0300-000006000000}"/>
    <dataValidation allowBlank="1" showInputMessage="1" showErrorMessage="1" prompt="Insira a finalidade de uso na coluna sob este cabeçalho." sqref="H4" xr:uid="{00000000-0002-0000-0300-000007000000}"/>
    <dataValidation allowBlank="1" showInputMessage="1" showErrorMessage="1" prompt="Insira o nome da pessoa que aprovou na coluna sob este cabeçalho." sqref="I4" xr:uid="{00000000-0002-0000-0300-000008000000}"/>
    <dataValidation allowBlank="1" showInputMessage="1" showErrorMessage="1" prompt="Insira a Categoria na coluna sob este cabeçalho." sqref="J4" xr:uid="{00000000-0002-0000-0300-000009000000}"/>
    <dataValidation allowBlank="1" showInputMessage="1" showErrorMessage="1" prompt="Insira o método de distribuição na coluna sob este cabeçalho." sqref="K4" xr:uid="{00000000-0002-0000-0300-00000A000000}"/>
    <dataValidation allowBlank="1" showInputMessage="1" showErrorMessage="1" prompt="Insira a data do arquivo na coluna sob este cabeçalho." sqref="L4" xr:uid="{00000000-0002-0000-0300-00000B000000}"/>
    <dataValidation allowBlank="1" showInputMessage="1" showErrorMessage="1" prompt="Link de navegação. Selecione-o para acessar a planilha DESPESAS DISCRIMINADAS." sqref="B1" xr:uid="{00000000-0002-0000-0300-00000C000000}"/>
    <dataValidation allowBlank="1" showInputMessage="1" showErrorMessage="1" prompt="O título desta planilha está nesta célula. A segmentação para filtrar a tabela por solicitante está na célula B3, e por credor na célula G3." sqref="B2:L2" xr:uid="{00000000-0002-0000-0300-00000D000000}"/>
  </dataValidations>
  <printOptions horizontalCentered="1"/>
  <pageMargins left="0.4" right="0.4" top="0.4" bottom="0.6" header="0.3" footer="0.3"/>
  <pageSetup paperSize="9" scale="4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10</vt:i4>
      </vt:variant>
    </vt:vector>
  </HeadingPairs>
  <TitlesOfParts>
    <vt:vector size="14" baseType="lpstr">
      <vt:lpstr>RESUMO DO ORÇAMENTO NO ANO</vt:lpstr>
      <vt:lpstr>RESUMO DE DESPESAS MENSAIS</vt:lpstr>
      <vt:lpstr>DESPESAS DISCRIMINADAS</vt:lpstr>
      <vt:lpstr>DONATIVOS E PATROCÍNIOS</vt:lpstr>
      <vt:lpstr>_ANO</vt:lpstr>
      <vt:lpstr>RegiãoTítuloLinha1..G2</vt:lpstr>
      <vt:lpstr>Título1</vt:lpstr>
      <vt:lpstr>Título2</vt:lpstr>
      <vt:lpstr>Título3</vt:lpstr>
      <vt:lpstr>Título4</vt:lpstr>
      <vt:lpstr>'DESPESAS DISCRIMINADAS'!Titulos_de_impressao</vt:lpstr>
      <vt:lpstr>'DONATIVOS E PATROCÍNIOS'!Titulos_de_impressao</vt:lpstr>
      <vt:lpstr>'RESUMO DE DESPESAS MENSAIS'!Titulos_de_impressao</vt:lpstr>
      <vt:lpstr>'RESUMO DO ORÇAMENTO NO ANO'!Titulos_de_impressao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2019-02-14T02:39:10Z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