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7"/>
  <workbookPr filterPrivacy="1" codeName="ThisWorkbook"/>
  <bookViews>
    <workbookView xWindow="0" yWindow="0" windowWidth="0" windowHeight="0"/>
  </bookViews>
  <sheets>
    <sheet name="Quilometragem" sheetId="3" r:id="rId1"/>
    <sheet name="Dados de Log" sheetId="1" r:id="rId2"/>
    <sheet name="cálculos" sheetId="2" state="hidden" r:id="rId3"/>
  </sheets>
  <definedNames>
    <definedName name="Área_de_Impressão" localSheetId="0">Quilometragem!$A$1:$M$32</definedName>
    <definedName name="CombustíveldeIníciodeHodômetro">Quilometragem!$E$26</definedName>
    <definedName name="Datasdaviagem">OFFSET(cálculos!$G$10,,,intervalo)</definedName>
    <definedName name="Finaldoperíodo">Quilometragem!$E$17</definedName>
    <definedName name="Imprimir_Títulos" localSheetId="1">'Dados de Log'!$5:$5</definedName>
    <definedName name="Iníciodoperíodo">Quilometragem!$C$17</definedName>
    <definedName name="intervalo">Finaldoperíodo-Iníciodoperíodo+1</definedName>
    <definedName name="milhas">IF(AND('Dados de Log'!$B1&gt;0,'Dados de Log'!$D1=""),milhasdesdeÚltimoCombustívelb,IF('Dados de Log'!$D1="","",IF('Dados de Log'!$C1="Viagem",IF('Dados de Log'!$F1=0,0,'Dados de Log'!$F1-'Dados de Log'!$D1),milhasdesdeÚltimoCombustível)))</definedName>
    <definedName name="Milhasdaviagem">OFFSET(cálculos!$H$10,,,intervalo)</definedName>
    <definedName name="milhasdesdeÚltimoCombustível">IF(ROW()=ROW(dados[]),'Dados de Log'!$D1-CombustíveldeIníciodeHodômetro,'Dados de Log'!$D1-IFERROR(LOOKUP(2,1/('Dados de Log'!$C$6:$C1048576="Combustível"),'Dados de Log'!$D$6:$D1048576),CombustíveldeIníciodeHodômetro))</definedName>
    <definedName name="milhasdesdeÚltimoCombustívelb">IF(ROW()=ROW(dados[]),MAX('Dados de Log'!$D1048576,'Dados de Log'!$F1048576)-CombustíveldeIníciodeHodômetro,MAX('Dados de Log'!$D1048576,'Dados de Log'!$F1048576)-LOOKUP(2,1/('Dados de Log'!$C$6:$C1048576="Combustível"),'Dados de Log'!$D$6:$D1048576))</definedName>
    <definedName name="MilhasReembolsáveis">cálculos!$D$10</definedName>
    <definedName name="ReembolsoporMilha">Quilometragem!$C$26</definedName>
    <definedName name="ReembolsoTotal">cálculos!$D$11</definedName>
    <definedName name="segundoEixo">cálculos!$M$8</definedName>
    <definedName name="SeleçãodesegundoEixo">cálculos!$M$7</definedName>
    <definedName name="Sériedecombustível">OFFSET(cálculos!$I$10,,segundoEixo="Preço do Combustível",intervalo)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I6" i="2" s="1"/>
  <c r="L6" i="1" l="1"/>
  <c r="M6" i="1" s="1"/>
  <c r="L7" i="1"/>
  <c r="M7" i="1" s="1"/>
  <c r="L8" i="1"/>
  <c r="M8" i="1" s="1"/>
  <c r="L9" i="1"/>
  <c r="M9" i="1" s="1"/>
  <c r="L11" i="1"/>
  <c r="M11" i="1" s="1"/>
  <c r="L12" i="1"/>
  <c r="M12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J63" i="2"/>
  <c r="J64" i="2"/>
  <c r="J65" i="2"/>
  <c r="J66" i="2"/>
  <c r="J67" i="2"/>
  <c r="J68" i="2"/>
  <c r="J69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12" i="2"/>
  <c r="J14" i="2"/>
  <c r="J15" i="2"/>
  <c r="J16" i="2"/>
  <c r="J17" i="2"/>
  <c r="J18" i="2"/>
  <c r="J19" i="2"/>
  <c r="J20" i="2"/>
  <c r="J21" i="2"/>
  <c r="J10" i="2"/>
  <c r="I58" i="2"/>
  <c r="I59" i="2"/>
  <c r="I60" i="2"/>
  <c r="I61" i="2"/>
  <c r="I62" i="2"/>
  <c r="I63" i="2"/>
  <c r="I64" i="2"/>
  <c r="I65" i="2"/>
  <c r="I66" i="2"/>
  <c r="I67" i="2"/>
  <c r="I68" i="2"/>
  <c r="I6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12" i="2"/>
  <c r="I14" i="2"/>
  <c r="I15" i="2"/>
  <c r="I16" i="2"/>
  <c r="I17" i="2"/>
  <c r="I18" i="2"/>
  <c r="I19" i="2"/>
  <c r="I20" i="2"/>
  <c r="I21" i="2"/>
  <c r="I22" i="2"/>
  <c r="I23" i="2"/>
  <c r="I10" i="2"/>
  <c r="H58" i="2"/>
  <c r="H59" i="2"/>
  <c r="H60" i="2"/>
  <c r="H61" i="2"/>
  <c r="H62" i="2"/>
  <c r="H63" i="2"/>
  <c r="H64" i="2"/>
  <c r="H65" i="2"/>
  <c r="H66" i="2"/>
  <c r="H67" i="2"/>
  <c r="H68" i="2"/>
  <c r="H69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14" i="2"/>
  <c r="H15" i="2"/>
  <c r="H17" i="2"/>
  <c r="H19" i="2"/>
  <c r="H20" i="2"/>
  <c r="G10" i="2" l="1"/>
  <c r="K19" i="1"/>
  <c r="K18" i="1"/>
  <c r="K17" i="1"/>
  <c r="K16" i="1"/>
  <c r="K15" i="1"/>
  <c r="K14" i="1"/>
  <c r="K13" i="1"/>
  <c r="K12" i="1"/>
  <c r="H12" i="2" s="1"/>
  <c r="K11" i="1"/>
  <c r="K10" i="1"/>
  <c r="L10" i="1" s="1"/>
  <c r="K9" i="1"/>
  <c r="H11" i="2" s="1"/>
  <c r="K8" i="1"/>
  <c r="K7" i="1"/>
  <c r="K6" i="1"/>
  <c r="H13" i="2" l="1"/>
  <c r="H16" i="2"/>
  <c r="H18" i="2"/>
  <c r="I11" i="2"/>
  <c r="M10" i="1"/>
  <c r="J11" i="2" s="1"/>
  <c r="D10" i="2"/>
  <c r="D11" i="2" s="1"/>
  <c r="L13" i="1"/>
  <c r="H10" i="2"/>
  <c r="G11" i="2"/>
  <c r="G12" i="2" s="1"/>
  <c r="I13" i="2" l="1"/>
  <c r="M13" i="1"/>
  <c r="J13" i="2" s="1"/>
  <c r="G13" i="2"/>
  <c r="G14" i="2" l="1"/>
  <c r="G15" i="2" l="1"/>
  <c r="G16" i="2" l="1"/>
  <c r="G17" i="2" l="1"/>
  <c r="G18" i="2" l="1"/>
  <c r="G19" i="2" l="1"/>
  <c r="G20" i="2" l="1"/>
  <c r="G21" i="2" l="1"/>
  <c r="G22" i="2" l="1"/>
  <c r="G23" i="2" l="1"/>
  <c r="G24" i="2" l="1"/>
  <c r="G25" i="2" l="1"/>
  <c r="G26" i="2" l="1"/>
  <c r="G27" i="2" l="1"/>
  <c r="G28" i="2" l="1"/>
  <c r="G29" i="2" l="1"/>
  <c r="G30" i="2" l="1"/>
  <c r="G31" i="2" l="1"/>
  <c r="G32" i="2" l="1"/>
  <c r="G33" i="2" l="1"/>
  <c r="G34" i="2" l="1"/>
  <c r="G35" i="2" l="1"/>
  <c r="G36" i="2" l="1"/>
  <c r="G37" i="2" l="1"/>
  <c r="G38" i="2" l="1"/>
  <c r="G39" i="2" l="1"/>
  <c r="G40" i="2" l="1"/>
  <c r="G41" i="2" l="1"/>
  <c r="G42" i="2" l="1"/>
  <c r="G43" i="2" l="1"/>
  <c r="G44" i="2" l="1"/>
  <c r="G45" i="2" l="1"/>
  <c r="G46" i="2" l="1"/>
  <c r="G47" i="2" l="1"/>
  <c r="G48" i="2" l="1"/>
  <c r="G49" i="2" l="1"/>
  <c r="G50" i="2" l="1"/>
  <c r="G51" i="2" l="1"/>
  <c r="G52" i="2" l="1"/>
  <c r="G53" i="2" l="1"/>
  <c r="G54" i="2" l="1"/>
  <c r="G55" i="2" l="1"/>
  <c r="G56" i="2" l="1"/>
  <c r="G57" i="2" l="1"/>
  <c r="G58" i="2" l="1"/>
  <c r="G59" i="2" l="1"/>
  <c r="G60" i="2" l="1"/>
  <c r="G61" i="2" l="1"/>
  <c r="G62" i="2" l="1"/>
  <c r="G63" i="2" l="1"/>
  <c r="G64" i="2" l="1"/>
  <c r="G65" i="2" l="1"/>
  <c r="G66" i="2" l="1"/>
  <c r="G67" i="2" l="1"/>
  <c r="G68" i="2" l="1"/>
  <c r="G69" i="2" l="1"/>
</calcChain>
</file>

<file path=xl/sharedStrings.xml><?xml version="1.0" encoding="utf-8"?>
<sst xmlns="http://schemas.openxmlformats.org/spreadsheetml/2006/main" count="99" uniqueCount="43">
  <si>
    <t>Combustível</t>
  </si>
  <si>
    <t>Chevron - Main St</t>
  </si>
  <si>
    <t>Milhas por Galão</t>
  </si>
  <si>
    <t>Viagem</t>
  </si>
  <si>
    <t>Office</t>
  </si>
  <si>
    <t>Smithfields</t>
  </si>
  <si>
    <t>¢/Milha</t>
  </si>
  <si>
    <t>Shell</t>
  </si>
  <si>
    <t xml:space="preserve">Segundo Eixo:  </t>
  </si>
  <si>
    <t>Sim</t>
  </si>
  <si>
    <t xml:space="preserve">Total para Reembolso:  </t>
  </si>
  <si>
    <t>*** Esta planilha deve permanecer oculta ***</t>
  </si>
  <si>
    <t xml:space="preserve">Milhas Reembolsáveis:  </t>
  </si>
  <si>
    <t>Porterville</t>
  </si>
  <si>
    <t>Riverside</t>
  </si>
  <si>
    <t>Casa</t>
  </si>
  <si>
    <t>Não</t>
  </si>
  <si>
    <t/>
  </si>
  <si>
    <t>Milhas Dirigidas</t>
  </si>
  <si>
    <t>REEMBOLSÁVEIS</t>
  </si>
  <si>
    <t>MILHAS</t>
  </si>
  <si>
    <t>TOTAL</t>
  </si>
  <si>
    <t>REEMBOLSO</t>
  </si>
  <si>
    <t>PERÍODO</t>
  </si>
  <si>
    <t>INÍCIO</t>
  </si>
  <si>
    <t>TÉRMINO</t>
  </si>
  <si>
    <t>COMBUSTÍVEL ANTERIOR</t>
  </si>
  <si>
    <t>ODÔMETRO</t>
  </si>
  <si>
    <t>DATA</t>
  </si>
  <si>
    <t>ATIVIDADE</t>
  </si>
  <si>
    <t>ODÔM. 1</t>
  </si>
  <si>
    <t>LOCAL</t>
  </si>
  <si>
    <t>ODÔM. 2</t>
  </si>
  <si>
    <t>DESTINO</t>
  </si>
  <si>
    <t>REEMBOLSAR</t>
  </si>
  <si>
    <t>GALÕES</t>
  </si>
  <si>
    <t>CUSTO</t>
  </si>
  <si>
    <t>¢/MILHA</t>
  </si>
  <si>
    <t>OBSERVAÇÕES</t>
  </si>
  <si>
    <t>LOG DE MILHAGEM</t>
  </si>
  <si>
    <t xml:space="preserve"> </t>
  </si>
  <si>
    <t>Rua das Cerejeiras</t>
  </si>
  <si>
    <t>Vinhedo de 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</si>
</sst>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0.0"/>
    <numFmt numFmtId="166" formatCode="m/d/yy"/>
    <numFmt numFmtId="167" formatCode="dd/mm/yy"/>
    <numFmt numFmtId="168" formatCode="&quot;R$&quot;\ #,##0.00"/>
  </numFmts>
  <fonts count="9" x14ac:knownFonts="1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36"/>
      <color theme="0"/>
      <name val="Impac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</borders>
  <cellStyleXfs count="9">
    <xf numFmtId="0" fontId="0" fillId="4" borderId="0">
      <alignment horizontal="left" vertical="center" indent="1"/>
    </xf>
    <xf numFmtId="164" fontId="2" fillId="0" borderId="0" applyFont="0" applyFill="0" applyBorder="0" applyProtection="0">
      <alignment horizontal="center"/>
    </xf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>
      <alignment horizontal="left"/>
    </xf>
    <xf numFmtId="164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9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0" fontId="0" fillId="5" borderId="0" xfId="7" applyFont="1"/>
    <xf numFmtId="0" fontId="7" fillId="4" borderId="0" xfId="6" applyFill="1">
      <alignment horizontal="center" vertical="center"/>
    </xf>
    <xf numFmtId="3" fontId="7" fillId="4" borderId="0" xfId="6" applyNumberFormat="1" applyFill="1">
      <alignment horizontal="center" vertical="center"/>
    </xf>
    <xf numFmtId="0" fontId="0" fillId="4" borderId="0" xfId="0" applyFont="1" applyFill="1" applyBorder="1">
      <alignment horizontal="left" vertical="center" indent="1"/>
    </xf>
    <xf numFmtId="0" fontId="0" fillId="4" borderId="0" xfId="0" applyFont="1" applyFill="1" applyBorder="1">
      <alignment horizontal="left" vertical="center" indent="1"/>
    </xf>
    <xf numFmtId="2" fontId="0" fillId="4" borderId="0" xfId="0" applyNumberFormat="1" applyFont="1" applyFill="1" applyBorder="1">
      <alignment horizontal="left" vertical="center" indent="1"/>
    </xf>
    <xf numFmtId="0" fontId="0" fillId="6" borderId="0" xfId="4" applyNumberFormat="1" applyFont="1" applyBorder="1" applyAlignment="1">
      <alignment horizontal="left" vertical="center" indent="1"/>
    </xf>
    <xf numFmtId="165" fontId="0" fillId="6" borderId="0" xfId="4" applyNumberFormat="1" applyFont="1" applyBorder="1" applyAlignment="1">
      <alignment horizontal="left" vertical="center" indent="1"/>
    </xf>
    <xf numFmtId="3" fontId="0" fillId="4" borderId="0" xfId="8" applyFont="1" applyFill="1" applyBorder="1">
      <alignment horizontal="left" vertical="center" indent="1"/>
    </xf>
    <xf numFmtId="0" fontId="0" fillId="4" borderId="0" xfId="0" applyFont="1" applyFill="1" applyAlignment="1">
      <alignment horizontal="center" vertical="center"/>
    </xf>
    <xf numFmtId="0" fontId="6" fillId="4" borderId="0" xfId="5" applyFill="1" applyAlignment="1">
      <alignment vertical="center"/>
    </xf>
    <xf numFmtId="0" fontId="6" fillId="5" borderId="0" xfId="7" applyFont="1" applyAlignment="1">
      <alignment vertical="center" wrapText="1"/>
    </xf>
    <xf numFmtId="14" fontId="0" fillId="4" borderId="0" xfId="3" applyNumberFormat="1" applyFont="1" applyFill="1" applyBorder="1">
      <alignment horizontal="left"/>
    </xf>
    <xf numFmtId="0" fontId="3" fillId="7" borderId="0" xfId="0" applyFont="1" applyFill="1">
      <alignment horizontal="left" vertical="center" indent="1"/>
    </xf>
    <xf numFmtId="165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14" fontId="0" fillId="4" borderId="0" xfId="0" applyNumberFormat="1">
      <alignment horizontal="left" vertical="center" indent="1"/>
    </xf>
    <xf numFmtId="3" fontId="0" fillId="4" borderId="0" xfId="0" applyNumberFormat="1">
      <alignment horizontal="left" vertical="center" indent="1"/>
    </xf>
    <xf numFmtId="0" fontId="0" fillId="4" borderId="0" xfId="0" applyFont="1">
      <alignment horizontal="left" vertical="center" indent="1"/>
    </xf>
    <xf numFmtId="167" fontId="5" fillId="7" borderId="0" xfId="3" applyNumberFormat="1" applyFont="1" applyFill="1">
      <alignment horizontal="left"/>
    </xf>
    <xf numFmtId="167" fontId="7" fillId="4" borderId="0" xfId="3" applyNumberFormat="1" applyFont="1" applyFill="1" applyAlignment="1">
      <alignment horizontal="center" vertical="center"/>
    </xf>
    <xf numFmtId="168" fontId="3" fillId="2" borderId="1" xfId="1" applyNumberFormat="1" applyFont="1" applyFill="1" applyBorder="1" applyAlignment="1">
      <alignment horizontal="left" indent="1"/>
    </xf>
    <xf numFmtId="168" fontId="0" fillId="4" borderId="0" xfId="1" applyNumberFormat="1" applyFont="1" applyFill="1" applyBorder="1" applyAlignment="1">
      <alignment horizontal="left" vertical="center" indent="1"/>
    </xf>
    <xf numFmtId="0" fontId="8" fillId="4" borderId="0" xfId="5" applyFont="1" applyFill="1" applyAlignment="1">
      <alignment horizontal="left" vertical="center" wrapText="1" indent="5"/>
    </xf>
    <xf numFmtId="0" fontId="6" fillId="4" borderId="0" xfId="5" applyFill="1" applyAlignment="1">
      <alignment horizontal="left" vertical="center" wrapText="1" indent="5"/>
    </xf>
  </cellXfs>
  <cellStyles count="9">
    <cellStyle name="Calculated" xfId="4"/>
    <cellStyle name="Cents" xfId="2"/>
    <cellStyle name="Date 2" xfId="3"/>
    <cellStyle name="Entrada" xfId="6" builtinId="20" customBuiltin="1"/>
    <cellStyle name="Miles" xfId="8"/>
    <cellStyle name="Moeda [0]" xfId="1" builtinId="7" customBuiltin="1"/>
    <cellStyle name="Normal" xfId="0" builtinId="0" customBuiltin="1"/>
    <cellStyle name="Título" xfId="5" builtinId="15" customBuiltin="1"/>
    <cellStyle name="Top Rule" xfId="7"/>
  </cellStyles>
  <dxfs count="9">
    <dxf>
      <numFmt numFmtId="165" formatCode="0.0"/>
      <alignment horizontal="left" vertical="center" textRotation="0" wrapText="0" indent="1" justifyLastLine="0" shrinkToFit="0" readingOrder="0"/>
    </dxf>
    <dxf>
      <numFmt numFmtId="165" formatCode="0.0"/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8" formatCode="&quot;R$&quot;\ #,##0.00"/>
      <alignment horizontal="left" vertical="center" textRotation="0" wrapText="0" indent="1" justifyLastLine="0" shrinkToFit="0" readingOrder="0"/>
    </dxf>
    <dxf>
      <numFmt numFmtId="169" formatCode="mm/dd/yyyy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cálculos!$H$9</c:f>
              <c:strCache>
                <c:ptCount val="1"/>
                <c:pt idx="0">
                  <c:v>Milhas Dirigidas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[0]!Datasdaviagem</c:f>
              <c:numCache>
                <c:formatCode>dd/mm/yy</c:formatCode>
                <c:ptCount val="1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</c:numCache>
            </c:numRef>
          </c:cat>
          <c:val>
            <c:numRef>
              <c:f>[0]!Milhasdaviagem</c:f>
              <c:numCache>
                <c:formatCode>General</c:formatCode>
                <c:ptCount val="10"/>
                <c:pt idx="0">
                  <c:v>162</c:v>
                </c:pt>
                <c:pt idx="1">
                  <c:v>183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88744"/>
        <c:axId val="154992272"/>
      </c:lineChart>
      <c:lineChart>
        <c:grouping val="standard"/>
        <c:varyColors val="0"/>
        <c:ser>
          <c:idx val="1"/>
          <c:order val="1"/>
          <c:tx>
            <c:strRef>
              <c:f>cálculos!$I$6</c:f>
              <c:strCache>
                <c:ptCount val="1"/>
                <c:pt idx="0">
                  <c:v>¢/Milha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[0]!Sériedecombustível</c:f>
              <c:numCache>
                <c:formatCode>0.0</c:formatCode>
                <c:ptCount val="10"/>
                <c:pt idx="0">
                  <c:v>#N/A</c:v>
                </c:pt>
                <c:pt idx="1">
                  <c:v>8.5261538461538464</c:v>
                </c:pt>
                <c:pt idx="2">
                  <c:v>#N/A</c:v>
                </c:pt>
                <c:pt idx="3">
                  <c:v>23.471186440677965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91096"/>
        <c:axId val="154991488"/>
      </c:lineChart>
      <c:dateAx>
        <c:axId val="154988744"/>
        <c:scaling>
          <c:orientation val="minMax"/>
        </c:scaling>
        <c:delete val="0"/>
        <c:axPos val="b"/>
        <c:numFmt formatCode="dd/mm/yy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92272"/>
        <c:crosses val="autoZero"/>
        <c:auto val="1"/>
        <c:lblOffset val="100"/>
        <c:baseTimeUnit val="days"/>
      </c:dateAx>
      <c:valAx>
        <c:axId val="154992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88744"/>
        <c:crosses val="autoZero"/>
        <c:crossBetween val="between"/>
      </c:valAx>
      <c:valAx>
        <c:axId val="15499148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991096"/>
        <c:crosses val="max"/>
        <c:crossBetween val="between"/>
      </c:valAx>
      <c:catAx>
        <c:axId val="154991096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154991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58052578105156216"/>
          <c:y val="2.7777397390543572E-2"/>
          <c:w val="0.3732300397934129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SeleçãodesegundoEix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Dados de Log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Quilometragem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Gráfico de Log de Milhagem" descr="Faz a plotagem da milhagem percorrida no período selecionado. Também faz a plotagem de milhas por galão ou pontos de preço de combustível." title="Gráfico de Log de Milhage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1381124</xdr:colOff>
      <xdr:row>4</xdr:row>
      <xdr:rowOff>152400</xdr:rowOff>
    </xdr:from>
    <xdr:to>
      <xdr:col>6</xdr:col>
      <xdr:colOff>661988</xdr:colOff>
      <xdr:row>5</xdr:row>
      <xdr:rowOff>152400</xdr:rowOff>
    </xdr:to>
    <xdr:grpSp>
      <xdr:nvGrpSpPr>
        <xdr:cNvPr id="4" name="Botão de Opção MPG" descr="&quot;&quot;" title="Botão de Opção Milhas por Galão"/>
        <xdr:cNvGrpSpPr/>
      </xdr:nvGrpSpPr>
      <xdr:grpSpPr>
        <a:xfrm>
          <a:off x="5591174" y="1504950"/>
          <a:ext cx="1281114" cy="209550"/>
          <a:chOff x="5019677" y="1409702"/>
          <a:chExt cx="1751397" cy="219073"/>
        </a:xfrm>
      </xdr:grpSpPr>
      <xdr:sp macro="" textlink="">
        <xdr:nvSpPr>
          <xdr:cNvPr id="20" name="Rótulo MPG"/>
          <xdr:cNvSpPr txBox="1"/>
        </xdr:nvSpPr>
        <xdr:spPr>
          <a:xfrm>
            <a:off x="5317433" y="1428750"/>
            <a:ext cx="1453641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Milhas por Galão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Botão MPG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5019677" y="1409702"/>
                <a:ext cx="1751397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733427</xdr:colOff>
      <xdr:row>4</xdr:row>
      <xdr:rowOff>152399</xdr:rowOff>
    </xdr:from>
    <xdr:to>
      <xdr:col>7</xdr:col>
      <xdr:colOff>1640681</xdr:colOff>
      <xdr:row>5</xdr:row>
      <xdr:rowOff>143288</xdr:rowOff>
    </xdr:to>
    <xdr:grpSp>
      <xdr:nvGrpSpPr>
        <xdr:cNvPr id="19" name="Botão de Opção de Custo de Combustível" descr="&quot;&quot;" title="Botão de Opção Preço do Combustível"/>
        <xdr:cNvGrpSpPr/>
      </xdr:nvGrpSpPr>
      <xdr:grpSpPr>
        <a:xfrm>
          <a:off x="6943727" y="1504949"/>
          <a:ext cx="1688304" cy="200439"/>
          <a:chOff x="5772152" y="1409714"/>
          <a:chExt cx="2379893" cy="209550"/>
        </a:xfrm>
      </xdr:grpSpPr>
      <xdr:sp macro="" textlink="">
        <xdr:nvSpPr>
          <xdr:cNvPr id="3" name="Rótulo de Custo de Combustível"/>
          <xdr:cNvSpPr txBox="1"/>
        </xdr:nvSpPr>
        <xdr:spPr>
          <a:xfrm>
            <a:off x="5960124" y="1419225"/>
            <a:ext cx="2191921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Preço do Combustível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Botão de Custo de Combustível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5772152" y="1409714"/>
                <a:ext cx="2259052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0</xdr:col>
      <xdr:colOff>200025</xdr:colOff>
      <xdr:row>0</xdr:row>
      <xdr:rowOff>247650</xdr:rowOff>
    </xdr:from>
    <xdr:to>
      <xdr:col>2</xdr:col>
      <xdr:colOff>209550</xdr:colOff>
      <xdr:row>1</xdr:row>
      <xdr:rowOff>381000</xdr:rowOff>
    </xdr:to>
    <xdr:grpSp>
      <xdr:nvGrpSpPr>
        <xdr:cNvPr id="5" name="Ícone de Log" descr="Mostrador " title="Logotipo de Modelo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Forma livre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Início do Período" descr="&quot;&quot;" title="Quadro de Destaque da Célula de Entrada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219075</xdr:colOff>
      <xdr:row>4</xdr:row>
      <xdr:rowOff>19050</xdr:rowOff>
    </xdr:from>
    <xdr:to>
      <xdr:col>2</xdr:col>
      <xdr:colOff>1371219</xdr:colOff>
      <xdr:row>9</xdr:row>
      <xdr:rowOff>123444</xdr:rowOff>
    </xdr:to>
    <xdr:sp macro="" textlink="MilhasReembolsáveis">
      <xdr:nvSpPr>
        <xdr:cNvPr id="9" name="Milhas Reembolsáveis" descr="Círculo com total de milhas para reembolso" title="Total de Milhas para Reembolso"/>
        <xdr:cNvSpPr>
          <a:spLocks noChangeAspect="1"/>
        </xdr:cNvSpPr>
      </xdr:nvSpPr>
      <xdr:spPr>
        <a:xfrm>
          <a:off x="752475" y="13716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2200" b="0" i="0" u="none" strike="noStrike">
              <a:solidFill>
                <a:schemeClr val="bg1"/>
              </a:solidFill>
              <a:latin typeface="+mj-lt"/>
            </a:rPr>
            <a:pPr algn="ctr"/>
            <a:t>820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219075</xdr:colOff>
      <xdr:row>4</xdr:row>
      <xdr:rowOff>19050</xdr:rowOff>
    </xdr:from>
    <xdr:to>
      <xdr:col>4</xdr:col>
      <xdr:colOff>1371601</xdr:colOff>
      <xdr:row>9</xdr:row>
      <xdr:rowOff>123826</xdr:rowOff>
    </xdr:to>
    <xdr:sp macro="" textlink="ReembolsoTotal">
      <xdr:nvSpPr>
        <xdr:cNvPr id="11" name="Total Reembolso" descr="Círculo com total para reembolso&#10;" title="Total para Reembolso"/>
        <xdr:cNvSpPr>
          <a:spLocks noChangeAspect="1"/>
        </xdr:cNvSpPr>
      </xdr:nvSpPr>
      <xdr:spPr>
        <a:xfrm>
          <a:off x="2857500" y="1371600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2200" b="0" i="0" u="none" strike="noStrike">
              <a:solidFill>
                <a:srgbClr val="FFFFFF"/>
              </a:solidFill>
              <a:latin typeface="+mj-lt"/>
            </a:rPr>
            <a:pPr algn="ctr"/>
            <a:t>R$ 442,80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Final do Período" descr="&quot;&quot;" title="Quadro de Destaque da Célula de Entrada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Reembolso" descr="&quot;&quot;" title="Quadro de Destaque da Célula de Entrada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371475</xdr:colOff>
      <xdr:row>24</xdr:row>
      <xdr:rowOff>152400</xdr:rowOff>
    </xdr:from>
    <xdr:to>
      <xdr:col>5</xdr:col>
      <xdr:colOff>66674</xdr:colOff>
      <xdr:row>26</xdr:row>
      <xdr:rowOff>57151</xdr:rowOff>
    </xdr:to>
    <xdr:sp macro="" textlink="">
      <xdr:nvSpPr>
        <xdr:cNvPr id="16" name="Combustível Anterior" descr="&quot;&quot;" title="Quadro de Destaque da Célula de Entrada"/>
        <xdr:cNvSpPr/>
      </xdr:nvSpPr>
      <xdr:spPr>
        <a:xfrm>
          <a:off x="2066925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54864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Para Log" descr="&quot;&quot;" title="Botão de Navegação Para Log">
          <a:hlinkClick xmlns:r="http://schemas.openxmlformats.org/officeDocument/2006/relationships" r:id="rId2" tooltip="Exibir TabelaTable"/>
        </xdr:cNvPr>
        <xdr:cNvSpPr/>
      </xdr:nvSpPr>
      <xdr:spPr>
        <a:xfrm>
          <a:off x="9846564" y="323850"/>
          <a:ext cx="1316736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PARA</a:t>
          </a:r>
          <a:r>
            <a:rPr lang="en-US" sz="1600" spc="80" baseline="0">
              <a:latin typeface="+mj-lt"/>
            </a:rPr>
            <a:t xml:space="preserve"> LOG &gt;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533400</xdr:colOff>
      <xdr:row>1</xdr:row>
      <xdr:rowOff>381000</xdr:rowOff>
    </xdr:to>
    <xdr:grpSp>
      <xdr:nvGrpSpPr>
        <xdr:cNvPr id="5" name="Ícone de Log" descr="Mostrador " title="Logotipo de Modelo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Forma livre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orma livre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133350</xdr:colOff>
      <xdr:row>1</xdr:row>
      <xdr:rowOff>104775</xdr:rowOff>
    </xdr:from>
    <xdr:to>
      <xdr:col>11</xdr:col>
      <xdr:colOff>0</xdr:colOff>
      <xdr:row>1</xdr:row>
      <xdr:rowOff>400050</xdr:rowOff>
    </xdr:to>
    <xdr:sp macro="" textlink="">
      <xdr:nvSpPr>
        <xdr:cNvPr id="18" name="Para Gráfico" descr="&quot;&quot;" title="Botão de Navegação Para Gráfico">
          <a:hlinkClick xmlns:r="http://schemas.openxmlformats.org/officeDocument/2006/relationships" r:id="rId1" tooltip="Exibir Gráfico"/>
        </xdr:cNvPr>
        <xdr:cNvSpPr/>
      </xdr:nvSpPr>
      <xdr:spPr>
        <a:xfrm>
          <a:off x="10858500" y="514350"/>
          <a:ext cx="1647825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&lt; PARA</a:t>
          </a:r>
          <a:r>
            <a:rPr lang="en-US" sz="1600" spc="80" baseline="0">
              <a:latin typeface="+mj-lt"/>
            </a:rPr>
            <a:t xml:space="preserve"> GRÁFICO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dos" displayName="dados" ref="B5:N19" totalsRowShown="0">
  <autoFilter ref="B5:N19"/>
  <tableColumns count="13">
    <tableColumn id="1" name="DATA" dataDxfId="4"/>
    <tableColumn id="2" name="ATIVIDADE"/>
    <tableColumn id="3" name="ODÔM. 1" dataCellStyle="Miles"/>
    <tableColumn id="4" name="LOCAL"/>
    <tableColumn id="5" name="ODÔM. 2" dataCellStyle="Miles"/>
    <tableColumn id="6" name="DESTINO"/>
    <tableColumn id="9" name="REEMBOLSAR"/>
    <tableColumn id="7" name="GALÕES"/>
    <tableColumn id="8" name="CUSTO" dataDxfId="3"/>
    <tableColumn id="10" name="MILHAS" dataDxfId="2" dataCellStyle="Calculated">
      <calculatedColumnFormula>milhas</calculatedColumnFormula>
    </tableColumn>
    <tableColumn id="11" name="Milhas por Galão" dataDxfId="1" dataCellStyle="Calculated">
      <calculatedColumnFormula>IF(OR(LEN(dados[[#This Row],[ODÔM. 2]]),dados[[#This Row],[ODÔM. 1]]=""),"",IFERROR(dados[[#This Row],[MILHAS]]/dados[[#This Row],[GALÕES]],""))</calculatedColumnFormula>
    </tableColumn>
    <tableColumn id="12" name="¢/MILHA" dataDxfId="0" dataCellStyle="Calculated">
      <calculatedColumnFormula>IF(dados[[#This Row],[Milhas por Galão]]="","",100*dados[[#This Row],[CUSTO]]/dados[[#This Row],[MILHAS]])</calculatedColumnFormula>
    </tableColumn>
    <tableColumn id="13" name="OBSERVAÇÕES"/>
  </tableColumns>
  <tableStyleInfo name="Gas Mileage Log" showFirstColumn="0" showLastColumn="0" showRowStripes="0" showColumnStripes="0"/>
  <extLst>
    <ext xmlns:x14="http://schemas.microsoft.com/office/spreadsheetml/2009/9/main" uri="{504A1905-F514-4f6f-8877-14C23A59335A}">
      <x14:table altText="Tabela de Log de Milhagem" altTextSummary="Lista de dados de milhagem, como Data, Atividade, Odôm. 1, Local, Odôm. 2, Destino, Reembolso (Sim/Não), Galões, Custo, juntamente com o total de milhas calculado, milhas por galão e centavos por milha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L29"/>
  <sheetViews>
    <sheetView showGridLines="0" tabSelected="1" zoomScaleNormal="100" workbookViewId="0"/>
  </sheetViews>
  <sheetFormatPr defaultRowHeight="16.5" x14ac:dyDescent="0.3"/>
  <cols>
    <col min="1" max="1" width="2.75" customWidth="1"/>
    <col min="2" max="2" width="4.25" customWidth="1"/>
    <col min="3" max="3" width="20.625" customWidth="1"/>
    <col min="4" max="4" width="7" customWidth="1"/>
    <col min="5" max="5" width="20.625" customWidth="1"/>
    <col min="6" max="6" width="26.25" customWidth="1"/>
    <col min="7" max="7" width="10.25" customWidth="1"/>
    <col min="8" max="8" width="26.25" customWidth="1"/>
    <col min="9" max="9" width="13.5" customWidth="1"/>
    <col min="10" max="10" width="9.75" customWidth="1"/>
    <col min="13" max="13" width="2.75" customWidth="1"/>
  </cols>
  <sheetData>
    <row r="1" spans="1:12" ht="32.25" customHeight="1" x14ac:dyDescent="0.3">
      <c r="A1" s="22"/>
      <c r="B1" s="27" t="s">
        <v>39</v>
      </c>
      <c r="C1" s="27"/>
      <c r="D1" s="27"/>
      <c r="E1" s="27"/>
      <c r="F1" s="14"/>
    </row>
    <row r="2" spans="1:12" ht="52.5" customHeight="1" x14ac:dyDescent="0.3">
      <c r="B2" s="27"/>
      <c r="C2" s="27"/>
      <c r="D2" s="27"/>
      <c r="E2" s="27"/>
      <c r="F2" s="14"/>
    </row>
    <row r="3" spans="1:12" ht="5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11" spans="1:12" x14ac:dyDescent="0.3">
      <c r="C11" s="13" t="s">
        <v>19</v>
      </c>
      <c r="E11" s="13" t="s">
        <v>21</v>
      </c>
    </row>
    <row r="12" spans="1:12" x14ac:dyDescent="0.3">
      <c r="C12" s="13" t="s">
        <v>20</v>
      </c>
      <c r="E12" s="13" t="s">
        <v>22</v>
      </c>
    </row>
    <row r="17" spans="3:5" ht="39.75" customHeight="1" x14ac:dyDescent="0.3">
      <c r="C17" s="24">
        <v>41030</v>
      </c>
      <c r="E17" s="24">
        <v>41039</v>
      </c>
    </row>
    <row r="18" spans="3:5" ht="10.5" customHeight="1" x14ac:dyDescent="0.3"/>
    <row r="19" spans="3:5" x14ac:dyDescent="0.3">
      <c r="C19" s="13" t="s">
        <v>23</v>
      </c>
      <c r="E19" s="13" t="s">
        <v>23</v>
      </c>
    </row>
    <row r="20" spans="3:5" x14ac:dyDescent="0.3">
      <c r="C20" s="13" t="s">
        <v>24</v>
      </c>
      <c r="E20" s="13" t="s">
        <v>25</v>
      </c>
    </row>
    <row r="26" spans="3:5" ht="39.75" customHeight="1" x14ac:dyDescent="0.3">
      <c r="C26" s="5">
        <v>54</v>
      </c>
      <c r="E26" s="6">
        <v>9800</v>
      </c>
    </row>
    <row r="27" spans="3:5" ht="10.5" customHeight="1" x14ac:dyDescent="0.3"/>
    <row r="28" spans="3:5" x14ac:dyDescent="0.3">
      <c r="C28" s="13" t="s">
        <v>22</v>
      </c>
      <c r="E28" s="13" t="s">
        <v>26</v>
      </c>
    </row>
    <row r="29" spans="3:5" x14ac:dyDescent="0.3">
      <c r="C29" s="13" t="s">
        <v>6</v>
      </c>
      <c r="E29" s="13" t="s">
        <v>27</v>
      </c>
    </row>
  </sheetData>
  <mergeCells count="1">
    <mergeCell ref="B1:E2"/>
  </mergeCells>
  <pageMargins left="0.7" right="0.7" top="0.75" bottom="0.75" header="0.3" footer="0.3"/>
  <pageSetup paperSize="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otão MPG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6</xdr:col>
                    <xdr:colOff>666750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otão de Custo de Combustível">
              <controlPr defaultSize="0" autoFill="0" autoLine="0" autoPict="0">
                <anchor moveWithCells="1">
                  <from>
                    <xdr:col>6</xdr:col>
                    <xdr:colOff>733425</xdr:colOff>
                    <xdr:row>4</xdr:row>
                    <xdr:rowOff>152400</xdr:rowOff>
                  </from>
                  <to>
                    <xdr:col>7</xdr:col>
                    <xdr:colOff>1552575</xdr:colOff>
                    <xdr:row>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topLeftCell="A4" zoomScaleNormal="100" workbookViewId="0">
      <selection activeCell="D10" sqref="D10"/>
    </sheetView>
  </sheetViews>
  <sheetFormatPr defaultRowHeight="22.5" customHeight="1" x14ac:dyDescent="0.3"/>
  <cols>
    <col min="1" max="1" width="2.75" customWidth="1"/>
    <col min="2" max="2" width="14" customWidth="1"/>
    <col min="3" max="3" width="14" bestFit="1" customWidth="1"/>
    <col min="4" max="4" width="13.875" customWidth="1"/>
    <col min="5" max="5" width="26.25" customWidth="1"/>
    <col min="6" max="6" width="13.375" customWidth="1"/>
    <col min="7" max="7" width="26.25" customWidth="1"/>
    <col min="8" max="8" width="16.5" bestFit="1" customWidth="1"/>
    <col min="9" max="9" width="13.75" customWidth="1"/>
    <col min="10" max="10" width="12.25" customWidth="1"/>
    <col min="11" max="11" width="11.125" bestFit="1" customWidth="1"/>
    <col min="12" max="12" width="20.5" bestFit="1" customWidth="1"/>
    <col min="13" max="13" width="12" bestFit="1" customWidth="1"/>
    <col min="14" max="14" width="30.5" customWidth="1"/>
    <col min="15" max="15" width="2.75" customWidth="1"/>
  </cols>
  <sheetData>
    <row r="1" spans="2:15" ht="32.25" customHeight="1" x14ac:dyDescent="0.3">
      <c r="B1" s="28" t="s">
        <v>39</v>
      </c>
      <c r="C1" s="28"/>
      <c r="D1" s="28"/>
      <c r="E1" s="28"/>
    </row>
    <row r="2" spans="2:15" ht="52.5" customHeight="1" x14ac:dyDescent="0.3">
      <c r="B2" s="28"/>
      <c r="C2" s="28"/>
      <c r="D2" s="28"/>
      <c r="E2" s="28"/>
      <c r="O2" t="s">
        <v>40</v>
      </c>
    </row>
    <row r="3" spans="2:15" ht="5.25" customHeight="1" x14ac:dyDescent="0.3">
      <c r="B3" s="15"/>
      <c r="C3" s="15"/>
      <c r="D3" s="15"/>
      <c r="E3" s="15"/>
      <c r="F3" s="4"/>
      <c r="G3" s="4"/>
      <c r="H3" s="4"/>
      <c r="I3" s="4"/>
      <c r="J3" s="4"/>
      <c r="K3" s="4"/>
      <c r="L3" s="4"/>
      <c r="M3" s="4"/>
      <c r="N3" s="4"/>
    </row>
    <row r="5" spans="2:15" ht="22.5" customHeight="1" x14ac:dyDescent="0.3">
      <c r="B5" s="7" t="s">
        <v>28</v>
      </c>
      <c r="C5" s="7" t="s">
        <v>29</v>
      </c>
      <c r="D5" s="7" t="s">
        <v>30</v>
      </c>
      <c r="E5" s="7" t="s">
        <v>31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20</v>
      </c>
      <c r="L5" s="7" t="s">
        <v>2</v>
      </c>
      <c r="M5" s="7" t="s">
        <v>37</v>
      </c>
      <c r="N5" s="7" t="s">
        <v>38</v>
      </c>
    </row>
    <row r="6" spans="2:15" ht="22.5" customHeight="1" x14ac:dyDescent="0.3">
      <c r="B6" s="20">
        <v>41030</v>
      </c>
      <c r="C6" s="7" t="s">
        <v>3</v>
      </c>
      <c r="D6" s="12">
        <v>10123</v>
      </c>
      <c r="E6" s="7" t="s">
        <v>1</v>
      </c>
      <c r="F6" s="12">
        <v>10130</v>
      </c>
      <c r="G6" s="7"/>
      <c r="H6" s="8"/>
      <c r="I6" s="9">
        <v>15.56</v>
      </c>
      <c r="J6" s="26">
        <v>64.11</v>
      </c>
      <c r="K6" s="10">
        <f>milhas</f>
        <v>7</v>
      </c>
      <c r="L6" s="11" t="str">
        <f>IF(OR(LEN(dados[[#This Row],[ODÔM. 2]]),dados[[#This Row],[ODÔM. 1]]=""),"",IFERROR(dados[[#This Row],[MILHAS]]/dados[[#This Row],[GALÕES]],""))</f>
        <v/>
      </c>
      <c r="M6" s="11" t="str">
        <f>IF(dados[[#This Row],[Milhas por Galão]]="","",100*dados[[#This Row],[CUSTO]]/dados[[#This Row],[MILHAS]])</f>
        <v/>
      </c>
      <c r="N6" s="7"/>
    </row>
    <row r="7" spans="2:15" ht="22.5" customHeight="1" x14ac:dyDescent="0.3">
      <c r="B7" s="16">
        <v>41030</v>
      </c>
      <c r="C7" s="7" t="s">
        <v>3</v>
      </c>
      <c r="D7" s="12">
        <v>10130</v>
      </c>
      <c r="E7" s="7" t="s">
        <v>4</v>
      </c>
      <c r="F7" s="12">
        <v>10200</v>
      </c>
      <c r="G7" s="8" t="s">
        <v>41</v>
      </c>
      <c r="H7" s="8" t="s">
        <v>9</v>
      </c>
      <c r="I7" s="9"/>
      <c r="J7" s="26" t="s">
        <v>17</v>
      </c>
      <c r="K7" s="10">
        <f>milhas</f>
        <v>70</v>
      </c>
      <c r="L7" s="11" t="str">
        <f>IF(OR(LEN(dados[[#This Row],[ODÔM. 2]]),dados[[#This Row],[ODÔM. 1]]=""),"",IFERROR(dados[[#This Row],[MILHAS]]/dados[[#This Row],[GALÕES]],""))</f>
        <v/>
      </c>
      <c r="M7" s="11" t="str">
        <f>IF(dados[[#This Row],[Milhas por Galão]]="","",100*dados[[#This Row],[CUSTO]]/dados[[#This Row],[MILHAS]])</f>
        <v/>
      </c>
      <c r="N7" s="7"/>
    </row>
    <row r="8" spans="2:15" ht="22.5" customHeight="1" x14ac:dyDescent="0.3">
      <c r="B8" s="16">
        <v>41030</v>
      </c>
      <c r="C8" s="7" t="s">
        <v>3</v>
      </c>
      <c r="D8" s="12">
        <v>10200</v>
      </c>
      <c r="E8" s="7" t="s">
        <v>5</v>
      </c>
      <c r="F8" s="12">
        <v>10285</v>
      </c>
      <c r="G8" s="7" t="s">
        <v>4</v>
      </c>
      <c r="H8" s="8" t="s">
        <v>9</v>
      </c>
      <c r="I8" s="9"/>
      <c r="J8" s="26" t="s">
        <v>17</v>
      </c>
      <c r="K8" s="10">
        <f>milhas</f>
        <v>85</v>
      </c>
      <c r="L8" s="11" t="str">
        <f>IF(OR(LEN(dados[[#This Row],[ODÔM. 2]]),dados[[#This Row],[ODÔM. 1]]=""),"",IFERROR(dados[[#This Row],[MILHAS]]/dados[[#This Row],[GALÕES]],""))</f>
        <v/>
      </c>
      <c r="M8" s="11" t="str">
        <f>IF(dados[[#This Row],[Milhas por Galão]]="","",100*dados[[#This Row],[CUSTO]]/dados[[#This Row],[MILHAS]])</f>
        <v/>
      </c>
      <c r="N8" s="7"/>
    </row>
    <row r="9" spans="2:15" ht="22.5" customHeight="1" x14ac:dyDescent="0.3">
      <c r="B9" s="16">
        <v>41031</v>
      </c>
      <c r="C9" s="7" t="s">
        <v>3</v>
      </c>
      <c r="D9" s="12">
        <v>10285</v>
      </c>
      <c r="E9" s="7" t="s">
        <v>4</v>
      </c>
      <c r="F9" s="12">
        <v>10450</v>
      </c>
      <c r="G9" s="8" t="s">
        <v>42</v>
      </c>
      <c r="H9" s="8" t="s">
        <v>9</v>
      </c>
      <c r="I9" s="9"/>
      <c r="J9" s="26" t="s">
        <v>17</v>
      </c>
      <c r="K9" s="10">
        <f>milhas</f>
        <v>165</v>
      </c>
      <c r="L9" s="11" t="str">
        <f>IF(OR(LEN(dados[[#This Row],[ODÔM. 2]]),dados[[#This Row],[ODÔM. 1]]=""),"",IFERROR(dados[[#This Row],[MILHAS]]/dados[[#This Row],[GALÕES]],""))</f>
        <v/>
      </c>
      <c r="M9" s="11" t="str">
        <f>IF(dados[[#This Row],[Milhas por Galão]]="","",100*dados[[#This Row],[CUSTO]]/dados[[#This Row],[MILHAS]])</f>
        <v/>
      </c>
      <c r="N9" s="7"/>
    </row>
    <row r="10" spans="2:15" ht="22.5" customHeight="1" x14ac:dyDescent="0.3">
      <c r="B10" s="16">
        <v>41031</v>
      </c>
      <c r="C10" s="7" t="s">
        <v>0</v>
      </c>
      <c r="D10" s="12">
        <v>10450</v>
      </c>
      <c r="E10" s="7" t="s">
        <v>7</v>
      </c>
      <c r="F10" s="12"/>
      <c r="G10" s="7"/>
      <c r="H10" s="8"/>
      <c r="I10" s="9">
        <v>11.2</v>
      </c>
      <c r="J10" s="26">
        <v>55.42</v>
      </c>
      <c r="K10" s="10">
        <f>milhas</f>
        <v>650</v>
      </c>
      <c r="L10" s="11">
        <f>IF(OR(LEN(dados[[#This Row],[ODÔM. 2]]),dados[[#This Row],[ODÔM. 1]]=""),"",IFERROR(dados[[#This Row],[MILHAS]]/dados[[#This Row],[GALÕES]],""))</f>
        <v>58.035714285714292</v>
      </c>
      <c r="M10" s="11">
        <f>IF(dados[[#This Row],[Milhas por Galão]]="","",100*dados[[#This Row],[CUSTO]]/dados[[#This Row],[MILHAS]])</f>
        <v>8.5261538461538464</v>
      </c>
      <c r="N10" s="7"/>
    </row>
    <row r="11" spans="2:15" ht="22.5" customHeight="1" x14ac:dyDescent="0.3">
      <c r="B11" s="16">
        <v>41031</v>
      </c>
      <c r="C11" s="7" t="s">
        <v>3</v>
      </c>
      <c r="D11" s="12">
        <v>10500</v>
      </c>
      <c r="E11" s="8" t="s">
        <v>42</v>
      </c>
      <c r="F11" s="12">
        <v>10518</v>
      </c>
      <c r="G11" s="7" t="s">
        <v>4</v>
      </c>
      <c r="H11" s="8" t="s">
        <v>9</v>
      </c>
      <c r="I11" s="9"/>
      <c r="J11" s="26" t="s">
        <v>17</v>
      </c>
      <c r="K11" s="10">
        <f>milhas</f>
        <v>18</v>
      </c>
      <c r="L11" s="11" t="str">
        <f>IF(OR(LEN(dados[[#This Row],[ODÔM. 2]]),dados[[#This Row],[ODÔM. 1]]=""),"",IFERROR(dados[[#This Row],[MILHAS]]/dados[[#This Row],[GALÕES]],""))</f>
        <v/>
      </c>
      <c r="M11" s="11" t="str">
        <f>IF(dados[[#This Row],[Milhas por Galão]]="","",100*dados[[#This Row],[CUSTO]]/dados[[#This Row],[MILHAS]])</f>
        <v/>
      </c>
      <c r="N11" s="7"/>
    </row>
    <row r="12" spans="2:15" ht="22.5" customHeight="1" x14ac:dyDescent="0.3">
      <c r="B12" s="16">
        <v>41032</v>
      </c>
      <c r="C12" s="7" t="s">
        <v>3</v>
      </c>
      <c r="D12" s="12">
        <v>10518</v>
      </c>
      <c r="E12" s="7" t="s">
        <v>4</v>
      </c>
      <c r="F12" s="12">
        <v>10745</v>
      </c>
      <c r="G12" s="7" t="s">
        <v>4</v>
      </c>
      <c r="H12" s="8" t="s">
        <v>9</v>
      </c>
      <c r="I12" s="9"/>
      <c r="J12" s="26" t="s">
        <v>17</v>
      </c>
      <c r="K12" s="10">
        <f>milhas</f>
        <v>227</v>
      </c>
      <c r="L12" s="11" t="str">
        <f>IF(OR(LEN(dados[[#This Row],[ODÔM. 2]]),dados[[#This Row],[ODÔM. 1]]=""),"",IFERROR(dados[[#This Row],[MILHAS]]/dados[[#This Row],[GALÕES]],""))</f>
        <v/>
      </c>
      <c r="M12" s="11" t="str">
        <f>IF(dados[[#This Row],[Milhas por Galão]]="","",100*dados[[#This Row],[CUSTO]]/dados[[#This Row],[MILHAS]])</f>
        <v/>
      </c>
      <c r="N12" s="7"/>
    </row>
    <row r="13" spans="2:15" ht="22.5" customHeight="1" x14ac:dyDescent="0.3">
      <c r="B13" s="16">
        <v>41033</v>
      </c>
      <c r="C13" s="7" t="s">
        <v>0</v>
      </c>
      <c r="D13" s="12">
        <v>10745</v>
      </c>
      <c r="E13" s="7" t="s">
        <v>1</v>
      </c>
      <c r="F13" s="12"/>
      <c r="G13" s="7"/>
      <c r="H13" s="8"/>
      <c r="I13" s="9">
        <v>16.600000000000001</v>
      </c>
      <c r="J13" s="26">
        <v>69.239999999999995</v>
      </c>
      <c r="K13" s="10">
        <f>milhas</f>
        <v>295</v>
      </c>
      <c r="L13" s="11">
        <f>IF(OR(LEN(dados[[#This Row],[ODÔM. 2]]),dados[[#This Row],[ODÔM. 1]]=""),"",IFERROR(dados[[#This Row],[MILHAS]]/dados[[#This Row],[GALÕES]],""))</f>
        <v>17.771084337349397</v>
      </c>
      <c r="M13" s="11">
        <f>IF(dados[[#This Row],[Milhas por Galão]]="","",100*dados[[#This Row],[CUSTO]]/dados[[#This Row],[MILHAS]])</f>
        <v>23.471186440677965</v>
      </c>
      <c r="N13" s="7"/>
    </row>
    <row r="14" spans="2:15" ht="22.5" customHeight="1" x14ac:dyDescent="0.3">
      <c r="B14" s="16">
        <v>41033</v>
      </c>
      <c r="C14" s="7" t="s">
        <v>3</v>
      </c>
      <c r="D14" s="12">
        <v>10745</v>
      </c>
      <c r="E14" s="7" t="s">
        <v>4</v>
      </c>
      <c r="F14" s="12">
        <v>10800</v>
      </c>
      <c r="G14" s="7" t="s">
        <v>13</v>
      </c>
      <c r="H14" s="8" t="s">
        <v>9</v>
      </c>
      <c r="I14" s="9"/>
      <c r="J14" s="26" t="s">
        <v>17</v>
      </c>
      <c r="K14" s="10">
        <f>milhas</f>
        <v>55</v>
      </c>
      <c r="L14" s="11" t="str">
        <f>IF(OR(LEN(dados[[#This Row],[ODÔM. 2]]),dados[[#This Row],[ODÔM. 1]]=""),"",IFERROR(dados[[#This Row],[MILHAS]]/dados[[#This Row],[GALÕES]],""))</f>
        <v/>
      </c>
      <c r="M14" s="11" t="str">
        <f>IF(dados[[#This Row],[Milhas por Galão]]="","",100*dados[[#This Row],[CUSTO]]/dados[[#This Row],[MILHAS]])</f>
        <v/>
      </c>
      <c r="N14" s="7"/>
    </row>
    <row r="15" spans="2:15" ht="22.5" customHeight="1" x14ac:dyDescent="0.3">
      <c r="B15" s="16">
        <v>41033</v>
      </c>
      <c r="C15" s="7" t="s">
        <v>3</v>
      </c>
      <c r="D15" s="12">
        <v>10800</v>
      </c>
      <c r="E15" s="7" t="s">
        <v>13</v>
      </c>
      <c r="F15" s="12">
        <v>10875</v>
      </c>
      <c r="G15" s="7" t="s">
        <v>4</v>
      </c>
      <c r="H15" s="8" t="s">
        <v>9</v>
      </c>
      <c r="I15" s="9"/>
      <c r="J15" s="26" t="s">
        <v>17</v>
      </c>
      <c r="K15" s="10">
        <f>milhas</f>
        <v>75</v>
      </c>
      <c r="L15" s="11" t="str">
        <f>IF(OR(LEN(dados[[#This Row],[ODÔM. 2]]),dados[[#This Row],[ODÔM. 1]]=""),"",IFERROR(dados[[#This Row],[MILHAS]]/dados[[#This Row],[GALÕES]],""))</f>
        <v/>
      </c>
      <c r="M15" s="11" t="str">
        <f>IF(dados[[#This Row],[Milhas por Galão]]="","",100*dados[[#This Row],[CUSTO]]/dados[[#This Row],[MILHAS]])</f>
        <v/>
      </c>
      <c r="N15" s="7"/>
    </row>
    <row r="16" spans="2:15" ht="22.5" customHeight="1" x14ac:dyDescent="0.3">
      <c r="B16" s="16">
        <v>41036</v>
      </c>
      <c r="C16" s="7" t="s">
        <v>3</v>
      </c>
      <c r="D16" s="12">
        <v>10875</v>
      </c>
      <c r="E16" s="7" t="s">
        <v>4</v>
      </c>
      <c r="F16" s="12">
        <v>10921</v>
      </c>
      <c r="G16" s="8" t="s">
        <v>41</v>
      </c>
      <c r="H16" s="8" t="s">
        <v>9</v>
      </c>
      <c r="I16" s="9"/>
      <c r="J16" s="26" t="s">
        <v>17</v>
      </c>
      <c r="K16" s="10">
        <f>milhas</f>
        <v>46</v>
      </c>
      <c r="L16" s="11" t="str">
        <f>IF(OR(LEN(dados[[#This Row],[ODÔM. 2]]),dados[[#This Row],[ODÔM. 1]]=""),"",IFERROR(dados[[#This Row],[MILHAS]]/dados[[#This Row],[GALÕES]],""))</f>
        <v/>
      </c>
      <c r="M16" s="11" t="str">
        <f>IF(dados[[#This Row],[Milhas por Galão]]="","",100*dados[[#This Row],[CUSTO]]/dados[[#This Row],[MILHAS]])</f>
        <v/>
      </c>
      <c r="N16" s="7"/>
    </row>
    <row r="17" spans="2:14" ht="22.5" customHeight="1" x14ac:dyDescent="0.3">
      <c r="B17" s="16">
        <v>41036</v>
      </c>
      <c r="C17" s="7" t="s">
        <v>3</v>
      </c>
      <c r="D17" s="12">
        <v>10921</v>
      </c>
      <c r="E17" s="7" t="s">
        <v>5</v>
      </c>
      <c r="F17" s="12">
        <v>10969</v>
      </c>
      <c r="G17" s="7" t="s">
        <v>4</v>
      </c>
      <c r="H17" s="8" t="s">
        <v>9</v>
      </c>
      <c r="I17" s="9"/>
      <c r="J17" s="26" t="s">
        <v>17</v>
      </c>
      <c r="K17" s="10">
        <f>milhas</f>
        <v>48</v>
      </c>
      <c r="L17" s="11" t="str">
        <f>IF(OR(LEN(dados[[#This Row],[ODÔM. 2]]),dados[[#This Row],[ODÔM. 1]]=""),"",IFERROR(dados[[#This Row],[MILHAS]]/dados[[#This Row],[GALÕES]],""))</f>
        <v/>
      </c>
      <c r="M17" s="11" t="str">
        <f>IF(dados[[#This Row],[Milhas por Galão]]="","",100*dados[[#This Row],[CUSTO]]/dados[[#This Row],[MILHAS]])</f>
        <v/>
      </c>
      <c r="N17" s="7"/>
    </row>
    <row r="18" spans="2:14" ht="22.5" customHeight="1" x14ac:dyDescent="0.3">
      <c r="B18" s="16">
        <v>41038</v>
      </c>
      <c r="C18" s="7" t="s">
        <v>3</v>
      </c>
      <c r="D18" s="12">
        <v>10969</v>
      </c>
      <c r="E18" s="7" t="s">
        <v>4</v>
      </c>
      <c r="F18" s="12">
        <v>11000</v>
      </c>
      <c r="G18" s="7" t="s">
        <v>14</v>
      </c>
      <c r="H18" s="8" t="s">
        <v>9</v>
      </c>
      <c r="I18" s="9"/>
      <c r="J18" s="26" t="s">
        <v>17</v>
      </c>
      <c r="K18" s="10">
        <f>milhas</f>
        <v>31</v>
      </c>
      <c r="L18" s="11" t="str">
        <f>IF(OR(LEN(dados[[#This Row],[ODÔM. 2]]),dados[[#This Row],[ODÔM. 1]]=""),"",IFERROR(dados[[#This Row],[MILHAS]]/dados[[#This Row],[GALÕES]],""))</f>
        <v/>
      </c>
      <c r="M18" s="11" t="str">
        <f>IF(dados[[#This Row],[Milhas por Galão]]="","",100*dados[[#This Row],[CUSTO]]/dados[[#This Row],[MILHAS]])</f>
        <v/>
      </c>
      <c r="N18" s="7"/>
    </row>
    <row r="19" spans="2:14" ht="22.5" customHeight="1" x14ac:dyDescent="0.3">
      <c r="B19" s="16">
        <v>41038</v>
      </c>
      <c r="C19" s="7" t="s">
        <v>3</v>
      </c>
      <c r="D19" s="12">
        <v>11000</v>
      </c>
      <c r="E19" s="7" t="s">
        <v>14</v>
      </c>
      <c r="F19" s="12">
        <v>11100</v>
      </c>
      <c r="G19" s="7" t="s">
        <v>15</v>
      </c>
      <c r="H19" s="8" t="s">
        <v>16</v>
      </c>
      <c r="I19" s="9"/>
      <c r="J19" s="26" t="s">
        <v>17</v>
      </c>
      <c r="K19" s="10">
        <f>milhas</f>
        <v>100</v>
      </c>
      <c r="L19" s="11" t="str">
        <f>IF(OR(LEN(dados[[#This Row],[ODÔM. 2]]),dados[[#This Row],[ODÔM. 1]]=""),"",IFERROR(dados[[#This Row],[MILHAS]]/dados[[#This Row],[GALÕES]],""))</f>
        <v/>
      </c>
      <c r="M19" s="11" t="str">
        <f>IF(dados[[#This Row],[Milhas por Galão]]="","",100*dados[[#This Row],[CUSTO]]/dados[[#This Row],[MILHAS]])</f>
        <v/>
      </c>
      <c r="N19" s="7"/>
    </row>
    <row r="24" spans="2:14" ht="22.5" customHeight="1" x14ac:dyDescent="0.3">
      <c r="D24" s="21"/>
    </row>
  </sheetData>
  <mergeCells count="1">
    <mergeCell ref="B1:E2"/>
  </mergeCells>
  <conditionalFormatting sqref="D6:D19">
    <cfRule type="expression" dxfId="6" priority="2">
      <formula>(($D6&lt;MAX($D$6:$D6)) + ($D6&lt;N($F5))) * ($D6&lt;&gt;"")</formula>
    </cfRule>
  </conditionalFormatting>
  <conditionalFormatting sqref="F6:F19">
    <cfRule type="expression" dxfId="5" priority="1">
      <formula>($F6&lt;$D6) * ($F6&lt;&gt;"")</formula>
    </cfRule>
  </conditionalFormatting>
  <dataValidations count="2">
    <dataValidation type="list" errorStyle="warning" allowBlank="1" showInputMessage="1" showErrorMessage="1" errorTitle="Ops!" error="Esta célula de Combustível ou Viagem para que o Log de Milhagem funcione corretamente." sqref="C6:C19">
      <formula1>"Viagem,Combustível"</formula1>
    </dataValidation>
    <dataValidation type="list" allowBlank="1" showInputMessage="1" sqref="H6:H19">
      <formula1>"Sim,Não"</formula1>
    </dataValidation>
  </dataValidations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/>
  </sheetViews>
  <sheetFormatPr defaultRowHeight="16.5" x14ac:dyDescent="0.3"/>
  <cols>
    <col min="4" max="4" width="11.625" customWidth="1"/>
    <col min="7" max="7" width="16.25" customWidth="1"/>
    <col min="8" max="8" width="16.375" bestFit="1" customWidth="1"/>
    <col min="9" max="9" width="18.25" bestFit="1" customWidth="1"/>
    <col min="10" max="10" width="13.875" bestFit="1" customWidth="1"/>
    <col min="13" max="13" width="23.125" bestFit="1" customWidth="1"/>
    <col min="15" max="15" width="9.5" customWidth="1"/>
  </cols>
  <sheetData>
    <row r="1" spans="1:13" x14ac:dyDescent="0.3">
      <c r="A1" t="s">
        <v>11</v>
      </c>
    </row>
    <row r="6" spans="1:13" x14ac:dyDescent="0.3">
      <c r="I6" t="str">
        <f ca="1">OFFSET(I9,,segundoEixo="Preço do Combustível")</f>
        <v>¢/Milha</v>
      </c>
    </row>
    <row r="7" spans="1:13" x14ac:dyDescent="0.3">
      <c r="M7">
        <v>2</v>
      </c>
    </row>
    <row r="8" spans="1:13" x14ac:dyDescent="0.3">
      <c r="H8" t="s">
        <v>3</v>
      </c>
      <c r="I8" t="s">
        <v>0</v>
      </c>
      <c r="J8" t="s">
        <v>0</v>
      </c>
      <c r="L8" s="1" t="s">
        <v>8</v>
      </c>
      <c r="M8" s="19" t="str">
        <f>REPT("Milhas por Galão",M7=1)&amp;REPT("Preço do Combustível",M7=2)</f>
        <v>Preço do Combustível</v>
      </c>
    </row>
    <row r="9" spans="1:13" x14ac:dyDescent="0.3">
      <c r="H9" t="s">
        <v>18</v>
      </c>
      <c r="I9" t="s">
        <v>2</v>
      </c>
      <c r="J9" t="s">
        <v>6</v>
      </c>
    </row>
    <row r="10" spans="1:13" ht="17.25" x14ac:dyDescent="0.3">
      <c r="C10" s="2" t="s">
        <v>12</v>
      </c>
      <c r="D10" s="3">
        <f>SUMIFS(dados[MILHAS],dados[REEMBOLSAR],"Sim",dados[DATA],"&gt;="&amp;Iníciodoperíodo,dados[DATA],"&lt;="&amp;Finaldoperíodo)</f>
        <v>820</v>
      </c>
      <c r="F10">
        <v>1</v>
      </c>
      <c r="G10" s="23">
        <f>Iníciodoperíodo</f>
        <v>41030</v>
      </c>
      <c r="H10" s="17">
        <f>SUMIFS(dados[MILHAS],dados[DATA],G10,dados[ATIVIDADE],$H$8)</f>
        <v>162</v>
      </c>
      <c r="I10" s="18" t="e">
        <f>IFERROR(AVERAGEIFS(dados[Milhas por Galão],dados[DATA],G10,dados[ATIVIDADE],$I$8),NA())</f>
        <v>#N/A</v>
      </c>
      <c r="J10" s="18" t="e">
        <f>IFERROR(AVERAGEIFS(dados[¢/MILHA],dados[DATA],G10,dados[ATIVIDADE],$J$8),NA())</f>
        <v>#N/A</v>
      </c>
    </row>
    <row r="11" spans="1:13" ht="17.25" x14ac:dyDescent="0.3">
      <c r="C11" s="2" t="s">
        <v>10</v>
      </c>
      <c r="D11" s="25">
        <f>D10*ReembolsoporMilha/100</f>
        <v>442.8</v>
      </c>
      <c r="F11">
        <v>2</v>
      </c>
      <c r="G11" s="23">
        <f t="shared" ref="G11:G42" si="0">G10+1</f>
        <v>41031</v>
      </c>
      <c r="H11" s="17">
        <f>SUMIFS(dados[MILHAS],dados[DATA],G11,dados[ATIVIDADE],$H$8)</f>
        <v>183</v>
      </c>
      <c r="I11" s="18">
        <f>IFERROR(AVERAGEIFS(dados[Milhas por Galão],dados[DATA],G11,dados[ATIVIDADE],$I$8),NA())</f>
        <v>58.035714285714292</v>
      </c>
      <c r="J11" s="18">
        <f>IFERROR(AVERAGEIFS(dados[¢/MILHA],dados[DATA],G11,dados[ATIVIDADE],$J$8),NA())</f>
        <v>8.5261538461538464</v>
      </c>
    </row>
    <row r="12" spans="1:13" ht="17.25" x14ac:dyDescent="0.3">
      <c r="F12">
        <v>3</v>
      </c>
      <c r="G12" s="23">
        <f t="shared" si="0"/>
        <v>41032</v>
      </c>
      <c r="H12" s="17">
        <f>SUMIFS(dados[MILHAS],dados[DATA],G12,dados[ATIVIDADE],$H$8)</f>
        <v>227</v>
      </c>
      <c r="I12" s="18" t="e">
        <f>IFERROR(AVERAGEIFS(dados[Milhas por Galão],dados[DATA],G12,dados[ATIVIDADE],$I$8),NA())</f>
        <v>#N/A</v>
      </c>
      <c r="J12" s="18" t="e">
        <f>IFERROR(AVERAGEIFS(dados[¢/MILHA],dados[DATA],G12,dados[ATIVIDADE],$J$8),NA())</f>
        <v>#N/A</v>
      </c>
    </row>
    <row r="13" spans="1:13" ht="17.25" x14ac:dyDescent="0.3">
      <c r="F13">
        <v>4</v>
      </c>
      <c r="G13" s="23">
        <f t="shared" si="0"/>
        <v>41033</v>
      </c>
      <c r="H13" s="17">
        <f>SUMIFS(dados[MILHAS],dados[DATA],G13,dados[ATIVIDADE],$H$8)</f>
        <v>130</v>
      </c>
      <c r="I13" s="18">
        <f>IFERROR(AVERAGEIFS(dados[Milhas por Galão],dados[DATA],G13,dados[ATIVIDADE],$I$8),NA())</f>
        <v>17.771084337349397</v>
      </c>
      <c r="J13" s="18">
        <f>IFERROR(AVERAGEIFS(dados[¢/MILHA],dados[DATA],G13,dados[ATIVIDADE],$J$8),NA())</f>
        <v>23.471186440677965</v>
      </c>
    </row>
    <row r="14" spans="1:13" ht="17.25" x14ac:dyDescent="0.3">
      <c r="F14">
        <v>5</v>
      </c>
      <c r="G14" s="23">
        <f t="shared" si="0"/>
        <v>41034</v>
      </c>
      <c r="H14" s="17">
        <f>SUMIFS(dados[MILHAS],dados[DATA],G14,dados[ATIVIDADE],$H$8)</f>
        <v>0</v>
      </c>
      <c r="I14" s="18" t="e">
        <f>IFERROR(AVERAGEIFS(dados[Milhas por Galão],dados[DATA],G14,dados[ATIVIDADE],$I$8),NA())</f>
        <v>#N/A</v>
      </c>
      <c r="J14" s="18" t="e">
        <f>IFERROR(AVERAGEIFS(dados[¢/MILHA],dados[DATA],G14,dados[ATIVIDADE],$J$8),NA())</f>
        <v>#N/A</v>
      </c>
    </row>
    <row r="15" spans="1:13" ht="17.25" x14ac:dyDescent="0.3">
      <c r="F15">
        <v>6</v>
      </c>
      <c r="G15" s="23">
        <f t="shared" si="0"/>
        <v>41035</v>
      </c>
      <c r="H15" s="17">
        <f>SUMIFS(dados[MILHAS],dados[DATA],G15,dados[ATIVIDADE],$H$8)</f>
        <v>0</v>
      </c>
      <c r="I15" s="18" t="e">
        <f>IFERROR(AVERAGEIFS(dados[Milhas por Galão],dados[DATA],G15,dados[ATIVIDADE],$I$8),NA())</f>
        <v>#N/A</v>
      </c>
      <c r="J15" s="18" t="e">
        <f>IFERROR(AVERAGEIFS(dados[¢/MILHA],dados[DATA],G15,dados[ATIVIDADE],$J$8),NA())</f>
        <v>#N/A</v>
      </c>
    </row>
    <row r="16" spans="1:13" ht="17.25" x14ac:dyDescent="0.3">
      <c r="F16">
        <v>7</v>
      </c>
      <c r="G16" s="23">
        <f t="shared" si="0"/>
        <v>41036</v>
      </c>
      <c r="H16" s="17">
        <f>SUMIFS(dados[MILHAS],dados[DATA],G16,dados[ATIVIDADE],$H$8)</f>
        <v>94</v>
      </c>
      <c r="I16" s="18" t="e">
        <f>IFERROR(AVERAGEIFS(dados[Milhas por Galão],dados[DATA],G16,dados[ATIVIDADE],$I$8),NA())</f>
        <v>#N/A</v>
      </c>
      <c r="J16" s="18" t="e">
        <f>IFERROR(AVERAGEIFS(dados[¢/MILHA],dados[DATA],G16,dados[ATIVIDADE],$J$8),NA())</f>
        <v>#N/A</v>
      </c>
    </row>
    <row r="17" spans="6:10" ht="17.25" x14ac:dyDescent="0.3">
      <c r="F17">
        <v>8</v>
      </c>
      <c r="G17" s="23">
        <f t="shared" si="0"/>
        <v>41037</v>
      </c>
      <c r="H17" s="17">
        <f>SUMIFS(dados[MILHAS],dados[DATA],G17,dados[ATIVIDADE],$H$8)</f>
        <v>0</v>
      </c>
      <c r="I17" s="18" t="e">
        <f>IFERROR(AVERAGEIFS(dados[Milhas por Galão],dados[DATA],G17,dados[ATIVIDADE],$I$8),NA())</f>
        <v>#N/A</v>
      </c>
      <c r="J17" s="18" t="e">
        <f>IFERROR(AVERAGEIFS(dados[¢/MILHA],dados[DATA],G17,dados[ATIVIDADE],$J$8),NA())</f>
        <v>#N/A</v>
      </c>
    </row>
    <row r="18" spans="6:10" ht="17.25" x14ac:dyDescent="0.3">
      <c r="F18">
        <v>9</v>
      </c>
      <c r="G18" s="23">
        <f t="shared" si="0"/>
        <v>41038</v>
      </c>
      <c r="H18" s="17">
        <f>SUMIFS(dados[MILHAS],dados[DATA],G18,dados[ATIVIDADE],$H$8)</f>
        <v>131</v>
      </c>
      <c r="I18" s="18" t="e">
        <f>IFERROR(AVERAGEIFS(dados[Milhas por Galão],dados[DATA],G18,dados[ATIVIDADE],$I$8),NA())</f>
        <v>#N/A</v>
      </c>
      <c r="J18" s="18" t="e">
        <f>IFERROR(AVERAGEIFS(dados[¢/MILHA],dados[DATA],G18,dados[ATIVIDADE],$J$8),NA())</f>
        <v>#N/A</v>
      </c>
    </row>
    <row r="19" spans="6:10" ht="17.25" x14ac:dyDescent="0.3">
      <c r="F19">
        <v>10</v>
      </c>
      <c r="G19" s="23">
        <f t="shared" si="0"/>
        <v>41039</v>
      </c>
      <c r="H19" s="17">
        <f>SUMIFS(dados[MILHAS],dados[DATA],G19,dados[ATIVIDADE],$H$8)</f>
        <v>0</v>
      </c>
      <c r="I19" s="18" t="e">
        <f>IFERROR(AVERAGEIFS(dados[Milhas por Galão],dados[DATA],G19,dados[ATIVIDADE],$I$8),NA())</f>
        <v>#N/A</v>
      </c>
      <c r="J19" s="18" t="e">
        <f>IFERROR(AVERAGEIFS(dados[¢/MILHA],dados[DATA],G19,dados[ATIVIDADE],$J$8),NA())</f>
        <v>#N/A</v>
      </c>
    </row>
    <row r="20" spans="6:10" ht="17.25" x14ac:dyDescent="0.3">
      <c r="F20">
        <v>11</v>
      </c>
      <c r="G20" s="23">
        <f t="shared" si="0"/>
        <v>41040</v>
      </c>
      <c r="H20" s="17">
        <f>SUMIFS(dados[MILHAS],dados[DATA],G20,dados[ATIVIDADE],$H$8)</f>
        <v>0</v>
      </c>
      <c r="I20" s="18" t="e">
        <f>IFERROR(AVERAGEIFS(dados[Milhas por Galão],dados[DATA],G20,dados[ATIVIDADE],$I$8),NA())</f>
        <v>#N/A</v>
      </c>
      <c r="J20" s="18" t="e">
        <f>IFERROR(AVERAGEIFS(dados[¢/MILHA],dados[DATA],G20,dados[ATIVIDADE],$J$8),NA())</f>
        <v>#N/A</v>
      </c>
    </row>
    <row r="21" spans="6:10" ht="17.25" x14ac:dyDescent="0.3">
      <c r="F21">
        <v>12</v>
      </c>
      <c r="G21" s="23">
        <f t="shared" si="0"/>
        <v>41041</v>
      </c>
      <c r="H21" s="17">
        <f>SUMIFS(dados[MILHAS],dados[DATA],G21,dados[ATIVIDADE],$H$8)</f>
        <v>0</v>
      </c>
      <c r="I21" s="18" t="e">
        <f>IFERROR(AVERAGEIFS(dados[Milhas por Galão],dados[DATA],G21,dados[ATIVIDADE],$I$8),NA())</f>
        <v>#N/A</v>
      </c>
      <c r="J21" s="18" t="e">
        <f>IFERROR(AVERAGEIFS(dados[¢/MILHA],dados[DATA],G21,dados[ATIVIDADE],$J$8),NA())</f>
        <v>#N/A</v>
      </c>
    </row>
    <row r="22" spans="6:10" ht="17.25" x14ac:dyDescent="0.3">
      <c r="F22">
        <v>13</v>
      </c>
      <c r="G22" s="23">
        <f t="shared" si="0"/>
        <v>41042</v>
      </c>
      <c r="H22" s="17">
        <f>SUMIFS(dados[MILHAS],dados[DATA],G22,dados[ATIVIDADE],$H$8)</f>
        <v>0</v>
      </c>
      <c r="I22" s="18" t="e">
        <f>IFERROR(AVERAGEIFS(dados[Milhas por Galão],dados[DATA],G22,dados[ATIVIDADE],$I$8),NA())</f>
        <v>#N/A</v>
      </c>
      <c r="J22" s="18" t="e">
        <f>IFERROR(AVERAGEIFS(dados[¢/MILHA],dados[DATA],G22,dados[ATIVIDADE],$J$8),NA())</f>
        <v>#N/A</v>
      </c>
    </row>
    <row r="23" spans="6:10" ht="17.25" x14ac:dyDescent="0.3">
      <c r="F23">
        <v>14</v>
      </c>
      <c r="G23" s="23">
        <f t="shared" si="0"/>
        <v>41043</v>
      </c>
      <c r="H23" s="17">
        <f>SUMIFS(dados[MILHAS],dados[DATA],G23,dados[ATIVIDADE],$H$8)</f>
        <v>0</v>
      </c>
      <c r="I23" s="18" t="e">
        <f>IFERROR(AVERAGEIFS(dados[Milhas por Galão],dados[DATA],G23,dados[ATIVIDADE],$I$8),NA())</f>
        <v>#N/A</v>
      </c>
      <c r="J23" s="18" t="e">
        <f>IFERROR(AVERAGEIFS(dados[¢/MILHA],dados[DATA],G23,dados[ATIVIDADE],$J$8),NA())</f>
        <v>#N/A</v>
      </c>
    </row>
    <row r="24" spans="6:10" ht="17.25" x14ac:dyDescent="0.3">
      <c r="F24">
        <v>15</v>
      </c>
      <c r="G24" s="23">
        <f t="shared" si="0"/>
        <v>41044</v>
      </c>
      <c r="H24" s="17">
        <f>SUMIFS(dados[MILHAS],dados[DATA],G24,dados[ATIVIDADE],$H$8)</f>
        <v>0</v>
      </c>
      <c r="I24" s="18" t="e">
        <f>IFERROR(AVERAGEIFS(dados[Milhas por Galão],dados[DATA],G24,dados[ATIVIDADE],$I$8),NA())</f>
        <v>#N/A</v>
      </c>
      <c r="J24" s="18" t="e">
        <f>IFERROR(AVERAGEIFS(dados[¢/MILHA],dados[DATA],G24,dados[ATIVIDADE],$J$8),NA())</f>
        <v>#N/A</v>
      </c>
    </row>
    <row r="25" spans="6:10" ht="17.25" x14ac:dyDescent="0.3">
      <c r="F25">
        <v>16</v>
      </c>
      <c r="G25" s="23">
        <f t="shared" si="0"/>
        <v>41045</v>
      </c>
      <c r="H25" s="17">
        <f>SUMIFS(dados[MILHAS],dados[DATA],G25,dados[ATIVIDADE],$H$8)</f>
        <v>0</v>
      </c>
      <c r="I25" s="18" t="e">
        <f>IFERROR(AVERAGEIFS(dados[Milhas por Galão],dados[DATA],G25,dados[ATIVIDADE],$I$8),NA())</f>
        <v>#N/A</v>
      </c>
      <c r="J25" s="18" t="e">
        <f>IFERROR(AVERAGEIFS(dados[¢/MILHA],dados[DATA],G25,dados[ATIVIDADE],$J$8),NA())</f>
        <v>#N/A</v>
      </c>
    </row>
    <row r="26" spans="6:10" ht="17.25" x14ac:dyDescent="0.3">
      <c r="F26">
        <v>17</v>
      </c>
      <c r="G26" s="23">
        <f t="shared" si="0"/>
        <v>41046</v>
      </c>
      <c r="H26" s="17">
        <f>SUMIFS(dados[MILHAS],dados[DATA],G26,dados[ATIVIDADE],$H$8)</f>
        <v>0</v>
      </c>
      <c r="I26" s="18" t="e">
        <f>IFERROR(AVERAGEIFS(dados[Milhas por Galão],dados[DATA],G26,dados[ATIVIDADE],$I$8),NA())</f>
        <v>#N/A</v>
      </c>
      <c r="J26" s="18" t="e">
        <f>IFERROR(AVERAGEIFS(dados[¢/MILHA],dados[DATA],G26,dados[ATIVIDADE],$J$8),NA())</f>
        <v>#N/A</v>
      </c>
    </row>
    <row r="27" spans="6:10" ht="17.25" x14ac:dyDescent="0.3">
      <c r="F27">
        <v>18</v>
      </c>
      <c r="G27" s="23">
        <f t="shared" si="0"/>
        <v>41047</v>
      </c>
      <c r="H27" s="17">
        <f>SUMIFS(dados[MILHAS],dados[DATA],G27,dados[ATIVIDADE],$H$8)</f>
        <v>0</v>
      </c>
      <c r="I27" s="18" t="e">
        <f>IFERROR(AVERAGEIFS(dados[Milhas por Galão],dados[DATA],G27,dados[ATIVIDADE],$I$8),NA())</f>
        <v>#N/A</v>
      </c>
      <c r="J27" s="18" t="e">
        <f>IFERROR(AVERAGEIFS(dados[¢/MILHA],dados[DATA],G27,dados[ATIVIDADE],$J$8),NA())</f>
        <v>#N/A</v>
      </c>
    </row>
    <row r="28" spans="6:10" ht="17.25" x14ac:dyDescent="0.3">
      <c r="F28">
        <v>19</v>
      </c>
      <c r="G28" s="23">
        <f t="shared" si="0"/>
        <v>41048</v>
      </c>
      <c r="H28" s="17">
        <f>SUMIFS(dados[MILHAS],dados[DATA],G28,dados[ATIVIDADE],$H$8)</f>
        <v>0</v>
      </c>
      <c r="I28" s="18" t="e">
        <f>IFERROR(AVERAGEIFS(dados[Milhas por Galão],dados[DATA],G28,dados[ATIVIDADE],$I$8),NA())</f>
        <v>#N/A</v>
      </c>
      <c r="J28" s="18" t="e">
        <f>IFERROR(AVERAGEIFS(dados[¢/MILHA],dados[DATA],G28,dados[ATIVIDADE],$J$8),NA())</f>
        <v>#N/A</v>
      </c>
    </row>
    <row r="29" spans="6:10" ht="17.25" x14ac:dyDescent="0.3">
      <c r="F29">
        <v>20</v>
      </c>
      <c r="G29" s="23">
        <f t="shared" si="0"/>
        <v>41049</v>
      </c>
      <c r="H29" s="17">
        <f>SUMIFS(dados[MILHAS],dados[DATA],G29,dados[ATIVIDADE],$H$8)</f>
        <v>0</v>
      </c>
      <c r="I29" s="18" t="e">
        <f>IFERROR(AVERAGEIFS(dados[Milhas por Galão],dados[DATA],G29,dados[ATIVIDADE],$I$8),NA())</f>
        <v>#N/A</v>
      </c>
      <c r="J29" s="18" t="e">
        <f>IFERROR(AVERAGEIFS(dados[¢/MILHA],dados[DATA],G29,dados[ATIVIDADE],$J$8),NA())</f>
        <v>#N/A</v>
      </c>
    </row>
    <row r="30" spans="6:10" ht="17.25" x14ac:dyDescent="0.3">
      <c r="F30">
        <v>21</v>
      </c>
      <c r="G30" s="23">
        <f t="shared" si="0"/>
        <v>41050</v>
      </c>
      <c r="H30" s="17">
        <f>SUMIFS(dados[MILHAS],dados[DATA],G30,dados[ATIVIDADE],$H$8)</f>
        <v>0</v>
      </c>
      <c r="I30" s="18" t="e">
        <f>IFERROR(AVERAGEIFS(dados[Milhas por Galão],dados[DATA],G30,dados[ATIVIDADE],$I$8),NA())</f>
        <v>#N/A</v>
      </c>
      <c r="J30" s="18" t="e">
        <f>IFERROR(AVERAGEIFS(dados[¢/MILHA],dados[DATA],G30,dados[ATIVIDADE],$J$8),NA())</f>
        <v>#N/A</v>
      </c>
    </row>
    <row r="31" spans="6:10" ht="17.25" x14ac:dyDescent="0.3">
      <c r="F31">
        <v>22</v>
      </c>
      <c r="G31" s="23">
        <f t="shared" si="0"/>
        <v>41051</v>
      </c>
      <c r="H31" s="17">
        <f>SUMIFS(dados[MILHAS],dados[DATA],G31,dados[ATIVIDADE],$H$8)</f>
        <v>0</v>
      </c>
      <c r="I31" s="18" t="e">
        <f>IFERROR(AVERAGEIFS(dados[Milhas por Galão],dados[DATA],G31,dados[ATIVIDADE],$I$8),NA())</f>
        <v>#N/A</v>
      </c>
      <c r="J31" s="18" t="e">
        <f>IFERROR(AVERAGEIFS(dados[¢/MILHA],dados[DATA],G31,dados[ATIVIDADE],$J$8),NA())</f>
        <v>#N/A</v>
      </c>
    </row>
    <row r="32" spans="6:10" ht="17.25" x14ac:dyDescent="0.3">
      <c r="F32">
        <v>23</v>
      </c>
      <c r="G32" s="23">
        <f t="shared" si="0"/>
        <v>41052</v>
      </c>
      <c r="H32" s="17">
        <f>SUMIFS(dados[MILHAS],dados[DATA],G32,dados[ATIVIDADE],$H$8)</f>
        <v>0</v>
      </c>
      <c r="I32" s="18" t="e">
        <f>IFERROR(AVERAGEIFS(dados[Milhas por Galão],dados[DATA],G32,dados[ATIVIDADE],$I$8),NA())</f>
        <v>#N/A</v>
      </c>
      <c r="J32" s="18" t="e">
        <f>IFERROR(AVERAGEIFS(dados[¢/MILHA],dados[DATA],G32,dados[ATIVIDADE],$J$8),NA())</f>
        <v>#N/A</v>
      </c>
    </row>
    <row r="33" spans="6:10" ht="17.25" x14ac:dyDescent="0.3">
      <c r="F33">
        <v>24</v>
      </c>
      <c r="G33" s="23">
        <f t="shared" si="0"/>
        <v>41053</v>
      </c>
      <c r="H33" s="17">
        <f>SUMIFS(dados[MILHAS],dados[DATA],G33,dados[ATIVIDADE],$H$8)</f>
        <v>0</v>
      </c>
      <c r="I33" s="18" t="e">
        <f>IFERROR(AVERAGEIFS(dados[Milhas por Galão],dados[DATA],G33,dados[ATIVIDADE],$I$8),NA())</f>
        <v>#N/A</v>
      </c>
      <c r="J33" s="18" t="e">
        <f>IFERROR(AVERAGEIFS(dados[¢/MILHA],dados[DATA],G33,dados[ATIVIDADE],$J$8),NA())</f>
        <v>#N/A</v>
      </c>
    </row>
    <row r="34" spans="6:10" ht="17.25" x14ac:dyDescent="0.3">
      <c r="F34">
        <v>25</v>
      </c>
      <c r="G34" s="23">
        <f t="shared" si="0"/>
        <v>41054</v>
      </c>
      <c r="H34" s="17">
        <f>SUMIFS(dados[MILHAS],dados[DATA],G34,dados[ATIVIDADE],$H$8)</f>
        <v>0</v>
      </c>
      <c r="I34" s="18" t="e">
        <f>IFERROR(AVERAGEIFS(dados[Milhas por Galão],dados[DATA],G34,dados[ATIVIDADE],$I$8),NA())</f>
        <v>#N/A</v>
      </c>
      <c r="J34" s="18" t="e">
        <f>IFERROR(AVERAGEIFS(dados[¢/MILHA],dados[DATA],G34,dados[ATIVIDADE],$J$8),NA())</f>
        <v>#N/A</v>
      </c>
    </row>
    <row r="35" spans="6:10" ht="17.25" x14ac:dyDescent="0.3">
      <c r="F35">
        <v>26</v>
      </c>
      <c r="G35" s="23">
        <f t="shared" si="0"/>
        <v>41055</v>
      </c>
      <c r="H35" s="17">
        <f>SUMIFS(dados[MILHAS],dados[DATA],G35,dados[ATIVIDADE],$H$8)</f>
        <v>0</v>
      </c>
      <c r="I35" s="18" t="e">
        <f>IFERROR(AVERAGEIFS(dados[Milhas por Galão],dados[DATA],G35,dados[ATIVIDADE],$I$8),NA())</f>
        <v>#N/A</v>
      </c>
      <c r="J35" s="18" t="e">
        <f>IFERROR(AVERAGEIFS(dados[¢/MILHA],dados[DATA],G35,dados[ATIVIDADE],$J$8),NA())</f>
        <v>#N/A</v>
      </c>
    </row>
    <row r="36" spans="6:10" ht="17.25" x14ac:dyDescent="0.3">
      <c r="F36">
        <v>27</v>
      </c>
      <c r="G36" s="23">
        <f t="shared" si="0"/>
        <v>41056</v>
      </c>
      <c r="H36" s="17">
        <f>SUMIFS(dados[MILHAS],dados[DATA],G36,dados[ATIVIDADE],$H$8)</f>
        <v>0</v>
      </c>
      <c r="I36" s="18" t="e">
        <f>IFERROR(AVERAGEIFS(dados[Milhas por Galão],dados[DATA],G36,dados[ATIVIDADE],$I$8),NA())</f>
        <v>#N/A</v>
      </c>
      <c r="J36" s="18" t="e">
        <f>IFERROR(AVERAGEIFS(dados[¢/MILHA],dados[DATA],G36,dados[ATIVIDADE],$J$8),NA())</f>
        <v>#N/A</v>
      </c>
    </row>
    <row r="37" spans="6:10" ht="17.25" x14ac:dyDescent="0.3">
      <c r="F37">
        <v>28</v>
      </c>
      <c r="G37" s="23">
        <f t="shared" si="0"/>
        <v>41057</v>
      </c>
      <c r="H37" s="17">
        <f>SUMIFS(dados[MILHAS],dados[DATA],G37,dados[ATIVIDADE],$H$8)</f>
        <v>0</v>
      </c>
      <c r="I37" s="18" t="e">
        <f>IFERROR(AVERAGEIFS(dados[Milhas por Galão],dados[DATA],G37,dados[ATIVIDADE],$I$8),NA())</f>
        <v>#N/A</v>
      </c>
      <c r="J37" s="18" t="e">
        <f>IFERROR(AVERAGEIFS(dados[¢/MILHA],dados[DATA],G37,dados[ATIVIDADE],$J$8),NA())</f>
        <v>#N/A</v>
      </c>
    </row>
    <row r="38" spans="6:10" ht="17.25" x14ac:dyDescent="0.3">
      <c r="F38">
        <v>29</v>
      </c>
      <c r="G38" s="23">
        <f t="shared" si="0"/>
        <v>41058</v>
      </c>
      <c r="H38" s="17">
        <f>SUMIFS(dados[MILHAS],dados[DATA],G38,dados[ATIVIDADE],$H$8)</f>
        <v>0</v>
      </c>
      <c r="I38" s="18" t="e">
        <f>IFERROR(AVERAGEIFS(dados[Milhas por Galão],dados[DATA],G38,dados[ATIVIDADE],$I$8),NA())</f>
        <v>#N/A</v>
      </c>
      <c r="J38" s="18" t="e">
        <f>IFERROR(AVERAGEIFS(dados[¢/MILHA],dados[DATA],G38,dados[ATIVIDADE],$J$8),NA())</f>
        <v>#N/A</v>
      </c>
    </row>
    <row r="39" spans="6:10" ht="17.25" x14ac:dyDescent="0.3">
      <c r="F39">
        <v>30</v>
      </c>
      <c r="G39" s="23">
        <f t="shared" si="0"/>
        <v>41059</v>
      </c>
      <c r="H39" s="17">
        <f>SUMIFS(dados[MILHAS],dados[DATA],G39,dados[ATIVIDADE],$H$8)</f>
        <v>0</v>
      </c>
      <c r="I39" s="18" t="e">
        <f>IFERROR(AVERAGEIFS(dados[Milhas por Galão],dados[DATA],G39,dados[ATIVIDADE],$I$8),NA())</f>
        <v>#N/A</v>
      </c>
      <c r="J39" s="18" t="e">
        <f>IFERROR(AVERAGEIFS(dados[¢/MILHA],dados[DATA],G39,dados[ATIVIDADE],$J$8),NA())</f>
        <v>#N/A</v>
      </c>
    </row>
    <row r="40" spans="6:10" ht="17.25" x14ac:dyDescent="0.3">
      <c r="F40">
        <v>31</v>
      </c>
      <c r="G40" s="23">
        <f t="shared" si="0"/>
        <v>41060</v>
      </c>
      <c r="H40" s="17">
        <f>SUMIFS(dados[MILHAS],dados[DATA],G40,dados[ATIVIDADE],$H$8)</f>
        <v>0</v>
      </c>
      <c r="I40" s="18" t="e">
        <f>IFERROR(AVERAGEIFS(dados[Milhas por Galão],dados[DATA],G40,dados[ATIVIDADE],$I$8),NA())</f>
        <v>#N/A</v>
      </c>
      <c r="J40" s="18" t="e">
        <f>IFERROR(AVERAGEIFS(dados[¢/MILHA],dados[DATA],G40,dados[ATIVIDADE],$J$8),NA())</f>
        <v>#N/A</v>
      </c>
    </row>
    <row r="41" spans="6:10" ht="17.25" x14ac:dyDescent="0.3">
      <c r="F41">
        <v>32</v>
      </c>
      <c r="G41" s="23">
        <f t="shared" si="0"/>
        <v>41061</v>
      </c>
      <c r="H41" s="17">
        <f>SUMIFS(dados[MILHAS],dados[DATA],G41,dados[ATIVIDADE],$H$8)</f>
        <v>0</v>
      </c>
      <c r="I41" s="18" t="e">
        <f>IFERROR(AVERAGEIFS(dados[Milhas por Galão],dados[DATA],G41,dados[ATIVIDADE],$I$8),NA())</f>
        <v>#N/A</v>
      </c>
      <c r="J41" s="18" t="e">
        <f>IFERROR(AVERAGEIFS(dados[¢/MILHA],dados[DATA],G41,dados[ATIVIDADE],$J$8),NA())</f>
        <v>#N/A</v>
      </c>
    </row>
    <row r="42" spans="6:10" ht="17.25" x14ac:dyDescent="0.3">
      <c r="F42">
        <v>33</v>
      </c>
      <c r="G42" s="23">
        <f t="shared" si="0"/>
        <v>41062</v>
      </c>
      <c r="H42" s="17">
        <f>SUMIFS(dados[MILHAS],dados[DATA],G42,dados[ATIVIDADE],$H$8)</f>
        <v>0</v>
      </c>
      <c r="I42" s="18" t="e">
        <f>IFERROR(AVERAGEIFS(dados[Milhas por Galão],dados[DATA],G42,dados[ATIVIDADE],$I$8),NA())</f>
        <v>#N/A</v>
      </c>
      <c r="J42" s="18" t="e">
        <f>IFERROR(AVERAGEIFS(dados[¢/MILHA],dados[DATA],G42,dados[ATIVIDADE],$J$8),NA())</f>
        <v>#N/A</v>
      </c>
    </row>
    <row r="43" spans="6:10" ht="17.25" x14ac:dyDescent="0.3">
      <c r="F43">
        <v>34</v>
      </c>
      <c r="G43" s="23">
        <f t="shared" ref="G43:G69" si="1">G42+1</f>
        <v>41063</v>
      </c>
      <c r="H43" s="17">
        <f>SUMIFS(dados[MILHAS],dados[DATA],G43,dados[ATIVIDADE],$H$8)</f>
        <v>0</v>
      </c>
      <c r="I43" s="18" t="e">
        <f>IFERROR(AVERAGEIFS(dados[Milhas por Galão],dados[DATA],G43,dados[ATIVIDADE],$I$8),NA())</f>
        <v>#N/A</v>
      </c>
      <c r="J43" s="18" t="e">
        <f>IFERROR(AVERAGEIFS(dados[¢/MILHA],dados[DATA],G43,dados[ATIVIDADE],$J$8),NA())</f>
        <v>#N/A</v>
      </c>
    </row>
    <row r="44" spans="6:10" ht="17.25" x14ac:dyDescent="0.3">
      <c r="F44">
        <v>35</v>
      </c>
      <c r="G44" s="23">
        <f t="shared" si="1"/>
        <v>41064</v>
      </c>
      <c r="H44" s="17">
        <f>SUMIFS(dados[MILHAS],dados[DATA],G44,dados[ATIVIDADE],$H$8)</f>
        <v>0</v>
      </c>
      <c r="I44" s="18" t="e">
        <f>IFERROR(AVERAGEIFS(dados[Milhas por Galão],dados[DATA],G44,dados[ATIVIDADE],$I$8),NA())</f>
        <v>#N/A</v>
      </c>
      <c r="J44" s="18" t="e">
        <f>IFERROR(AVERAGEIFS(dados[¢/MILHA],dados[DATA],G44,dados[ATIVIDADE],$J$8),NA())</f>
        <v>#N/A</v>
      </c>
    </row>
    <row r="45" spans="6:10" ht="17.25" x14ac:dyDescent="0.3">
      <c r="F45">
        <v>36</v>
      </c>
      <c r="G45" s="23">
        <f t="shared" si="1"/>
        <v>41065</v>
      </c>
      <c r="H45" s="17">
        <f>SUMIFS(dados[MILHAS],dados[DATA],G45,dados[ATIVIDADE],$H$8)</f>
        <v>0</v>
      </c>
      <c r="I45" s="18" t="e">
        <f>IFERROR(AVERAGEIFS(dados[Milhas por Galão],dados[DATA],G45,dados[ATIVIDADE],$I$8),NA())</f>
        <v>#N/A</v>
      </c>
      <c r="J45" s="18" t="e">
        <f>IFERROR(AVERAGEIFS(dados[¢/MILHA],dados[DATA],G45,dados[ATIVIDADE],$J$8),NA())</f>
        <v>#N/A</v>
      </c>
    </row>
    <row r="46" spans="6:10" ht="17.25" x14ac:dyDescent="0.3">
      <c r="F46">
        <v>37</v>
      </c>
      <c r="G46" s="23">
        <f t="shared" si="1"/>
        <v>41066</v>
      </c>
      <c r="H46" s="17">
        <f>SUMIFS(dados[MILHAS],dados[DATA],G46,dados[ATIVIDADE],$H$8)</f>
        <v>0</v>
      </c>
      <c r="I46" s="18" t="e">
        <f>IFERROR(AVERAGEIFS(dados[Milhas por Galão],dados[DATA],G46,dados[ATIVIDADE],$I$8),NA())</f>
        <v>#N/A</v>
      </c>
      <c r="J46" s="18" t="e">
        <f>IFERROR(AVERAGEIFS(dados[¢/MILHA],dados[DATA],G46,dados[ATIVIDADE],$J$8),NA())</f>
        <v>#N/A</v>
      </c>
    </row>
    <row r="47" spans="6:10" ht="17.25" x14ac:dyDescent="0.3">
      <c r="F47">
        <v>38</v>
      </c>
      <c r="G47" s="23">
        <f t="shared" si="1"/>
        <v>41067</v>
      </c>
      <c r="H47" s="17">
        <f>SUMIFS(dados[MILHAS],dados[DATA],G47,dados[ATIVIDADE],$H$8)</f>
        <v>0</v>
      </c>
      <c r="I47" s="18" t="e">
        <f>IFERROR(AVERAGEIFS(dados[Milhas por Galão],dados[DATA],G47,dados[ATIVIDADE],$I$8),NA())</f>
        <v>#N/A</v>
      </c>
      <c r="J47" s="18" t="e">
        <f>IFERROR(AVERAGEIFS(dados[¢/MILHA],dados[DATA],G47,dados[ATIVIDADE],$J$8),NA())</f>
        <v>#N/A</v>
      </c>
    </row>
    <row r="48" spans="6:10" ht="17.25" x14ac:dyDescent="0.3">
      <c r="F48">
        <v>39</v>
      </c>
      <c r="G48" s="23">
        <f t="shared" si="1"/>
        <v>41068</v>
      </c>
      <c r="H48" s="17">
        <f>SUMIFS(dados[MILHAS],dados[DATA],G48,dados[ATIVIDADE],$H$8)</f>
        <v>0</v>
      </c>
      <c r="I48" s="18" t="e">
        <f>IFERROR(AVERAGEIFS(dados[Milhas por Galão],dados[DATA],G48,dados[ATIVIDADE],$I$8),NA())</f>
        <v>#N/A</v>
      </c>
      <c r="J48" s="18" t="e">
        <f>IFERROR(AVERAGEIFS(dados[¢/MILHA],dados[DATA],G48,dados[ATIVIDADE],$J$8),NA())</f>
        <v>#N/A</v>
      </c>
    </row>
    <row r="49" spans="6:10" ht="17.25" x14ac:dyDescent="0.3">
      <c r="F49">
        <v>40</v>
      </c>
      <c r="G49" s="23">
        <f t="shared" si="1"/>
        <v>41069</v>
      </c>
      <c r="H49" s="17">
        <f>SUMIFS(dados[MILHAS],dados[DATA],G49,dados[ATIVIDADE],$H$8)</f>
        <v>0</v>
      </c>
      <c r="I49" s="18" t="e">
        <f>IFERROR(AVERAGEIFS(dados[Milhas por Galão],dados[DATA],G49,dados[ATIVIDADE],$I$8),NA())</f>
        <v>#N/A</v>
      </c>
      <c r="J49" s="18" t="e">
        <f>IFERROR(AVERAGEIFS(dados[¢/MILHA],dados[DATA],G49,dados[ATIVIDADE],$J$8),NA())</f>
        <v>#N/A</v>
      </c>
    </row>
    <row r="50" spans="6:10" ht="17.25" x14ac:dyDescent="0.3">
      <c r="F50">
        <v>41</v>
      </c>
      <c r="G50" s="23">
        <f t="shared" si="1"/>
        <v>41070</v>
      </c>
      <c r="H50" s="17">
        <f>SUMIFS(dados[MILHAS],dados[DATA],G50,dados[ATIVIDADE],$H$8)</f>
        <v>0</v>
      </c>
      <c r="I50" s="18" t="e">
        <f>IFERROR(AVERAGEIFS(dados[Milhas por Galão],dados[DATA],G50,dados[ATIVIDADE],$I$8),NA())</f>
        <v>#N/A</v>
      </c>
      <c r="J50" s="18" t="e">
        <f>IFERROR(AVERAGEIFS(dados[¢/MILHA],dados[DATA],G50,dados[ATIVIDADE],$J$8),NA())</f>
        <v>#N/A</v>
      </c>
    </row>
    <row r="51" spans="6:10" ht="17.25" x14ac:dyDescent="0.3">
      <c r="F51">
        <v>42</v>
      </c>
      <c r="G51" s="23">
        <f t="shared" si="1"/>
        <v>41071</v>
      </c>
      <c r="H51" s="17">
        <f>SUMIFS(dados[MILHAS],dados[DATA],G51,dados[ATIVIDADE],$H$8)</f>
        <v>0</v>
      </c>
      <c r="I51" s="18" t="e">
        <f>IFERROR(AVERAGEIFS(dados[Milhas por Galão],dados[DATA],G51,dados[ATIVIDADE],$I$8),NA())</f>
        <v>#N/A</v>
      </c>
      <c r="J51" s="18" t="e">
        <f>IFERROR(AVERAGEIFS(dados[¢/MILHA],dados[DATA],G51,dados[ATIVIDADE],$J$8),NA())</f>
        <v>#N/A</v>
      </c>
    </row>
    <row r="52" spans="6:10" ht="17.25" x14ac:dyDescent="0.3">
      <c r="F52">
        <v>43</v>
      </c>
      <c r="G52" s="23">
        <f t="shared" si="1"/>
        <v>41072</v>
      </c>
      <c r="H52" s="17">
        <f>SUMIFS(dados[MILHAS],dados[DATA],G52,dados[ATIVIDADE],$H$8)</f>
        <v>0</v>
      </c>
      <c r="I52" s="18" t="e">
        <f>IFERROR(AVERAGEIFS(dados[Milhas por Galão],dados[DATA],G52,dados[ATIVIDADE],$I$8),NA())</f>
        <v>#N/A</v>
      </c>
      <c r="J52" s="18" t="e">
        <f>IFERROR(AVERAGEIFS(dados[¢/MILHA],dados[DATA],G52,dados[ATIVIDADE],$J$8),NA())</f>
        <v>#N/A</v>
      </c>
    </row>
    <row r="53" spans="6:10" ht="17.25" x14ac:dyDescent="0.3">
      <c r="F53">
        <v>44</v>
      </c>
      <c r="G53" s="23">
        <f t="shared" si="1"/>
        <v>41073</v>
      </c>
      <c r="H53" s="17">
        <f>SUMIFS(dados[MILHAS],dados[DATA],G53,dados[ATIVIDADE],$H$8)</f>
        <v>0</v>
      </c>
      <c r="I53" s="18" t="e">
        <f>IFERROR(AVERAGEIFS(dados[Milhas por Galão],dados[DATA],G53,dados[ATIVIDADE],$I$8),NA())</f>
        <v>#N/A</v>
      </c>
      <c r="J53" s="18" t="e">
        <f>IFERROR(AVERAGEIFS(dados[¢/MILHA],dados[DATA],G53,dados[ATIVIDADE],$J$8),NA())</f>
        <v>#N/A</v>
      </c>
    </row>
    <row r="54" spans="6:10" ht="17.25" x14ac:dyDescent="0.3">
      <c r="F54">
        <v>45</v>
      </c>
      <c r="G54" s="23">
        <f t="shared" si="1"/>
        <v>41074</v>
      </c>
      <c r="H54" s="17">
        <f>SUMIFS(dados[MILHAS],dados[DATA],G54,dados[ATIVIDADE],$H$8)</f>
        <v>0</v>
      </c>
      <c r="I54" s="18" t="e">
        <f>IFERROR(AVERAGEIFS(dados[Milhas por Galão],dados[DATA],G54,dados[ATIVIDADE],$I$8),NA())</f>
        <v>#N/A</v>
      </c>
      <c r="J54" s="18" t="e">
        <f>IFERROR(AVERAGEIFS(dados[¢/MILHA],dados[DATA],G54,dados[ATIVIDADE],$J$8),NA())</f>
        <v>#N/A</v>
      </c>
    </row>
    <row r="55" spans="6:10" ht="17.25" x14ac:dyDescent="0.3">
      <c r="F55">
        <v>46</v>
      </c>
      <c r="G55" s="23">
        <f t="shared" si="1"/>
        <v>41075</v>
      </c>
      <c r="H55" s="17">
        <f>SUMIFS(dados[MILHAS],dados[DATA],G55,dados[ATIVIDADE],$H$8)</f>
        <v>0</v>
      </c>
      <c r="I55" s="18" t="e">
        <f>IFERROR(AVERAGEIFS(dados[Milhas por Galão],dados[DATA],G55,dados[ATIVIDADE],$I$8),NA())</f>
        <v>#N/A</v>
      </c>
      <c r="J55" s="18" t="e">
        <f>IFERROR(AVERAGEIFS(dados[¢/MILHA],dados[DATA],G55,dados[ATIVIDADE],$J$8),NA())</f>
        <v>#N/A</v>
      </c>
    </row>
    <row r="56" spans="6:10" ht="17.25" x14ac:dyDescent="0.3">
      <c r="F56">
        <v>47</v>
      </c>
      <c r="G56" s="23">
        <f t="shared" si="1"/>
        <v>41076</v>
      </c>
      <c r="H56" s="17">
        <f>SUMIFS(dados[MILHAS],dados[DATA],G56,dados[ATIVIDADE],$H$8)</f>
        <v>0</v>
      </c>
      <c r="I56" s="18" t="e">
        <f>IFERROR(AVERAGEIFS(dados[Milhas por Galão],dados[DATA],G56,dados[ATIVIDADE],$I$8),NA())</f>
        <v>#N/A</v>
      </c>
      <c r="J56" s="18" t="e">
        <f>IFERROR(AVERAGEIFS(dados[¢/MILHA],dados[DATA],G56,dados[ATIVIDADE],$J$8),NA())</f>
        <v>#N/A</v>
      </c>
    </row>
    <row r="57" spans="6:10" ht="17.25" x14ac:dyDescent="0.3">
      <c r="F57">
        <v>48</v>
      </c>
      <c r="G57" s="23">
        <f t="shared" si="1"/>
        <v>41077</v>
      </c>
      <c r="H57" s="17">
        <f>SUMIFS(dados[MILHAS],dados[DATA],G57,dados[ATIVIDADE],$H$8)</f>
        <v>0</v>
      </c>
      <c r="I57" s="18" t="e">
        <f>IFERROR(AVERAGEIFS(dados[Milhas por Galão],dados[DATA],G57,dados[ATIVIDADE],$I$8),NA())</f>
        <v>#N/A</v>
      </c>
      <c r="J57" s="18" t="e">
        <f>IFERROR(AVERAGEIFS(dados[¢/MILHA],dados[DATA],G57,dados[ATIVIDADE],$J$8),NA())</f>
        <v>#N/A</v>
      </c>
    </row>
    <row r="58" spans="6:10" ht="17.25" x14ac:dyDescent="0.3">
      <c r="F58">
        <v>49</v>
      </c>
      <c r="G58" s="23">
        <f t="shared" si="1"/>
        <v>41078</v>
      </c>
      <c r="H58" s="17">
        <f>SUMIFS(dados[MILHAS],dados[DATA],G58,dados[ATIVIDADE],$H$8)</f>
        <v>0</v>
      </c>
      <c r="I58" s="18" t="e">
        <f>IFERROR(AVERAGEIFS(dados[Milhas por Galão],dados[DATA],G58,dados[ATIVIDADE],$I$8),NA())</f>
        <v>#N/A</v>
      </c>
      <c r="J58" s="18" t="e">
        <f>IFERROR(AVERAGEIFS(dados[¢/MILHA],dados[DATA],G58,dados[ATIVIDADE],$J$8),NA())</f>
        <v>#N/A</v>
      </c>
    </row>
    <row r="59" spans="6:10" ht="17.25" x14ac:dyDescent="0.3">
      <c r="F59">
        <v>50</v>
      </c>
      <c r="G59" s="23">
        <f t="shared" si="1"/>
        <v>41079</v>
      </c>
      <c r="H59" s="17">
        <f>SUMIFS(dados[MILHAS],dados[DATA],G59,dados[ATIVIDADE],$H$8)</f>
        <v>0</v>
      </c>
      <c r="I59" s="18" t="e">
        <f>IFERROR(AVERAGEIFS(dados[Milhas por Galão],dados[DATA],G59,dados[ATIVIDADE],$I$8),NA())</f>
        <v>#N/A</v>
      </c>
      <c r="J59" s="18" t="e">
        <f>IFERROR(AVERAGEIFS(dados[¢/MILHA],dados[DATA],G59,dados[ATIVIDADE],$J$8),NA())</f>
        <v>#N/A</v>
      </c>
    </row>
    <row r="60" spans="6:10" ht="17.25" x14ac:dyDescent="0.3">
      <c r="F60">
        <v>51</v>
      </c>
      <c r="G60" s="23">
        <f t="shared" si="1"/>
        <v>41080</v>
      </c>
      <c r="H60" s="17">
        <f>SUMIFS(dados[MILHAS],dados[DATA],G60,dados[ATIVIDADE],$H$8)</f>
        <v>0</v>
      </c>
      <c r="I60" s="18" t="e">
        <f>IFERROR(AVERAGEIFS(dados[Milhas por Galão],dados[DATA],G60,dados[ATIVIDADE],$I$8),NA())</f>
        <v>#N/A</v>
      </c>
      <c r="J60" s="18" t="e">
        <f>IFERROR(AVERAGEIFS(dados[¢/MILHA],dados[DATA],G60,dados[ATIVIDADE],$J$8),NA())</f>
        <v>#N/A</v>
      </c>
    </row>
    <row r="61" spans="6:10" ht="17.25" x14ac:dyDescent="0.3">
      <c r="F61">
        <v>52</v>
      </c>
      <c r="G61" s="23">
        <f t="shared" si="1"/>
        <v>41081</v>
      </c>
      <c r="H61" s="17">
        <f>SUMIFS(dados[MILHAS],dados[DATA],G61,dados[ATIVIDADE],$H$8)</f>
        <v>0</v>
      </c>
      <c r="I61" s="18" t="e">
        <f>IFERROR(AVERAGEIFS(dados[Milhas por Galão],dados[DATA],G61,dados[ATIVIDADE],$I$8),NA())</f>
        <v>#N/A</v>
      </c>
      <c r="J61" s="18" t="e">
        <f>IFERROR(AVERAGEIFS(dados[¢/MILHA],dados[DATA],G61,dados[ATIVIDADE],$J$8),NA())</f>
        <v>#N/A</v>
      </c>
    </row>
    <row r="62" spans="6:10" ht="17.25" x14ac:dyDescent="0.3">
      <c r="F62">
        <v>53</v>
      </c>
      <c r="G62" s="23">
        <f t="shared" si="1"/>
        <v>41082</v>
      </c>
      <c r="H62" s="17">
        <f>SUMIFS(dados[MILHAS],dados[DATA],G62,dados[ATIVIDADE],$H$8)</f>
        <v>0</v>
      </c>
      <c r="I62" s="18" t="e">
        <f>IFERROR(AVERAGEIFS(dados[Milhas por Galão],dados[DATA],G62,dados[ATIVIDADE],$I$8),NA())</f>
        <v>#N/A</v>
      </c>
      <c r="J62" s="18" t="e">
        <f>IFERROR(AVERAGEIFS(dados[¢/MILHA],dados[DATA],G62,dados[ATIVIDADE],$J$8),NA())</f>
        <v>#N/A</v>
      </c>
    </row>
    <row r="63" spans="6:10" ht="17.25" x14ac:dyDescent="0.3">
      <c r="F63">
        <v>54</v>
      </c>
      <c r="G63" s="23">
        <f t="shared" si="1"/>
        <v>41083</v>
      </c>
      <c r="H63" s="17">
        <f>SUMIFS(dados[MILHAS],dados[DATA],G63,dados[ATIVIDADE],$H$8)</f>
        <v>0</v>
      </c>
      <c r="I63" s="18" t="e">
        <f>IFERROR(AVERAGEIFS(dados[Milhas por Galão],dados[DATA],G63,dados[ATIVIDADE],$I$8),NA())</f>
        <v>#N/A</v>
      </c>
      <c r="J63" s="18" t="e">
        <f>IFERROR(AVERAGEIFS(dados[¢/MILHA],dados[DATA],G63,dados[ATIVIDADE],$J$8),NA())</f>
        <v>#N/A</v>
      </c>
    </row>
    <row r="64" spans="6:10" ht="17.25" x14ac:dyDescent="0.3">
      <c r="F64">
        <v>55</v>
      </c>
      <c r="G64" s="23">
        <f t="shared" si="1"/>
        <v>41084</v>
      </c>
      <c r="H64" s="17">
        <f>SUMIFS(dados[MILHAS],dados[DATA],G64,dados[ATIVIDADE],$H$8)</f>
        <v>0</v>
      </c>
      <c r="I64" s="18" t="e">
        <f>IFERROR(AVERAGEIFS(dados[Milhas por Galão],dados[DATA],G64,dados[ATIVIDADE],$I$8),NA())</f>
        <v>#N/A</v>
      </c>
      <c r="J64" s="18" t="e">
        <f>IFERROR(AVERAGEIFS(dados[¢/MILHA],dados[DATA],G64,dados[ATIVIDADE],$J$8),NA())</f>
        <v>#N/A</v>
      </c>
    </row>
    <row r="65" spans="6:10" ht="17.25" x14ac:dyDescent="0.3">
      <c r="F65">
        <v>56</v>
      </c>
      <c r="G65" s="23">
        <f t="shared" si="1"/>
        <v>41085</v>
      </c>
      <c r="H65" s="17">
        <f>SUMIFS(dados[MILHAS],dados[DATA],G65,dados[ATIVIDADE],$H$8)</f>
        <v>0</v>
      </c>
      <c r="I65" s="18" t="e">
        <f>IFERROR(AVERAGEIFS(dados[Milhas por Galão],dados[DATA],G65,dados[ATIVIDADE],$I$8),NA())</f>
        <v>#N/A</v>
      </c>
      <c r="J65" s="18" t="e">
        <f>IFERROR(AVERAGEIFS(dados[¢/MILHA],dados[DATA],G65,dados[ATIVIDADE],$J$8),NA())</f>
        <v>#N/A</v>
      </c>
    </row>
    <row r="66" spans="6:10" ht="17.25" x14ac:dyDescent="0.3">
      <c r="F66">
        <v>57</v>
      </c>
      <c r="G66" s="23">
        <f t="shared" si="1"/>
        <v>41086</v>
      </c>
      <c r="H66" s="17">
        <f>SUMIFS(dados[MILHAS],dados[DATA],G66,dados[ATIVIDADE],$H$8)</f>
        <v>0</v>
      </c>
      <c r="I66" s="18" t="e">
        <f>IFERROR(AVERAGEIFS(dados[Milhas por Galão],dados[DATA],G66,dados[ATIVIDADE],$I$8),NA())</f>
        <v>#N/A</v>
      </c>
      <c r="J66" s="18" t="e">
        <f>IFERROR(AVERAGEIFS(dados[¢/MILHA],dados[DATA],G66,dados[ATIVIDADE],$J$8),NA())</f>
        <v>#N/A</v>
      </c>
    </row>
    <row r="67" spans="6:10" ht="17.25" x14ac:dyDescent="0.3">
      <c r="F67">
        <v>58</v>
      </c>
      <c r="G67" s="23">
        <f t="shared" si="1"/>
        <v>41087</v>
      </c>
      <c r="H67" s="17">
        <f>SUMIFS(dados[MILHAS],dados[DATA],G67,dados[ATIVIDADE],$H$8)</f>
        <v>0</v>
      </c>
      <c r="I67" s="18" t="e">
        <f>IFERROR(AVERAGEIFS(dados[Milhas por Galão],dados[DATA],G67,dados[ATIVIDADE],$I$8),NA())</f>
        <v>#N/A</v>
      </c>
      <c r="J67" s="18" t="e">
        <f>IFERROR(AVERAGEIFS(dados[¢/MILHA],dados[DATA],G67,dados[ATIVIDADE],$J$8),NA())</f>
        <v>#N/A</v>
      </c>
    </row>
    <row r="68" spans="6:10" ht="17.25" x14ac:dyDescent="0.3">
      <c r="F68">
        <v>59</v>
      </c>
      <c r="G68" s="23">
        <f t="shared" si="1"/>
        <v>41088</v>
      </c>
      <c r="H68" s="17">
        <f>SUMIFS(dados[MILHAS],dados[DATA],G68,dados[ATIVIDADE],$H$8)</f>
        <v>0</v>
      </c>
      <c r="I68" s="18" t="e">
        <f>IFERROR(AVERAGEIFS(dados[Milhas por Galão],dados[DATA],G68,dados[ATIVIDADE],$I$8),NA())</f>
        <v>#N/A</v>
      </c>
      <c r="J68" s="18" t="e">
        <f>IFERROR(AVERAGEIFS(dados[¢/MILHA],dados[DATA],G68,dados[ATIVIDADE],$J$8),NA())</f>
        <v>#N/A</v>
      </c>
    </row>
    <row r="69" spans="6:10" ht="17.25" x14ac:dyDescent="0.3">
      <c r="F69">
        <v>60</v>
      </c>
      <c r="G69" s="23">
        <f t="shared" si="1"/>
        <v>41089</v>
      </c>
      <c r="H69" s="17">
        <f>SUMIFS(dados[MILHAS],dados[DATA],G69,dados[ATIVIDADE],$H$8)</f>
        <v>0</v>
      </c>
      <c r="I69" s="18" t="e">
        <f>IFERROR(AVERAGEIFS(dados[Milhas por Galão],dados[DATA],G69,dados[ATIVIDADE],$I$8),NA())</f>
        <v>#N/A</v>
      </c>
      <c r="J69" s="18" t="e">
        <f>IFERROR(AVERAGEIFS(dados[¢/MILHA],dados[DATA],G69,dados[ATIVIDADE],$J$8),NA())</f>
        <v>#N/A</v>
      </c>
    </row>
  </sheetData>
  <dataValidations count="1">
    <dataValidation type="list" allowBlank="1" showInputMessage="1" showErrorMessage="1" sqref="M8">
      <formula1>"Milhas por Galão,Preço do Combustível"</formula1>
    </dataValidation>
  </dataValidations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848674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>Complete</EditorialStatus>
    <Markets xmlns="e5d022ff-4ce9-4922-b5a4-f245e35e2aac"/>
    <OriginAsset xmlns="e5d022ff-4ce9-4922-b5a4-f245e35e2aac" xsi:nil="true"/>
    <AssetStart xmlns="e5d022ff-4ce9-4922-b5a4-f245e35e2aac">2012-07-27T02:52:00+00:00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455399</Value>
    </PublishStatusLookup>
    <APAuthor xmlns="e5d022ff-4ce9-4922-b5a4-f245e35e2aac">
      <UserInfo>
        <DisplayName>REDMOND\v-sa</DisplayName>
        <AccountId>2467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2007 Default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TP103107649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161E0D1-B75D-4452-A264-A22868C1D7F4}"/>
</file>

<file path=customXml/itemProps2.xml><?xml version="1.0" encoding="utf-8"?>
<ds:datastoreItem xmlns:ds="http://schemas.openxmlformats.org/officeDocument/2006/customXml" ds:itemID="{9BC4ABCB-641F-4DA6-8D2E-9FEFAA48E13D}"/>
</file>

<file path=customXml/itemProps3.xml><?xml version="1.0" encoding="utf-8"?>
<ds:datastoreItem xmlns:ds="http://schemas.openxmlformats.org/officeDocument/2006/customXml" ds:itemID="{25BD6D9A-2BE3-4668-B87D-BCE873014B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10</vt:i4>
      </vt:variant>
    </vt:vector>
  </HeadingPairs>
  <TitlesOfParts>
    <vt:vector size="13" baseType="lpstr">
      <vt:lpstr>Quilometragem</vt:lpstr>
      <vt:lpstr>Dados de Log</vt:lpstr>
      <vt:lpstr>cálculos</vt:lpstr>
      <vt:lpstr>Quilometragem!Área_de_Impressão</vt:lpstr>
      <vt:lpstr>CombustíveldeIníciodeHodômetro</vt:lpstr>
      <vt:lpstr>Finaldoperíodo</vt:lpstr>
      <vt:lpstr>'Dados de Log'!Imprimir_Títulos</vt:lpstr>
      <vt:lpstr>Iníciodoperíodo</vt:lpstr>
      <vt:lpstr>MilhasReembolsáveis</vt:lpstr>
      <vt:lpstr>ReembolsoporMilha</vt:lpstr>
      <vt:lpstr>ReembolsoTotal</vt:lpstr>
      <vt:lpstr>segundoEixo</vt:lpstr>
      <vt:lpstr>SeleçãodesegundoEixo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2012-07-26T20:09:46Z</dcterms:created>
  <dcterms:modified xsi:type="dcterms:W3CDTF">2012-09-24T06:03:25Z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