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ms-office.vbaProject"/>
  <Override PartName="/docProps/core.xml" ContentType="application/vnd.openxmlformats-package.core-properties+xml"/>
  <Override PartName="/xl/workbook.xml" ContentType="application/vnd.ms-excel.template.macroEnabled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printerSettings/printerSettings31.bin" ContentType="application/vnd.openxmlformats-officedocument.spreadsheetml.printerSettings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printerSettings/printerSettings22.bin" ContentType="application/vnd.openxmlformats-officedocument.spreadsheetml.printerSettings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printerSettings/printerSettings13.bin" ContentType="application/vnd.openxmlformats-officedocument.spreadsheetml.printerSettings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05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t-BR\"/>
    </mc:Choice>
  </mc:AlternateContent>
  <xr:revisionPtr revIDLastSave="0" documentId="13_ncr:1_{06C8D836-CBFA-4B56-AB3A-0B3C7051D15C}" xr6:coauthVersionLast="47" xr6:coauthVersionMax="47" xr10:uidLastSave="{00000000-0000-0000-0000-000000000000}"/>
  <bookViews>
    <workbookView xWindow="-120" yWindow="-120" windowWidth="28800" windowHeight="16065" xr2:uid="{00000000-000D-0000-FFFF-FFFF00000000}"/>
  </bookViews>
  <sheets>
    <sheet name="Lista de Estoque" sheetId="2" r:id="rId1"/>
    <sheet name="Lista de Seleção de Estoque" sheetId="11" r:id="rId2"/>
    <sheet name="Pesquisar compartimento" sheetId="9" r:id="rId3"/>
  </sheets>
  <definedNames>
    <definedName name="NúmeroCompartimento">PesquisarCompartimento[N.º DO COMPARTIMENTO]</definedName>
    <definedName name="PesquisarSKU">ListaDeEstoque[SKU]</definedName>
    <definedName name="TítuloColuna1">ListaDeEstoque[[#Headers],[SKU]]</definedName>
    <definedName name="TítuloColuna3">PesquisarCompartimento[[#Headers],[N.º DO COMPARTIMENTO]]</definedName>
    <definedName name="TítuloDaColuna2">ListaSeleçãoEstoque[[#Headers],[N.º PEDIDO]]</definedName>
    <definedName name="_xlnm.Print_Titles" localSheetId="0">'Lista de Estoque'!$4:$4</definedName>
    <definedName name="_xlnm.Print_Titles" localSheetId="1">'Lista de Seleção de Estoque'!$4:$4</definedName>
    <definedName name="_xlnm.Print_Titles" localSheetId="2">'Pesquisar compartimento'!$4:$4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2" l="1"/>
  <c r="H9" i="11"/>
  <c r="H8" i="11"/>
  <c r="H7" i="11"/>
  <c r="H6" i="11"/>
  <c r="H5" i="11"/>
  <c r="G9" i="11"/>
  <c r="G8" i="11"/>
  <c r="G7" i="11"/>
  <c r="G6" i="11"/>
  <c r="G5" i="11"/>
  <c r="F9" i="11"/>
  <c r="F8" i="11"/>
  <c r="F7" i="11"/>
  <c r="F6" i="11"/>
  <c r="F5" i="11"/>
  <c r="E9" i="11"/>
  <c r="E8" i="11"/>
  <c r="E7" i="11"/>
  <c r="E6" i="11"/>
  <c r="E5" i="11"/>
  <c r="K15" i="2" l="1"/>
  <c r="K14" i="2"/>
  <c r="K12" i="2"/>
  <c r="K11" i="2"/>
  <c r="K10" i="2"/>
  <c r="K9" i="2"/>
  <c r="K8" i="2"/>
  <c r="K7" i="2"/>
  <c r="K6" i="2"/>
  <c r="K13" i="2"/>
  <c r="J15" i="2" l="1"/>
  <c r="E15" i="2"/>
  <c r="J14" i="2"/>
  <c r="E14" i="2"/>
  <c r="I8" i="11" s="1"/>
  <c r="J13" i="2"/>
  <c r="E13" i="2"/>
  <c r="J12" i="2"/>
  <c r="E12" i="2"/>
  <c r="J11" i="2"/>
  <c r="E11" i="2"/>
  <c r="I7" i="11" s="1"/>
  <c r="J10" i="2"/>
  <c r="E10" i="2"/>
  <c r="J9" i="2"/>
  <c r="E9" i="2"/>
  <c r="J8" i="2"/>
  <c r="E8" i="2"/>
  <c r="I6" i="11" s="1"/>
  <c r="J7" i="2"/>
  <c r="E7" i="2"/>
  <c r="I9" i="11" s="1"/>
  <c r="J6" i="2"/>
  <c r="E6" i="2"/>
  <c r="J5" i="2"/>
  <c r="E5" i="2"/>
  <c r="I5" i="11" s="1"/>
  <c r="C3" i="2"/>
  <c r="D3" i="2"/>
  <c r="B3" i="2" l="1"/>
</calcChain>
</file>

<file path=xl/sharedStrings.xml><?xml version="1.0" encoding="utf-8"?>
<sst xmlns="http://schemas.openxmlformats.org/spreadsheetml/2006/main" count="109" uniqueCount="65">
  <si>
    <t>LISTA DE ESTOQUE</t>
  </si>
  <si>
    <t>VALOR TOTAL DO ESTOQUE:</t>
  </si>
  <si>
    <t>SKU</t>
  </si>
  <si>
    <t>SP7875</t>
  </si>
  <si>
    <t>TR87680</t>
  </si>
  <si>
    <t>MK676554</t>
  </si>
  <si>
    <t>YE98767</t>
  </si>
  <si>
    <t>XR23423</t>
  </si>
  <si>
    <t>PW98762</t>
  </si>
  <si>
    <t>BM87684</t>
  </si>
  <si>
    <t>BH67655</t>
  </si>
  <si>
    <t>WT98768</t>
  </si>
  <si>
    <t>TS3456</t>
  </si>
  <si>
    <t>WDG123</t>
  </si>
  <si>
    <t>ITENS DO ESTOQUE:</t>
  </si>
  <si>
    <t>DESCRIÇÃO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</si>
  <si>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</si>
  <si>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</si>
  <si>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</si>
  <si>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</si>
  <si>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</si>
  <si>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</si>
  <si>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</si>
  <si>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</si>
  <si>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</si>
  <si>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</si>
  <si>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</si>
  <si>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CONTAGEM DE COMPARTIMENTO:</t>
  </si>
  <si>
    <t>N.º DO COMPARTIMENTO</t>
  </si>
  <si>
    <t>T345</t>
  </si>
  <si>
    <t>T5789</t>
  </si>
  <si>
    <t>T9876</t>
  </si>
  <si>
    <t>T098</t>
  </si>
  <si>
    <t>T349</t>
  </si>
  <si>
    <t>T9875</t>
  </si>
  <si>
    <t>LISTA DE SELEÇÃO DE ESTOQUE</t>
  </si>
  <si>
    <t>LOCAL</t>
  </si>
  <si>
    <t>PESQUISAR COMPARTIMENTO</t>
  </si>
  <si>
    <t>UNIDADE</t>
  </si>
  <si>
    <t>Cada</t>
  </si>
  <si>
    <t>Caixa (10 unid.)</t>
  </si>
  <si>
    <t>Pacote (5 unid.)</t>
  </si>
  <si>
    <t>QUANT</t>
  </si>
  <si>
    <t>QUANT NOVA ENCOMENDA</t>
  </si>
  <si>
    <t>CUSTO</t>
  </si>
  <si>
    <t>VALOR DE ESTOQUE</t>
  </si>
  <si>
    <t>NOVA ENCOMENDA</t>
  </si>
  <si>
    <t>N.º PEDIDO</t>
  </si>
  <si>
    <t>TP001-1</t>
  </si>
  <si>
    <t>QUANT SELECIONADA</t>
  </si>
  <si>
    <t>QUANT DISPONÍVEL</t>
  </si>
  <si>
    <t>DESCRIÇÃO DO ITEM</t>
  </si>
  <si>
    <t>Compartimento grande</t>
  </si>
  <si>
    <t>Compartimento pequeno</t>
  </si>
  <si>
    <t>Compartimento médio</t>
  </si>
  <si>
    <t>Linha 2, compartimento 1</t>
  </si>
  <si>
    <t>Linha 1, compartimento 1</t>
  </si>
  <si>
    <t>Linha 3, compartimento 2</t>
  </si>
  <si>
    <t>Linha 3, compartimento 1</t>
  </si>
  <si>
    <t>Linha 1, compartimento 2</t>
  </si>
  <si>
    <t>Linha 4, compartimento 5</t>
  </si>
  <si>
    <t>Linha 2, compartimento 2</t>
  </si>
  <si>
    <t>LARGURA</t>
  </si>
  <si>
    <t>ALTURA</t>
  </si>
  <si>
    <t>COMPRIMENTO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</si>
</sst>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R$&quot;\ #,##0.00;\-&quot;R$&quot;\ #,##0.00"/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&quot;R$&quot;\ #,##0.00"/>
    <numFmt numFmtId="167" formatCode="&quot;Nova Encomenda&quot;;&quot;&quot;;&quot;&quot;"/>
  </numFmts>
  <fonts count="22" x14ac:knownFonts="1">
    <font>
      <sz val="11"/>
      <color theme="3" tint="0.14993743705557422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i/>
      <sz val="10"/>
      <color theme="1"/>
      <name val="Franklin Gothic Medium"/>
      <family val="2"/>
      <scheme val="minor"/>
    </font>
    <font>
      <b/>
      <sz val="26"/>
      <color theme="3" tint="0.1499679555650502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6"/>
      <color theme="4" tint="-0.499984740745262"/>
      <name val="Franklin Gothic Medium"/>
      <family val="2"/>
      <scheme val="major"/>
    </font>
    <font>
      <sz val="11"/>
      <color theme="3" tint="0.14993743705557422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0"/>
      <name val="Franklin Gothic Medium"/>
      <family val="2"/>
      <scheme val="major"/>
    </font>
    <font>
      <sz val="11"/>
      <color theme="4" tint="-0.499984740745262"/>
      <name val="Franklin Gothic Medium"/>
      <family val="2"/>
      <scheme val="minor"/>
    </font>
    <font>
      <sz val="11"/>
      <color theme="3" tint="0.14990691854609822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0" fontId="3" fillId="0" borderId="1" applyNumberFormat="0" applyFill="0" applyAlignment="0" applyProtection="0"/>
    <xf numFmtId="0" fontId="10" fillId="2" borderId="0" applyNumberFormat="0" applyProtection="0">
      <alignment horizontal="left" vertical="center" indent="1"/>
    </xf>
    <xf numFmtId="0" fontId="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" fillId="0" borderId="2" applyNumberFormat="0" applyFill="0" applyAlignment="0" applyProtection="0"/>
    <xf numFmtId="167" fontId="12" fillId="0" borderId="0">
      <alignment horizontal="center" vertical="center"/>
    </xf>
    <xf numFmtId="0" fontId="9" fillId="2" borderId="0" applyNumberFormat="0" applyProtection="0">
      <alignment horizontal="right" indent="1"/>
    </xf>
    <xf numFmtId="0" fontId="11" fillId="0" borderId="0" applyNumberFormat="0" applyProtection="0">
      <alignment horizontal="center"/>
    </xf>
    <xf numFmtId="0" fontId="11" fillId="0" borderId="0" applyNumberFormat="0" applyProtection="0">
      <alignment horizontal="center"/>
    </xf>
    <xf numFmtId="0" fontId="7" fillId="0" borderId="0" applyNumberFormat="0" applyFill="0" applyBorder="0" applyProtection="0">
      <alignment horizontal="left" vertical="top"/>
    </xf>
    <xf numFmtId="0" fontId="8" fillId="0" borderId="0">
      <alignment horizontal="left" vertical="center" wrapText="1" indent="1"/>
    </xf>
    <xf numFmtId="1" fontId="8" fillId="0" borderId="0">
      <alignment horizontal="center" vertical="center"/>
    </xf>
    <xf numFmtId="7" fontId="8" fillId="0" borderId="0">
      <alignment horizontal="right" vertical="center"/>
    </xf>
    <xf numFmtId="0" fontId="9" fillId="0" borderId="0" applyNumberFormat="0" applyFill="0" applyBorder="0">
      <alignment horizontal="center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3" applyNumberFormat="0" applyAlignment="0" applyProtection="0"/>
    <xf numFmtId="0" fontId="17" fillId="7" borderId="4" applyNumberFormat="0" applyAlignment="0" applyProtection="0"/>
    <xf numFmtId="0" fontId="18" fillId="7" borderId="3" applyNumberFormat="0" applyAlignment="0" applyProtection="0"/>
    <xf numFmtId="0" fontId="19" fillId="8" borderId="5" applyNumberFormat="0" applyAlignment="0" applyProtection="0"/>
    <xf numFmtId="0" fontId="20" fillId="0" borderId="0" applyNumberFormat="0" applyFill="0" applyBorder="0" applyAlignment="0" applyProtection="0"/>
    <xf numFmtId="0" fontId="8" fillId="9" borderId="6" applyNumberFormat="0" applyFont="0" applyAlignment="0" applyProtection="0"/>
    <xf numFmtId="0" fontId="2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>
      <alignment vertical="center"/>
    </xf>
    <xf numFmtId="0" fontId="3" fillId="0" borderId="1" xfId="1" applyAlignment="1">
      <alignment vertical="center"/>
    </xf>
    <xf numFmtId="0" fontId="4" fillId="0" borderId="0" xfId="3"/>
    <xf numFmtId="0" fontId="3" fillId="0" borderId="1" xfId="1"/>
    <xf numFmtId="0" fontId="4" fillId="0" borderId="0" xfId="3" applyAlignment="1"/>
    <xf numFmtId="0" fontId="3" fillId="0" borderId="1" xfId="1" applyAlignment="1"/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/>
    </xf>
    <xf numFmtId="0" fontId="10" fillId="2" borderId="0" xfId="2">
      <alignment horizontal="left" vertical="center" indent="1"/>
    </xf>
    <xf numFmtId="0" fontId="2" fillId="0" borderId="0" xfId="0" applyFont="1" applyAlignment="1">
      <alignment vertical="center"/>
    </xf>
    <xf numFmtId="0" fontId="7" fillId="0" borderId="0" xfId="11">
      <alignment horizontal="left" vertical="top"/>
    </xf>
    <xf numFmtId="0" fontId="8" fillId="0" borderId="0" xfId="12">
      <alignment horizontal="left" vertical="center" wrapText="1" indent="1"/>
    </xf>
    <xf numFmtId="1" fontId="8" fillId="0" borderId="0" xfId="13">
      <alignment horizontal="center" vertical="center"/>
    </xf>
    <xf numFmtId="0" fontId="0" fillId="0" borderId="0" xfId="12" applyFont="1">
      <alignment horizontal="left" vertical="center" wrapText="1" indent="1"/>
    </xf>
    <xf numFmtId="0" fontId="9" fillId="0" borderId="0" xfId="15">
      <alignment horizontal="center"/>
    </xf>
    <xf numFmtId="166" fontId="7" fillId="0" borderId="0" xfId="11" applyNumberFormat="1">
      <alignment horizontal="left" vertical="top"/>
    </xf>
    <xf numFmtId="7" fontId="8" fillId="0" borderId="0" xfId="14">
      <alignment horizontal="right" vertical="center"/>
    </xf>
    <xf numFmtId="167" fontId="12" fillId="0" borderId="0" xfId="7">
      <alignment horizontal="center" vertical="center"/>
    </xf>
    <xf numFmtId="0" fontId="0" fillId="0" borderId="0" xfId="0" applyNumberFormat="1">
      <alignment vertical="center"/>
    </xf>
  </cellXfs>
  <cellStyles count="55">
    <cellStyle name="20% - Ênfase1" xfId="32" builtinId="30" customBuiltin="1"/>
    <cellStyle name="20% - Ênfase2" xfId="36" builtinId="34" customBuiltin="1"/>
    <cellStyle name="20% - Ênfase3" xfId="40" builtinId="38" customBuiltin="1"/>
    <cellStyle name="20% - Ênfase4" xfId="44" builtinId="42" customBuiltin="1"/>
    <cellStyle name="20% - Ênfase5" xfId="48" builtinId="46" customBuiltin="1"/>
    <cellStyle name="20% - Ênfase6" xfId="52" builtinId="50" customBuiltin="1"/>
    <cellStyle name="40% - Ênfase1" xfId="33" builtinId="31" customBuiltin="1"/>
    <cellStyle name="40% - Ênfase2" xfId="37" builtinId="35" customBuiltin="1"/>
    <cellStyle name="40% - Ênfase3" xfId="41" builtinId="39" customBuiltin="1"/>
    <cellStyle name="40% - Ênfase4" xfId="45" builtinId="43" customBuiltin="1"/>
    <cellStyle name="40% - Ênfase5" xfId="49" builtinId="47" customBuiltin="1"/>
    <cellStyle name="40% - Ênfase6" xfId="53" builtinId="51" customBuiltin="1"/>
    <cellStyle name="60% - Ênfase1" xfId="34" builtinId="32" customBuiltin="1"/>
    <cellStyle name="60% - Ênfase2" xfId="38" builtinId="36" customBuiltin="1"/>
    <cellStyle name="60% - Ênfase3" xfId="42" builtinId="40" customBuiltin="1"/>
    <cellStyle name="60% - Ênfase4" xfId="46" builtinId="44" customBuiltin="1"/>
    <cellStyle name="60% - Ênfase5" xfId="50" builtinId="48" customBuiltin="1"/>
    <cellStyle name="60% - Ênfase6" xfId="54" builtinId="52" customBuiltin="1"/>
    <cellStyle name="Bom" xfId="21" builtinId="26" customBuiltin="1"/>
    <cellStyle name="Cálculo" xfId="26" builtinId="22" customBuiltin="1"/>
    <cellStyle name="Célula de Verificação" xfId="27" builtinId="23" customBuiltin="1"/>
    <cellStyle name="Célula Vinculada" xfId="8" builtinId="24" customBuiltin="1"/>
    <cellStyle name="Coluna de Sinalização" xfId="7" xr:uid="{00000000-0005-0000-0000-000000000000}"/>
    <cellStyle name="Contagens de totais" xfId="11" xr:uid="{00000000-0005-0000-0000-00000E000000}"/>
    <cellStyle name="Detalhes da tabela alinhados à direita" xfId="14" xr:uid="{00000000-0005-0000-0000-00000B000000}"/>
    <cellStyle name="Detalhes da tabela alinhados à esquerda" xfId="12" xr:uid="{00000000-0005-0000-0000-00000A000000}"/>
    <cellStyle name="Detalhes da tabela centralizados" xfId="13" xr:uid="{00000000-0005-0000-0000-000009000000}"/>
    <cellStyle name="Ênfase1" xfId="31" builtinId="29" customBuiltin="1"/>
    <cellStyle name="Ênfase2" xfId="35" builtinId="33" customBuiltin="1"/>
    <cellStyle name="Ênfase3" xfId="39" builtinId="37" customBuiltin="1"/>
    <cellStyle name="Ênfase4" xfId="43" builtinId="41" customBuiltin="1"/>
    <cellStyle name="Ênfase5" xfId="47" builtinId="45" customBuiltin="1"/>
    <cellStyle name="Ênfase6" xfId="51" builtinId="49" customBuiltin="1"/>
    <cellStyle name="Entrada" xfId="24" builtinId="20" customBuiltin="1"/>
    <cellStyle name="Hiperlink" xfId="9" builtinId="8" customBuiltin="1"/>
    <cellStyle name="Hiperlink Visitado" xfId="10" builtinId="9" customBuiltin="1"/>
    <cellStyle name="Moeda" xfId="18" builtinId="4" customBuiltin="1"/>
    <cellStyle name="Moeda [0]" xfId="19" builtinId="7" customBuiltin="1"/>
    <cellStyle name="Neutro" xfId="23" builtinId="28" customBuiltin="1"/>
    <cellStyle name="Normal" xfId="0" builtinId="0" customBuiltin="1"/>
    <cellStyle name="Nota" xfId="29" builtinId="10" customBuiltin="1"/>
    <cellStyle name="Porcentagem" xfId="20" builtinId="5" customBuiltin="1"/>
    <cellStyle name="Ruim" xfId="22" builtinId="27" customBuiltin="1"/>
    <cellStyle name="Saída" xfId="25" builtinId="21" customBuiltin="1"/>
    <cellStyle name="Separador de milhares [0]" xfId="17" builtinId="6" customBuiltin="1"/>
    <cellStyle name="Texto de Aviso" xfId="28" builtinId="11" customBuiltin="1"/>
    <cellStyle name="Texto do link de navegação zHide" xfId="15" xr:uid="{00000000-0005-0000-0000-00000F000000}"/>
    <cellStyle name="Texto Explicativo" xfId="30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6" builtinId="25" customBuiltin="1"/>
    <cellStyle name="Vírgula" xfId="16" builtinId="3" customBuiltin="1"/>
  </cellStyles>
  <dxfs count="9">
    <dxf>
      <font>
        <b/>
        <i val="0"/>
        <color rgb="FFFF0000"/>
      </font>
    </dxf>
    <dxf>
      <font>
        <b/>
        <i val="0"/>
      </font>
    </dxf>
    <dxf>
      <fill>
        <patternFill>
          <bgColor theme="5" tint="0.59996337778862885"/>
        </patternFill>
      </fill>
    </dxf>
    <dxf>
      <numFmt numFmtId="1" formatCode="0"/>
    </dxf>
    <dxf>
      <alignment vertical="center" textRotation="0" wrapText="0" indent="0" justifyLastLine="0" shrinkToFit="0" readingOrder="0"/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ont>
        <b val="0"/>
        <i val="0"/>
        <color theme="0"/>
      </font>
      <fill>
        <patternFill patternType="solid">
          <fgColor theme="4" tint="-0.499984740745262"/>
          <bgColor theme="4" tint="-0.499984740745262"/>
        </patternFill>
      </fill>
    </dxf>
    <dxf>
      <border>
        <vertical style="thick">
          <color theme="0"/>
        </vertical>
      </border>
    </dxf>
  </dxfs>
  <tableStyles count="1" defaultPivotStyle="PivotStyleMedium2">
    <tableStyle name="Estoque do Armazém" pivot="0" count="4" xr9:uid="{00000000-0011-0000-FFFF-FFFF00000000}">
      <tableStyleElement type="wholeTable" dxfId="8"/>
      <tableStyleElement type="headerRow" dxfId="7"/>
      <tableStyleElement type="lastColumn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microsoft.com/office/2006/relationships/vbaProject" Target="/xl/vbaProject.bin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hyperlink" Target="#'Pesquisar compartimento'!A1" TargetMode="External" Id="rId2" /><Relationship Type="http://schemas.openxmlformats.org/officeDocument/2006/relationships/hyperlink" Target="#'Lista de Sele&#231;&#227;o de Estoque'!A1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hyperlink" Target="#'Warehouse Inventory List'!A1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hyperlink" Target="#'Warehouse Inventory List'!A1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</xdr:colOff>
      <xdr:row>1</xdr:row>
      <xdr:rowOff>57149</xdr:rowOff>
    </xdr:from>
    <xdr:to>
      <xdr:col>4</xdr:col>
      <xdr:colOff>2343429</xdr:colOff>
      <xdr:row>1</xdr:row>
      <xdr:rowOff>285749</xdr:rowOff>
    </xdr:to>
    <xdr:sp macro="" textlink="">
      <xdr:nvSpPr>
        <xdr:cNvPr id="11" name="Lista de Estoque" descr="Forma de navegação para exibir a Lista de Seleção de Estoque">
          <a:hlinkClick xmlns:r="http://schemas.openxmlformats.org/officeDocument/2006/relationships" r:id="rId1" tooltip="Selecionar para exibir a planilha Lista de Seleção de Estoque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670929" y="742949"/>
          <a:ext cx="2340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pt-br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LISTA DE</a:t>
          </a:r>
          <a:r>
            <a:rPr lang="pt-br" sz="1100" baseline="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SELEÇÃO DE </a:t>
          </a:r>
          <a:r>
            <a:rPr lang="pt-br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ESTOQUE</a:t>
          </a:r>
        </a:p>
      </xdr:txBody>
    </xdr:sp>
    <xdr:clientData fPrintsWithSheet="0"/>
  </xdr:twoCellAnchor>
  <xdr:twoCellAnchor editAs="oneCell">
    <xdr:from>
      <xdr:col>5</xdr:col>
      <xdr:colOff>51054</xdr:colOff>
      <xdr:row>1</xdr:row>
      <xdr:rowOff>57149</xdr:rowOff>
    </xdr:from>
    <xdr:to>
      <xdr:col>5</xdr:col>
      <xdr:colOff>2391054</xdr:colOff>
      <xdr:row>1</xdr:row>
      <xdr:rowOff>285749</xdr:rowOff>
    </xdr:to>
    <xdr:sp macro="" textlink="">
      <xdr:nvSpPr>
        <xdr:cNvPr id="12" name="Lista de Estoque" descr="Forma de navegação para exibir Pesquisar Compartimento">
          <a:hlinkClick xmlns:r="http://schemas.openxmlformats.org/officeDocument/2006/relationships" r:id="rId2" tooltip="Selecionar para adicionar ou alterar as informações em Pesquisar Compartimento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147429" y="742949"/>
          <a:ext cx="2340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pt-br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PESQUISAR</a:t>
          </a:r>
          <a:r>
            <a:rPr lang="pt-br" sz="1100" baseline="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COMPARTIMENTO</a:t>
          </a:r>
          <a:endParaRPr lang="en-US" sz="1100">
            <a:solidFill>
              <a:schemeClr val="lt1"/>
            </a:solidFill>
            <a:latin typeface="Franklin Gothic Medium" panose="020B0603020102020204" pitchFamily="34" charset="0"/>
            <a:ea typeface="+mn-ea"/>
            <a:cs typeface="+mn-cs"/>
          </a:endParaRP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1</xdr:row>
      <xdr:rowOff>66675</xdr:rowOff>
    </xdr:from>
    <xdr:to>
      <xdr:col>2</xdr:col>
      <xdr:colOff>2416199</xdr:colOff>
      <xdr:row>1</xdr:row>
      <xdr:rowOff>295275</xdr:rowOff>
    </xdr:to>
    <xdr:sp macro="" textlink="">
      <xdr:nvSpPr>
        <xdr:cNvPr id="3" name="Lista de Estoque" descr="Selecionar para exibir a Lista de Estoque">
          <a:hlinkClick xmlns:r="http://schemas.openxmlformats.org/officeDocument/2006/relationships" r:id="rId1" tooltip="Clicar para exibir a Lista de Estoque do Armazém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2019299" y="752475"/>
          <a:ext cx="2340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pt-br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LISTA DE</a:t>
          </a:r>
          <a:r>
            <a:rPr lang="pt-br" sz="10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</a:t>
          </a:r>
          <a:r>
            <a:rPr lang="pt-br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ESTOQUE</a:t>
          </a:r>
        </a:p>
      </xdr:txBody>
    </xdr:sp>
    <xdr:clientData fPrintsWithSheet="0"/>
  </xdr:twoCellAnchor>
  <xdr:twoCellAnchor editAs="oneCell">
    <xdr:from>
      <xdr:col>1</xdr:col>
      <xdr:colOff>28574</xdr:colOff>
      <xdr:row>1</xdr:row>
      <xdr:rowOff>76200</xdr:rowOff>
    </xdr:from>
    <xdr:to>
      <xdr:col>1</xdr:col>
      <xdr:colOff>2368574</xdr:colOff>
      <xdr:row>1</xdr:row>
      <xdr:rowOff>304800</xdr:rowOff>
    </xdr:to>
    <xdr:sp macro="[0]!ClearPickList" textlink="">
      <xdr:nvSpPr>
        <xdr:cNvPr id="5" name="Lista de Estoque" descr="Selecionar para limpar a lista de seleçã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190499" y="762000"/>
          <a:ext cx="2340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pt-br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LIMPAR</a:t>
          </a:r>
          <a:r>
            <a:rPr lang="pt-br" sz="10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</a:t>
          </a:r>
          <a:r>
            <a:rPr lang="pt-br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</a:t>
          </a:r>
          <a:r>
            <a:rPr lang="pt-br" sz="1100" baseline="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LISTA </a:t>
          </a:r>
          <a:r>
            <a:rPr lang="pt-br" sz="1000" baseline="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</a:t>
          </a:r>
          <a:r>
            <a:rPr lang="pt-br" sz="1100" baseline="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DE SELEÇÃO</a:t>
          </a:r>
          <a:endParaRPr lang="en-US" sz="1100">
            <a:solidFill>
              <a:schemeClr val="lt1"/>
            </a:solidFill>
            <a:latin typeface="Franklin Gothic Medium" panose="020B0603020102020204" pitchFamily="34" charset="0"/>
            <a:ea typeface="+mn-ea"/>
            <a:cs typeface="+mn-cs"/>
          </a:endParaRP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66675</xdr:rowOff>
    </xdr:from>
    <xdr:to>
      <xdr:col>1</xdr:col>
      <xdr:colOff>2368575</xdr:colOff>
      <xdr:row>1</xdr:row>
      <xdr:rowOff>295275</xdr:rowOff>
    </xdr:to>
    <xdr:sp macro="" textlink="">
      <xdr:nvSpPr>
        <xdr:cNvPr id="2" name="Lista de Estoque" descr="Selecionar para exibir a Lista de Estoque">
          <a:hlinkClick xmlns:r="http://schemas.openxmlformats.org/officeDocument/2006/relationships" r:id="rId1" tooltip="Selecionar para exibir a Lista de Estoque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H="1">
          <a:off x="190500" y="752475"/>
          <a:ext cx="2340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pt-br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LISTA DE</a:t>
          </a:r>
          <a:r>
            <a:rPr lang="pt-br" sz="10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</a:t>
          </a:r>
          <a:r>
            <a:rPr lang="pt-br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ESTOQUE</a:t>
          </a:r>
        </a:p>
      </xdr:txBody>
    </xdr:sp>
    <xdr:clientData fPrintsWithSheet="0"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DeEstoque" displayName="ListaDeEstoque" ref="B4:K15" totalsRowDxfId="4">
  <autoFilter ref="B4:K15" xr:uid="{00000000-0009-0000-0100-000001000000}"/>
  <sortState xmlns:xlrd2="http://schemas.microsoft.com/office/spreadsheetml/2017/richdata2" ref="B3:F12">
    <sortCondition ref="C2:C12"/>
  </sortState>
  <tableColumns count="10">
    <tableColumn id="1" xr3:uid="{00000000-0010-0000-0000-000001000000}" name="SKU" totalsRowLabel="Totals" dataCellStyle="Detalhes da tabela alinhados à esquerda"/>
    <tableColumn id="2" xr3:uid="{00000000-0010-0000-0000-000002000000}" name="DESCRIÇÃO" dataCellStyle="Detalhes da tabela alinhados à esquerda"/>
    <tableColumn id="3" xr3:uid="{00000000-0010-0000-0000-000003000000}" name="N.º DO COMPARTIMENTO" dataCellStyle="Detalhes da tabela alinhados à esquerda"/>
    <tableColumn id="4" xr3:uid="{00000000-0010-0000-0000-000004000000}" name="LOCAL" dataCellStyle="Detalhes da tabela alinhados à esquerda">
      <calculatedColumnFormula>IFERROR(VLOOKUP(ListaDeEstoque[[#This Row],[N.º DO COMPARTIMENTO]],PesquisarCompartimento[],3,FALSE),"")</calculatedColumnFormula>
    </tableColumn>
    <tableColumn id="5" xr3:uid="{00000000-0010-0000-0000-000005000000}" name="UNIDADE" dataCellStyle="Detalhes da tabela alinhados à esquerda"/>
    <tableColumn id="6" xr3:uid="{00000000-0010-0000-0000-000006000000}" name="QUANT" dataCellStyle="Detalhes da tabela centralizados"/>
    <tableColumn id="8" xr3:uid="{00000000-0010-0000-0000-000008000000}" name="QUANT NOVA ENCOMENDA" dataCellStyle="Detalhes da tabela centralizados"/>
    <tableColumn id="7" xr3:uid="{00000000-0010-0000-0000-000007000000}" name="CUSTO" dataCellStyle="Detalhes da tabela alinhados à direita"/>
    <tableColumn id="10" xr3:uid="{00000000-0010-0000-0000-00000A000000}" name="VALOR DE ESTOQUE" dataCellStyle="Detalhes da tabela alinhados à direita">
      <calculatedColumnFormula>ListaDeEstoque[[#This Row],[QUANT]]*ListaDeEstoque[[#This Row],[CUSTO]]</calculatedColumnFormula>
    </tableColumn>
    <tableColumn id="9" xr3:uid="{00000000-0010-0000-0000-000009000000}" name="NOVA ENCOMENDA" dataCellStyle="Coluna de Sinalização">
      <calculatedColumnFormula>IFERROR(IF(ListaDeEstoque[[#This Row],[QUANT]]&lt;=ListaDeEstoque[[#This Row],[QUANT NOVA ENCOMENDA]],1,0),0)</calculatedColumnFormula>
    </tableColumn>
  </tableColumns>
  <tableStyleInfo name="Estoque do Armazém" showFirstColumn="0" showLastColumn="0" showRowStripes="1" showColumnStripes="0"/>
  <extLst>
    <ext xmlns:x14="http://schemas.microsoft.com/office/spreadsheetml/2009/9/main" uri="{504A1905-F514-4f6f-8877-14C23A59335A}">
      <x14:table altTextSummary="Lista de itens de estoque e detalhes como SKU, descrição, número de caixa, localização, unidade, quantidade, quantidade de novo pedido, custo, valor de estoque e status de novo pedido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ListaSeleçãoEstoque" displayName="ListaSeleçãoEstoque" ref="B4:I9" totalsRowShown="0">
  <autoFilter ref="B4:I9" xr:uid="{00000000-0009-0000-0100-000004000000}"/>
  <sortState xmlns:xlrd2="http://schemas.microsoft.com/office/spreadsheetml/2017/richdata2" ref="B3:I7">
    <sortCondition ref="I2:I7"/>
  </sortState>
  <tableColumns count="8">
    <tableColumn id="9" xr3:uid="{00000000-0010-0000-0100-000009000000}" name="N.º PEDIDO" dataCellStyle="Detalhes da tabela alinhados à esquerda"/>
    <tableColumn id="1" xr3:uid="{00000000-0010-0000-0100-000001000000}" name="SKU" dataCellStyle="Detalhes da tabela alinhados à esquerda"/>
    <tableColumn id="6" xr3:uid="{00000000-0010-0000-0100-000006000000}" name="QUANT SELECIONADA" dataCellStyle="Detalhes da tabela centralizados"/>
    <tableColumn id="7" xr3:uid="{00000000-0010-0000-0100-000007000000}" name="QUANT DISPONÍVEL" dataCellStyle="Detalhes da tabela centralizados">
      <calculatedColumnFormula>IFERROR(VLOOKUP(ListaSeleçãoEstoque[[#This Row],[SKU]],ListaDeEstoque[],6,FALSE),"")</calculatedColumnFormula>
    </tableColumn>
    <tableColumn id="2" xr3:uid="{00000000-0010-0000-0100-000002000000}" name="DESCRIÇÃO DO ITEM" dataCellStyle="Detalhes da tabela alinhados à esquerda">
      <calculatedColumnFormula>IFERROR(VLOOKUP(ListaSeleçãoEstoque[[#This Row],[SKU]],ListaDeEstoque[],2,FALSE),"")</calculatedColumnFormula>
    </tableColumn>
    <tableColumn id="8" xr3:uid="{00000000-0010-0000-0100-000008000000}" name="UNIDADE" dataCellStyle="Detalhes da tabela alinhados à esquerda">
      <calculatedColumnFormula>IFERROR(VLOOKUP(ListaSeleçãoEstoque[[#This Row],[SKU]],ListaDeEstoque[],5,FALSE),"")</calculatedColumnFormula>
    </tableColumn>
    <tableColumn id="3" xr3:uid="{00000000-0010-0000-0100-000003000000}" name="N.º DO COMPARTIMENTO" dataCellStyle="Detalhes da tabela alinhados à esquerda">
      <calculatedColumnFormula>IFERROR(VLOOKUP(ListaSeleçãoEstoque[[#This Row],[SKU]],ListaDeEstoque[],3,FALSE),"")</calculatedColumnFormula>
    </tableColumn>
    <tableColumn id="4" xr3:uid="{00000000-0010-0000-0100-000004000000}" name="LOCAL" dataCellStyle="Detalhes da tabela alinhados à esquerda">
      <calculatedColumnFormula>IFERROR(VLOOKUP(ListaSeleçãoEstoque[[#This Row],[SKU]],ListaDeEstoque[],4,FALSE),"")</calculatedColumnFormula>
    </tableColumn>
  </tableColumns>
  <tableStyleInfo name="Estoque do Armazém" showFirstColumn="0" showLastColumn="0" showRowStripes="1" showColumnStripes="0"/>
  <extLst>
    <ext xmlns:x14="http://schemas.microsoft.com/office/spreadsheetml/2009/9/main" uri="{504A1905-F514-4f6f-8877-14C23A59335A}">
      <x14:table altTextSummary="Itens de estoque para execução de pedidos, além de detalhes sobre cada item, como número do pedido, SKU, quantidade solicitada, quantidade disponível, descrição do item, unidade, número e local do compartimento. Para limpar a lista, selecione a opção na célula B2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esquisarCompartimento" displayName="PesquisarCompartimento" ref="B4:G11">
  <autoFilter ref="B4:G11" xr:uid="{00000000-0009-0000-0100-000003000000}"/>
  <tableColumns count="6">
    <tableColumn id="1" xr3:uid="{00000000-0010-0000-0200-000001000000}" name="N.º DO COMPARTIMENTO" totalsRowLabel="Total" dataCellStyle="Detalhes da tabela alinhados à esquerda"/>
    <tableColumn id="2" xr3:uid="{00000000-0010-0000-0200-000002000000}" name="DESCRIÇÃO" dataCellStyle="Detalhes da tabela alinhados à esquerda"/>
    <tableColumn id="6" xr3:uid="{00000000-0010-0000-0200-000006000000}" name="LOCAL" dataCellStyle="Detalhes da tabela alinhados à esquerda"/>
    <tableColumn id="3" xr3:uid="{00000000-0010-0000-0200-000003000000}" name="LARGURA" dataCellStyle="Detalhes da tabela centralizados"/>
    <tableColumn id="4" xr3:uid="{00000000-0010-0000-0200-000004000000}" name="ALTURA" dataCellStyle="Detalhes da tabela centralizados"/>
    <tableColumn id="5" xr3:uid="{00000000-0010-0000-0200-000005000000}" name="COMPRIMENTO" totalsRowFunction="sum" totalsRowDxfId="3" dataCellStyle="Detalhes da tabela centralizados"/>
  </tableColumns>
  <tableStyleInfo name="Estoque do Armazém" showFirstColumn="0" showLastColumn="0" showRowStripes="1" showColumnStripes="0"/>
  <extLst>
    <ext xmlns:x14="http://schemas.microsoft.com/office/spreadsheetml/2009/9/main" uri="{504A1905-F514-4f6f-8877-14C23A59335A}">
      <x14:table altTextSummary="Detalhes sobre compartimentos de estoque, como número, descrição, local, largura, altura e comprimento do compartimento"/>
    </ext>
  </extLst>
</table>
</file>

<file path=xl/theme/theme11.xml><?xml version="1.0" encoding="utf-8"?>
<a:theme xmlns:a="http://schemas.openxmlformats.org/drawingml/2006/main" name="Office Theme">
  <a:themeElements>
    <a:clrScheme name="Warehouse Invento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DB068"/>
      </a:accent1>
      <a:accent2>
        <a:srgbClr val="E1C049"/>
      </a:accent2>
      <a:accent3>
        <a:srgbClr val="77CACD"/>
      </a:accent3>
      <a:accent4>
        <a:srgbClr val="EB862D"/>
      </a:accent4>
      <a:accent5>
        <a:srgbClr val="9062A7"/>
      </a:accent5>
      <a:accent6>
        <a:srgbClr val="EB8688"/>
      </a:accent6>
      <a:hlink>
        <a:srgbClr val="13CACD"/>
      </a:hlink>
      <a:folHlink>
        <a:srgbClr val="9062A7"/>
      </a:folHlink>
    </a:clrScheme>
    <a:fontScheme name="Warehouse Inventory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InventoryList">
    <tabColor theme="4"/>
    <pageSetUpPr autoPageBreaks="0" fitToPage="1"/>
  </sheetPr>
  <dimension ref="B1:K15"/>
  <sheetViews>
    <sheetView showGridLines="0" tabSelected="1" zoomScaleNormal="100" workbookViewId="0"/>
  </sheetViews>
  <sheetFormatPr defaultRowHeight="30" customHeight="1" x14ac:dyDescent="0.3"/>
  <cols>
    <col min="1" max="1" width="1.88671875" customWidth="1"/>
    <col min="2" max="2" width="22.5546875" customWidth="1"/>
    <col min="3" max="3" width="27.44140625" customWidth="1"/>
    <col min="4" max="4" width="25.88671875" bestFit="1" customWidth="1"/>
    <col min="5" max="5" width="28.33203125" customWidth="1"/>
    <col min="6" max="6" width="30.33203125" customWidth="1"/>
    <col min="7" max="7" width="9.44140625" customWidth="1"/>
    <col min="8" max="8" width="20.109375" customWidth="1"/>
    <col min="9" max="9" width="11.88671875" customWidth="1"/>
    <col min="10" max="10" width="18.77734375" bestFit="1" customWidth="1"/>
    <col min="11" max="11" width="18" bestFit="1" customWidth="1"/>
    <col min="12" max="13" width="16.109375" customWidth="1"/>
    <col min="14" max="14" width="11.44140625" customWidth="1"/>
  </cols>
  <sheetData>
    <row r="1" spans="2:11" ht="54" customHeight="1" thickBot="1" x14ac:dyDescent="0.5">
      <c r="B1" s="5" t="s">
        <v>0</v>
      </c>
      <c r="C1" s="5"/>
      <c r="D1" s="5"/>
      <c r="E1" s="1"/>
      <c r="F1" s="1"/>
      <c r="G1" s="1"/>
      <c r="H1" s="1"/>
      <c r="I1" s="1"/>
      <c r="J1" s="1"/>
      <c r="K1" s="1"/>
    </row>
    <row r="2" spans="2:11" ht="24.95" customHeight="1" x14ac:dyDescent="0.3">
      <c r="B2" s="2" t="s">
        <v>1</v>
      </c>
      <c r="C2" s="4" t="s">
        <v>14</v>
      </c>
      <c r="D2" s="2" t="s">
        <v>27</v>
      </c>
      <c r="E2" s="14" t="s">
        <v>35</v>
      </c>
      <c r="F2" s="14" t="s">
        <v>37</v>
      </c>
    </row>
    <row r="3" spans="2:11" ht="30" customHeight="1" x14ac:dyDescent="0.3">
      <c r="B3" s="15">
        <f>SUM(ListaDeEstoque[VALOR DE ESTOQUE])</f>
        <v>4649</v>
      </c>
      <c r="C3" s="10">
        <f>COUNTA(ListaDeEstoque[DESCRIÇÃO])</f>
        <v>11</v>
      </c>
      <c r="D3" s="10">
        <f>SUMPRODUCT((1/COUNTIF(ListaDeEstoque[N.º DO COMPARTIMENTO],ListaDeEstoque[N.º DO COMPARTIMENTO]&amp;"")))</f>
        <v>6</v>
      </c>
    </row>
    <row r="4" spans="2:11" ht="17.100000000000001" customHeight="1" x14ac:dyDescent="0.3">
      <c r="B4" s="8" t="s">
        <v>2</v>
      </c>
      <c r="C4" s="8" t="s">
        <v>15</v>
      </c>
      <c r="D4" s="8" t="s">
        <v>28</v>
      </c>
      <c r="E4" s="8" t="s">
        <v>36</v>
      </c>
      <c r="F4" s="8" t="s">
        <v>38</v>
      </c>
      <c r="G4" s="8" t="s">
        <v>42</v>
      </c>
      <c r="H4" s="8" t="s">
        <v>43</v>
      </c>
      <c r="I4" s="8" t="s">
        <v>44</v>
      </c>
      <c r="J4" s="8" t="s">
        <v>45</v>
      </c>
      <c r="K4" s="8" t="s">
        <v>46</v>
      </c>
    </row>
    <row r="5" spans="2:11" ht="30" customHeight="1" x14ac:dyDescent="0.3">
      <c r="B5" s="11" t="s">
        <v>3</v>
      </c>
      <c r="C5" s="11" t="s">
        <v>16</v>
      </c>
      <c r="D5" s="11" t="s">
        <v>29</v>
      </c>
      <c r="E5" s="11" t="str">
        <f>IFERROR(VLOOKUP(ListaDeEstoque[[#This Row],[N.º DO COMPARTIMENTO]],PesquisarCompartimento[],3,FALSE),"")</f>
        <v>Linha 2, compartimento 1</v>
      </c>
      <c r="F5" s="11" t="s">
        <v>39</v>
      </c>
      <c r="G5" s="12">
        <v>20</v>
      </c>
      <c r="H5" s="12">
        <v>10</v>
      </c>
      <c r="I5" s="16">
        <v>30</v>
      </c>
      <c r="J5" s="16">
        <f>ListaDeEstoque[[#This Row],[QUANT]]*ListaDeEstoque[[#This Row],[CUSTO]]</f>
        <v>600</v>
      </c>
      <c r="K5" s="17">
        <f>IFERROR(IF(ListaDeEstoque[[#This Row],[QUANT]]&lt;=ListaDeEstoque[[#This Row],[QUANT NOVA ENCOMENDA]],1,0),0)</f>
        <v>0</v>
      </c>
    </row>
    <row r="6" spans="2:11" ht="30" customHeight="1" x14ac:dyDescent="0.3">
      <c r="B6" s="11" t="s">
        <v>4</v>
      </c>
      <c r="C6" s="11" t="s">
        <v>17</v>
      </c>
      <c r="D6" s="11" t="s">
        <v>29</v>
      </c>
      <c r="E6" s="11" t="str">
        <f>IFERROR(VLOOKUP(ListaDeEstoque[[#This Row],[N.º DO COMPARTIMENTO]],PesquisarCompartimento[],3,FALSE),"")</f>
        <v>Linha 2, compartimento 1</v>
      </c>
      <c r="F6" s="11" t="s">
        <v>39</v>
      </c>
      <c r="G6" s="12">
        <v>30</v>
      </c>
      <c r="H6" s="12">
        <v>15</v>
      </c>
      <c r="I6" s="16">
        <v>40</v>
      </c>
      <c r="J6" s="16">
        <f>ListaDeEstoque[[#This Row],[QUANT]]*ListaDeEstoque[[#This Row],[CUSTO]]</f>
        <v>1200</v>
      </c>
      <c r="K6" s="17">
        <f>IFERROR(IF(ListaDeEstoque[[#This Row],[QUANT]]&lt;=ListaDeEstoque[[#This Row],[QUANT NOVA ENCOMENDA]],1,0),0)</f>
        <v>0</v>
      </c>
    </row>
    <row r="7" spans="2:11" ht="30" customHeight="1" x14ac:dyDescent="0.3">
      <c r="B7" s="11" t="s">
        <v>5</v>
      </c>
      <c r="C7" s="11" t="s">
        <v>18</v>
      </c>
      <c r="D7" s="11" t="s">
        <v>30</v>
      </c>
      <c r="E7" s="11" t="str">
        <f>IFERROR(VLOOKUP(ListaDeEstoque[[#This Row],[N.º DO COMPARTIMENTO]],PesquisarCompartimento[],3,FALSE),"")</f>
        <v>Linha 1, compartimento 1</v>
      </c>
      <c r="F7" s="11" t="s">
        <v>39</v>
      </c>
      <c r="G7" s="12">
        <v>10</v>
      </c>
      <c r="H7" s="12">
        <v>5</v>
      </c>
      <c r="I7" s="16">
        <v>5</v>
      </c>
      <c r="J7" s="16">
        <f>ListaDeEstoque[[#This Row],[QUANT]]*ListaDeEstoque[[#This Row],[CUSTO]]</f>
        <v>50</v>
      </c>
      <c r="K7" s="17">
        <f>IFERROR(IF(ListaDeEstoque[[#This Row],[QUANT]]&lt;=ListaDeEstoque[[#This Row],[QUANT NOVA ENCOMENDA]],1,0),0)</f>
        <v>0</v>
      </c>
    </row>
    <row r="8" spans="2:11" ht="30" customHeight="1" x14ac:dyDescent="0.3">
      <c r="B8" s="11" t="s">
        <v>6</v>
      </c>
      <c r="C8" s="11" t="s">
        <v>19</v>
      </c>
      <c r="D8" s="11" t="s">
        <v>31</v>
      </c>
      <c r="E8" s="11" t="str">
        <f>IFERROR(VLOOKUP(ListaDeEstoque[[#This Row],[N.º DO COMPARTIMENTO]],PesquisarCompartimento[],3,FALSE),"")</f>
        <v>Linha 3, compartimento 2</v>
      </c>
      <c r="F8" s="11" t="s">
        <v>40</v>
      </c>
      <c r="G8" s="12">
        <v>40</v>
      </c>
      <c r="H8" s="12">
        <v>10</v>
      </c>
      <c r="I8" s="16">
        <v>15</v>
      </c>
      <c r="J8" s="16">
        <f>ListaDeEstoque[[#This Row],[QUANT]]*ListaDeEstoque[[#This Row],[CUSTO]]</f>
        <v>600</v>
      </c>
      <c r="K8" s="17">
        <f>IFERROR(IF(ListaDeEstoque[[#This Row],[QUANT]]&lt;=ListaDeEstoque[[#This Row],[QUANT NOVA ENCOMENDA]],1,0),0)</f>
        <v>0</v>
      </c>
    </row>
    <row r="9" spans="2:11" ht="30" customHeight="1" x14ac:dyDescent="0.3">
      <c r="B9" s="11" t="s">
        <v>7</v>
      </c>
      <c r="C9" s="11" t="s">
        <v>20</v>
      </c>
      <c r="D9" s="11" t="s">
        <v>32</v>
      </c>
      <c r="E9" s="11" t="str">
        <f>IFERROR(VLOOKUP(ListaDeEstoque[[#This Row],[N.º DO COMPARTIMENTO]],PesquisarCompartimento[],3,FALSE),"")</f>
        <v>Linha 3, compartimento 1</v>
      </c>
      <c r="F9" s="11" t="s">
        <v>39</v>
      </c>
      <c r="G9" s="12">
        <v>12</v>
      </c>
      <c r="H9" s="12">
        <v>10</v>
      </c>
      <c r="I9" s="16">
        <v>26</v>
      </c>
      <c r="J9" s="16">
        <f>ListaDeEstoque[[#This Row],[QUANT]]*ListaDeEstoque[[#This Row],[CUSTO]]</f>
        <v>312</v>
      </c>
      <c r="K9" s="17">
        <f>IFERROR(IF(ListaDeEstoque[[#This Row],[QUANT]]&lt;=ListaDeEstoque[[#This Row],[QUANT NOVA ENCOMENDA]],1,0),0)</f>
        <v>0</v>
      </c>
    </row>
    <row r="10" spans="2:11" ht="30" customHeight="1" x14ac:dyDescent="0.3">
      <c r="B10" s="11" t="s">
        <v>8</v>
      </c>
      <c r="C10" s="11" t="s">
        <v>21</v>
      </c>
      <c r="D10" s="11" t="s">
        <v>29</v>
      </c>
      <c r="E10" s="11" t="str">
        <f>IFERROR(VLOOKUP(ListaDeEstoque[[#This Row],[N.º DO COMPARTIMENTO]],PesquisarCompartimento[],3,FALSE),"")</f>
        <v>Linha 2, compartimento 1</v>
      </c>
      <c r="F10" s="11" t="s">
        <v>39</v>
      </c>
      <c r="G10" s="12">
        <v>7</v>
      </c>
      <c r="H10" s="12">
        <v>10</v>
      </c>
      <c r="I10" s="16">
        <v>50</v>
      </c>
      <c r="J10" s="16">
        <f>ListaDeEstoque[[#This Row],[QUANT]]*ListaDeEstoque[[#This Row],[CUSTO]]</f>
        <v>350</v>
      </c>
      <c r="K10" s="17">
        <f>IFERROR(IF(ListaDeEstoque[[#This Row],[QUANT]]&lt;=ListaDeEstoque[[#This Row],[QUANT NOVA ENCOMENDA]],1,0),0)</f>
        <v>1</v>
      </c>
    </row>
    <row r="11" spans="2:11" ht="30" customHeight="1" x14ac:dyDescent="0.3">
      <c r="B11" s="11" t="s">
        <v>9</v>
      </c>
      <c r="C11" s="11" t="s">
        <v>22</v>
      </c>
      <c r="D11" s="11" t="s">
        <v>33</v>
      </c>
      <c r="E11" s="11" t="str">
        <f>IFERROR(VLOOKUP(ListaDeEstoque[[#This Row],[N.º DO COMPARTIMENTO]],PesquisarCompartimento[],3,FALSE),"")</f>
        <v>Linha 1, compartimento 2</v>
      </c>
      <c r="F11" s="11" t="s">
        <v>39</v>
      </c>
      <c r="G11" s="12">
        <v>10</v>
      </c>
      <c r="H11" s="12">
        <v>5</v>
      </c>
      <c r="I11" s="16">
        <v>10</v>
      </c>
      <c r="J11" s="16">
        <f>ListaDeEstoque[[#This Row],[QUANT]]*ListaDeEstoque[[#This Row],[CUSTO]]</f>
        <v>100</v>
      </c>
      <c r="K11" s="17">
        <f>IFERROR(IF(ListaDeEstoque[[#This Row],[QUANT]]&lt;=ListaDeEstoque[[#This Row],[QUANT NOVA ENCOMENDA]],1,0),0)</f>
        <v>0</v>
      </c>
    </row>
    <row r="12" spans="2:11" ht="30" customHeight="1" x14ac:dyDescent="0.3">
      <c r="B12" s="11" t="s">
        <v>10</v>
      </c>
      <c r="C12" s="11" t="s">
        <v>23</v>
      </c>
      <c r="D12" s="11" t="s">
        <v>30</v>
      </c>
      <c r="E12" s="11" t="str">
        <f>IFERROR(VLOOKUP(ListaDeEstoque[[#This Row],[N.º DO COMPARTIMENTO]],PesquisarCompartimento[],3,FALSE),"")</f>
        <v>Linha 1, compartimento 1</v>
      </c>
      <c r="F12" s="11" t="s">
        <v>39</v>
      </c>
      <c r="G12" s="12">
        <v>19</v>
      </c>
      <c r="H12" s="12">
        <v>10</v>
      </c>
      <c r="I12" s="16">
        <v>3</v>
      </c>
      <c r="J12" s="16">
        <f>ListaDeEstoque[[#This Row],[QUANT]]*ListaDeEstoque[[#This Row],[CUSTO]]</f>
        <v>57</v>
      </c>
      <c r="K12" s="17">
        <f>IFERROR(IF(ListaDeEstoque[[#This Row],[QUANT]]&lt;=ListaDeEstoque[[#This Row],[QUANT NOVA ENCOMENDA]],1,0),0)</f>
        <v>0</v>
      </c>
    </row>
    <row r="13" spans="2:11" ht="30" customHeight="1" x14ac:dyDescent="0.3">
      <c r="B13" s="11" t="s">
        <v>11</v>
      </c>
      <c r="C13" s="11" t="s">
        <v>24</v>
      </c>
      <c r="D13" s="11" t="s">
        <v>34</v>
      </c>
      <c r="E13" s="11" t="str">
        <f>IFERROR(VLOOKUP(ListaDeEstoque[[#This Row],[N.º DO COMPARTIMENTO]],PesquisarCompartimento[],3,FALSE),"")</f>
        <v>Linha 2, compartimento 2</v>
      </c>
      <c r="F13" s="11" t="s">
        <v>41</v>
      </c>
      <c r="G13" s="12">
        <v>20</v>
      </c>
      <c r="H13" s="12">
        <v>30</v>
      </c>
      <c r="I13" s="16">
        <v>14</v>
      </c>
      <c r="J13" s="16">
        <f>ListaDeEstoque[[#This Row],[QUANT]]*ListaDeEstoque[[#This Row],[CUSTO]]</f>
        <v>280</v>
      </c>
      <c r="K13" s="17">
        <f>IFERROR(IF(ListaDeEstoque[[#This Row],[QUANT]]&lt;=ListaDeEstoque[[#This Row],[QUANT NOVA ENCOMENDA]],1,0),0)</f>
        <v>1</v>
      </c>
    </row>
    <row r="14" spans="2:11" ht="30" customHeight="1" x14ac:dyDescent="0.3">
      <c r="B14" s="11" t="s">
        <v>12</v>
      </c>
      <c r="C14" s="11" t="s">
        <v>25</v>
      </c>
      <c r="D14" s="11" t="s">
        <v>33</v>
      </c>
      <c r="E14" s="11" t="str">
        <f>IFERROR(VLOOKUP(ListaDeEstoque[[#This Row],[N.º DO COMPARTIMENTO]],PesquisarCompartimento[],3,FALSE),"")</f>
        <v>Linha 1, compartimento 2</v>
      </c>
      <c r="F14" s="11" t="s">
        <v>39</v>
      </c>
      <c r="G14" s="12">
        <v>15</v>
      </c>
      <c r="H14" s="12">
        <v>8</v>
      </c>
      <c r="I14" s="16">
        <v>60</v>
      </c>
      <c r="J14" s="16">
        <f>ListaDeEstoque[[#This Row],[QUANT]]*ListaDeEstoque[[#This Row],[CUSTO]]</f>
        <v>900</v>
      </c>
      <c r="K14" s="17">
        <f>IFERROR(IF(ListaDeEstoque[[#This Row],[QUANT]]&lt;=ListaDeEstoque[[#This Row],[QUANT NOVA ENCOMENDA]],1,0),0)</f>
        <v>0</v>
      </c>
    </row>
    <row r="15" spans="2:11" ht="30" customHeight="1" x14ac:dyDescent="0.3">
      <c r="B15" s="11" t="s">
        <v>13</v>
      </c>
      <c r="C15" s="11" t="s">
        <v>26</v>
      </c>
      <c r="D15" s="11" t="s">
        <v>33</v>
      </c>
      <c r="E15" s="11" t="str">
        <f>IFERROR(VLOOKUP(ListaDeEstoque[[#This Row],[N.º DO COMPARTIMENTO]],PesquisarCompartimento[],3,FALSE),"")</f>
        <v>Linha 1, compartimento 2</v>
      </c>
      <c r="F15" s="11" t="s">
        <v>39</v>
      </c>
      <c r="G15" s="12">
        <v>25</v>
      </c>
      <c r="H15" s="12">
        <v>15</v>
      </c>
      <c r="I15" s="16">
        <v>8</v>
      </c>
      <c r="J15" s="16">
        <f>ListaDeEstoque[[#This Row],[QUANT]]*ListaDeEstoque[[#This Row],[CUSTO]]</f>
        <v>200</v>
      </c>
      <c r="K15" s="17">
        <f>IFERROR(IF(ListaDeEstoque[[#This Row],[QUANT]]&lt;=ListaDeEstoque[[#This Row],[QUANT NOVA ENCOMENDA]],1,0),0)</f>
        <v>0</v>
      </c>
    </row>
  </sheetData>
  <conditionalFormatting sqref="B5:K15">
    <cfRule type="expression" dxfId="2" priority="1">
      <formula>$K5=1</formula>
    </cfRule>
    <cfRule type="expression" dxfId="1" priority="6">
      <formula>"If(blnBinNo=""True"")"</formula>
    </cfRule>
  </conditionalFormatting>
  <conditionalFormatting sqref="J5:J15">
    <cfRule type="dataBar" priority="1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{B7FAAC13-0945-4497-B308-0378DA16CDD0}</x14:id>
        </ext>
      </extLst>
    </cfRule>
  </conditionalFormatting>
  <dataValidations count="20">
    <dataValidation allowBlank="1" showInputMessage="1" showErrorMessage="1" prompt="Esta planilha mostra os itens prontos para reordenamento - automaticamente sinalizados na coluna K. Existem 2 links de navegação nas células E2 e F2 para planilhas de Lista de Seleção de Estoque e Pesquisa de Compartimento" sqref="A1" xr:uid="{00000000-0002-0000-0000-000000000000}"/>
    <dataValidation allowBlank="1" showInputMessage="1" showErrorMessage="1" prompt="Valor total do estoque calculado automaticamente" sqref="B3" xr:uid="{00000000-0002-0000-0000-000001000000}"/>
    <dataValidation allowBlank="1" showInputMessage="1" showErrorMessage="1" prompt="Contagem de compartimento calculada automaticamente" sqref="D3" xr:uid="{00000000-0002-0000-0000-000002000000}"/>
    <dataValidation allowBlank="1" showInputMessage="1" showErrorMessage="1" prompt="Quantidade de itens no estoque calculada automaticamente de acordo com a descrição" sqref="C3" xr:uid="{00000000-0002-0000-0000-000003000000}"/>
    <dataValidation allowBlank="1" showInputMessage="1" showErrorMessage="1" prompt="Insira a SKU nesta coluna" sqref="B4" xr:uid="{00000000-0002-0000-0000-000004000000}"/>
    <dataValidation allowBlank="1" showInputMessage="1" showErrorMessage="1" prompt="Inserir uma descrição do item nesta coluna" sqref="C4" xr:uid="{00000000-0002-0000-0000-000005000000}"/>
    <dataValidation allowBlank="1" showInputMessage="1" showErrorMessage="1" prompt="Selecione o número do compartimento na lista suspensa. Pressione ALT + SETA PARA BAIXO para abrir a lista suspensa e pressione ENTER para escolher um dos itens" sqref="D4" xr:uid="{00000000-0002-0000-0000-000006000000}"/>
    <dataValidation allowBlank="1" showInputMessage="1" showErrorMessage="1" prompt="O Local é atualizado automaticamente nesta coluna usando as informações de número do compartimento da planilha Pesquisar compartimento " sqref="E4" xr:uid="{00000000-0002-0000-0000-000007000000}"/>
    <dataValidation allowBlank="1" showInputMessage="1" showErrorMessage="1" prompt="Inserir a unidade nesta coluna" sqref="F4" xr:uid="{00000000-0002-0000-0000-000008000000}"/>
    <dataValidation allowBlank="1" showInputMessage="1" showErrorMessage="1" prompt="Insira a quantidade de cada item nesta coluna" sqref="G4" xr:uid="{00000000-0002-0000-0000-000009000000}"/>
    <dataValidation allowBlank="1" showInputMessage="1" showErrorMessage="1" prompt="Insira a quantidade para nova encomenda nesta coluna" sqref="H4" xr:uid="{00000000-0002-0000-0000-00000A000000}"/>
    <dataValidation allowBlank="1" showInputMessage="1" showErrorMessage="1" prompt="Insira o custo de cada item nesta coluna" sqref="I4" xr:uid="{00000000-0002-0000-0000-00000B000000}"/>
    <dataValidation allowBlank="1" showInputMessage="1" showErrorMessage="1" prompt="O valor do estoque é calculado automaticamente nesta coluna usando os valores QUANT e CUSTO da tabela" sqref="J4" xr:uid="{00000000-0002-0000-0000-00000C000000}"/>
    <dataValidation allowBlank="1" showInputMessage="1" showErrorMessage="1" prompt="Um ícone de sinalização nesta coluna indica que os itens na lista de estoque estão prontos para serem repostos" sqref="K4" xr:uid="{00000000-0002-0000-0000-00000D000000}"/>
    <dataValidation type="list" errorStyle="warning" allowBlank="1" showInputMessage="1" showErrorMessage="1" error="O Bin # não está na lista. Selecione Sim para reter a entrada, Cancelar para adicioná-la à tabela na planilha de Pesquisa de Bin, o que adicionará o Bin # a lista suspensa, ou Não e ALT +SETAPARABAIXO para selecionar da lista" sqref="D5:D15" xr:uid="{00000000-0002-0000-0000-00000E000000}">
      <formula1>NúmeroCompartimento</formula1>
    </dataValidation>
    <dataValidation allowBlank="1" showInputMessage="1" showErrorMessage="1" prompt="Link de navegação a planilha Lista de Seleção de Estoque" sqref="E2" xr:uid="{00000000-0002-0000-0000-00000F000000}"/>
    <dataValidation allowBlank="1" showInputMessage="1" showErrorMessage="1" prompt="Link de navegação para alterar ou adicionar itens à planilha Pesquisar compartimento" sqref="F2" xr:uid="{00000000-0002-0000-0000-000010000000}"/>
    <dataValidation allowBlank="1" showInputMessage="1" showErrorMessage="1" prompt="O valor total do inventário é atualizado automaticamente abaixo" sqref="B2" xr:uid="{00000000-0002-0000-0000-000011000000}"/>
    <dataValidation allowBlank="1" showInputMessage="1" showErrorMessage="1" prompt="O total de itens de estoque é atualizado automaticamente abaixo" sqref="C2" xr:uid="{00000000-0002-0000-0000-000012000000}"/>
    <dataValidation allowBlank="1" showInputMessage="1" showErrorMessage="1" prompt="A contagem total do depósito é atualizada automaticamente abaixo" sqref="D2" xr:uid="{00000000-0002-0000-0000-000013000000}"/>
  </dataValidations>
  <hyperlinks>
    <hyperlink ref="E2" location="'Lista de Seleção de Estoque'!A1" tooltip="Selecionar para exibir a planilha Lista de Seleção de Estoque" display="INVENTORY PICK LIST" xr:uid="{00000000-0004-0000-0000-000000000000}"/>
    <hyperlink ref="F2" location="'Pesquisar compartimento'!A1" tooltip="Selecionar para adicionar ou alterar as informações em Pesquisar Compartimento" display="BIN LOOKUP" xr:uid="{00000000-0004-0000-00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FAAC13-0945-4497-B308-0378DA16CD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J5:J15</xm:sqref>
        </x14:conditionalFormatting>
        <x14:conditionalFormatting xmlns:xm="http://schemas.microsoft.com/office/excel/2006/main">
          <x14:cfRule type="iconSet" priority="17" id="{AC6CABC8-B392-410F-BF01-FBE3A7AF244A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K5:K15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PickList">
    <tabColor theme="4" tint="0.39997558519241921"/>
    <pageSetUpPr autoPageBreaks="0" fitToPage="1"/>
  </sheetPr>
  <dimension ref="B1:I9"/>
  <sheetViews>
    <sheetView showGridLines="0" zoomScaleNormal="100" workbookViewId="0"/>
  </sheetViews>
  <sheetFormatPr defaultRowHeight="30" customHeight="1" x14ac:dyDescent="0.3"/>
  <cols>
    <col min="1" max="1" width="1.88671875" customWidth="1"/>
    <col min="2" max="2" width="29" customWidth="1"/>
    <col min="3" max="3" width="30" customWidth="1"/>
    <col min="4" max="4" width="19.88671875" bestFit="1" customWidth="1"/>
    <col min="5" max="5" width="18.21875" bestFit="1" customWidth="1"/>
    <col min="6" max="6" width="25.44140625" customWidth="1"/>
    <col min="7" max="7" width="14.44140625" customWidth="1"/>
    <col min="8" max="8" width="22.33203125" bestFit="1" customWidth="1"/>
    <col min="9" max="9" width="22.6640625" customWidth="1"/>
  </cols>
  <sheetData>
    <row r="1" spans="2:9" ht="54" customHeight="1" thickBot="1" x14ac:dyDescent="0.5">
      <c r="B1" s="5" t="s">
        <v>35</v>
      </c>
      <c r="C1" s="3"/>
      <c r="D1" s="1"/>
      <c r="E1" s="1"/>
      <c r="F1" s="1"/>
      <c r="G1" s="1"/>
      <c r="H1" s="1"/>
      <c r="I1" s="1"/>
    </row>
    <row r="2" spans="2:9" ht="24.95" customHeight="1" x14ac:dyDescent="0.3">
      <c r="B2" s="14"/>
      <c r="C2" s="14" t="s">
        <v>0</v>
      </c>
    </row>
    <row r="3" spans="2:9" ht="30" customHeight="1" x14ac:dyDescent="0.3">
      <c r="B3" s="18"/>
      <c r="C3" s="18"/>
    </row>
    <row r="4" spans="2:9" ht="17.100000000000001" customHeight="1" x14ac:dyDescent="0.3">
      <c r="B4" s="8" t="s">
        <v>47</v>
      </c>
      <c r="C4" s="8" t="s">
        <v>2</v>
      </c>
      <c r="D4" s="8" t="s">
        <v>49</v>
      </c>
      <c r="E4" s="8" t="s">
        <v>50</v>
      </c>
      <c r="F4" s="8" t="s">
        <v>51</v>
      </c>
      <c r="G4" s="8" t="s">
        <v>38</v>
      </c>
      <c r="H4" s="8" t="s">
        <v>28</v>
      </c>
      <c r="I4" s="8" t="s">
        <v>36</v>
      </c>
    </row>
    <row r="5" spans="2:9" ht="30" customHeight="1" x14ac:dyDescent="0.3">
      <c r="B5" s="11" t="s">
        <v>48</v>
      </c>
      <c r="C5" s="11" t="s">
        <v>3</v>
      </c>
      <c r="D5" s="12">
        <v>3</v>
      </c>
      <c r="E5" s="12">
        <f>IFERROR(VLOOKUP(ListaSeleçãoEstoque[[#This Row],[SKU]],ListaDeEstoque[],6,FALSE),"")</f>
        <v>20</v>
      </c>
      <c r="F5" s="11" t="str">
        <f>IFERROR(VLOOKUP(ListaSeleçãoEstoque[[#This Row],[SKU]],ListaDeEstoque[],2,FALSE),"")</f>
        <v>Item 1</v>
      </c>
      <c r="G5" s="11" t="str">
        <f>IFERROR(VLOOKUP(ListaSeleçãoEstoque[[#This Row],[SKU]],ListaDeEstoque[],5,FALSE),"")</f>
        <v>Cada</v>
      </c>
      <c r="H5" s="11" t="str">
        <f>IFERROR(VLOOKUP(ListaSeleçãoEstoque[[#This Row],[SKU]],ListaDeEstoque[],3,FALSE),"")</f>
        <v>T345</v>
      </c>
      <c r="I5" s="11" t="str">
        <f>IFERROR(VLOOKUP(ListaSeleçãoEstoque[[#This Row],[SKU]],ListaDeEstoque[],4,FALSE),"")</f>
        <v>Linha 2, compartimento 1</v>
      </c>
    </row>
    <row r="6" spans="2:9" ht="30" customHeight="1" x14ac:dyDescent="0.3">
      <c r="B6" s="11" t="s">
        <v>48</v>
      </c>
      <c r="C6" s="11" t="s">
        <v>6</v>
      </c>
      <c r="D6" s="12">
        <v>1</v>
      </c>
      <c r="E6" s="12">
        <f>IFERROR(VLOOKUP(ListaSeleçãoEstoque[[#This Row],[SKU]],ListaDeEstoque[],6,FALSE),"")</f>
        <v>40</v>
      </c>
      <c r="F6" s="11" t="str">
        <f>IFERROR(VLOOKUP(ListaSeleçãoEstoque[[#This Row],[SKU]],ListaDeEstoque[],2,FALSE),"")</f>
        <v>Item 4</v>
      </c>
      <c r="G6" s="11" t="str">
        <f>IFERROR(VLOOKUP(ListaSeleçãoEstoque[[#This Row],[SKU]],ListaDeEstoque[],5,FALSE),"")</f>
        <v>Caixa (10 unid.)</v>
      </c>
      <c r="H6" s="11" t="str">
        <f>IFERROR(VLOOKUP(ListaSeleçãoEstoque[[#This Row],[SKU]],ListaDeEstoque[],3,FALSE),"")</f>
        <v>T9876</v>
      </c>
      <c r="I6" s="11" t="str">
        <f>IFERROR(VLOOKUP(ListaSeleçãoEstoque[[#This Row],[SKU]],ListaDeEstoque[],4,FALSE),"")</f>
        <v>Linha 3, compartimento 2</v>
      </c>
    </row>
    <row r="7" spans="2:9" ht="30" customHeight="1" x14ac:dyDescent="0.3">
      <c r="B7" s="11" t="s">
        <v>48</v>
      </c>
      <c r="C7" s="11" t="s">
        <v>9</v>
      </c>
      <c r="D7" s="12">
        <v>2</v>
      </c>
      <c r="E7" s="12">
        <f>IFERROR(VLOOKUP(ListaSeleçãoEstoque[[#This Row],[SKU]],ListaDeEstoque[],6,FALSE),"")</f>
        <v>10</v>
      </c>
      <c r="F7" s="11" t="str">
        <f>IFERROR(VLOOKUP(ListaSeleçãoEstoque[[#This Row],[SKU]],ListaDeEstoque[],2,FALSE),"")</f>
        <v>Item 7</v>
      </c>
      <c r="G7" s="11" t="str">
        <f>IFERROR(VLOOKUP(ListaSeleçãoEstoque[[#This Row],[SKU]],ListaDeEstoque[],5,FALSE),"")</f>
        <v>Cada</v>
      </c>
      <c r="H7" s="11" t="str">
        <f>IFERROR(VLOOKUP(ListaSeleçãoEstoque[[#This Row],[SKU]],ListaDeEstoque[],3,FALSE),"")</f>
        <v>T349</v>
      </c>
      <c r="I7" s="11" t="str">
        <f>IFERROR(VLOOKUP(ListaSeleçãoEstoque[[#This Row],[SKU]],ListaDeEstoque[],4,FALSE),"")</f>
        <v>Linha 1, compartimento 2</v>
      </c>
    </row>
    <row r="8" spans="2:9" ht="30" customHeight="1" x14ac:dyDescent="0.3">
      <c r="B8" s="11" t="s">
        <v>48</v>
      </c>
      <c r="C8" s="11" t="s">
        <v>12</v>
      </c>
      <c r="D8" s="12">
        <v>6</v>
      </c>
      <c r="E8" s="12">
        <f>IFERROR(VLOOKUP(ListaSeleçãoEstoque[[#This Row],[SKU]],ListaDeEstoque[],6,FALSE),"")</f>
        <v>15</v>
      </c>
      <c r="F8" s="11" t="str">
        <f>IFERROR(VLOOKUP(ListaSeleçãoEstoque[[#This Row],[SKU]],ListaDeEstoque[],2,FALSE),"")</f>
        <v>Item 10</v>
      </c>
      <c r="G8" s="11" t="str">
        <f>IFERROR(VLOOKUP(ListaSeleçãoEstoque[[#This Row],[SKU]],ListaDeEstoque[],5,FALSE),"")</f>
        <v>Cada</v>
      </c>
      <c r="H8" s="11" t="str">
        <f>IFERROR(VLOOKUP(ListaSeleçãoEstoque[[#This Row],[SKU]],ListaDeEstoque[],3,FALSE),"")</f>
        <v>T349</v>
      </c>
      <c r="I8" s="11" t="str">
        <f>IFERROR(VLOOKUP(ListaSeleçãoEstoque[[#This Row],[SKU]],ListaDeEstoque[],4,FALSE),"")</f>
        <v>Linha 1, compartimento 2</v>
      </c>
    </row>
    <row r="9" spans="2:9" ht="30" customHeight="1" x14ac:dyDescent="0.3">
      <c r="B9" s="11" t="s">
        <v>48</v>
      </c>
      <c r="C9" s="11" t="s">
        <v>5</v>
      </c>
      <c r="D9" s="12">
        <v>3</v>
      </c>
      <c r="E9" s="12">
        <f>IFERROR(VLOOKUP(ListaSeleçãoEstoque[[#This Row],[SKU]],ListaDeEstoque[],6,FALSE),"")</f>
        <v>10</v>
      </c>
      <c r="F9" s="11" t="str">
        <f>IFERROR(VLOOKUP(ListaSeleçãoEstoque[[#This Row],[SKU]],ListaDeEstoque[],2,FALSE),"")</f>
        <v>Item 3</v>
      </c>
      <c r="G9" s="11" t="str">
        <f>IFERROR(VLOOKUP(ListaSeleçãoEstoque[[#This Row],[SKU]],ListaDeEstoque[],5,FALSE),"")</f>
        <v>Cada</v>
      </c>
      <c r="H9" s="11" t="str">
        <f>IFERROR(VLOOKUP(ListaSeleçãoEstoque[[#This Row],[SKU]],ListaDeEstoque[],3,FALSE),"")</f>
        <v>T5789</v>
      </c>
      <c r="I9" s="11" t="str">
        <f>IFERROR(VLOOKUP(ListaSeleçãoEstoque[[#This Row],[SKU]],ListaDeEstoque[],4,FALSE),"")</f>
        <v>Linha 1, compartimento 1</v>
      </c>
    </row>
  </sheetData>
  <conditionalFormatting sqref="E5:E9">
    <cfRule type="expression" dxfId="0" priority="7">
      <formula>D5&gt;E5</formula>
    </cfRule>
  </conditionalFormatting>
  <dataValidations xWindow="40" yWindow="335" count="14">
    <dataValidation allowBlank="1" showInputMessage="1" showErrorMessage="1" prompt="Use a lista de seleção de estoque para rastrear a quantidade de cada SKU necessária para atender aos pedidos. Limpe a tabela da lista de seleção na célula B2. Navegue até a planilha de Lista de Estoque na célula C2" sqref="A1" xr:uid="{00000000-0002-0000-0100-000000000000}"/>
    <dataValidation allowBlank="1" showInputMessage="1" showErrorMessage="1" prompt="Inserir o número do pedido nesta coluna" sqref="B4" xr:uid="{00000000-0002-0000-0100-000001000000}"/>
    <dataValidation allowBlank="1" showInputMessage="1" showErrorMessage="1" prompt="Selecione o SKU na lista suspensa. Pressione ALT + SETA PARA BAIXO para abrir a lista suspensa e pressione ENTER para escolher um dos itens" sqref="C4" xr:uid="{00000000-0002-0000-0100-000002000000}"/>
    <dataValidation allowBlank="1" showInputMessage="1" showErrorMessage="1" prompt="Inserir a quantidade de escolha de itens nesta coluna" sqref="D4" xr:uid="{00000000-0002-0000-0100-000003000000}"/>
    <dataValidation allowBlank="1" showInputMessage="1" showErrorMessage="1" prompt="A quantidade disponível de cada item é automaticamente calculada nesta coluna" sqref="E4" xr:uid="{00000000-0002-0000-0100-000004000000}"/>
    <dataValidation allowBlank="1" showInputMessage="1" showErrorMessage="1" prompt="A descrição do item é atualizada automaticamente nesta coluna" sqref="F4" xr:uid="{00000000-0002-0000-0100-000005000000}"/>
    <dataValidation allowBlank="1" showInputMessage="1" showErrorMessage="1" prompt="A unidade é atualizada automaticamente nesta coluna" sqref="G4" xr:uid="{00000000-0002-0000-0100-000006000000}"/>
    <dataValidation allowBlank="1" showInputMessage="1" showErrorMessage="1" prompt="O número do compartimento é atualizado automaticamente nesta coluna" sqref="H4" xr:uid="{00000000-0002-0000-0100-000007000000}"/>
    <dataValidation allowBlank="1" showInputMessage="1" showErrorMessage="1" prompt="O local é atualizado automaticamente nesta coluna" sqref="I4" xr:uid="{00000000-0002-0000-0100-000008000000}"/>
    <dataValidation type="custom" allowBlank="1" showInputMessage="1" showErrorMessage="1" errorTitle="Ops!" error="A quantidade inserida excede a Quantidade Disponível. " sqref="D6:D9" xr:uid="{00000000-0002-0000-0100-000009000000}">
      <formula1>D6&lt;=E6</formula1>
    </dataValidation>
    <dataValidation type="custom" allowBlank="1" showInputMessage="1" showErrorMessage="1" error="A quantidade inserida excede a Quantidade Disponível. Insira um PICK QTY menor que o QTY DISPONÍVEL" sqref="D5" xr:uid="{00000000-0002-0000-0100-00000A000000}">
      <formula1>D5&lt;=E5</formula1>
    </dataValidation>
    <dataValidation allowBlank="1" showInputMessage="1" showErrorMessage="1" prompt="Para limpar a tabela da lista de seleção nesta planilha, ative o objeto em B2 ou pressione ALT + F8 e digite &quot;LimparListaDeSeleçãO_x000a_&quot; sem espaços e selecione RUN" sqref="B2" xr:uid="{00000000-0002-0000-0100-00000B000000}"/>
    <dataValidation allowBlank="1" showInputMessage="1" showErrorMessage="1" prompt="Link de navegação para planilha de lista de inventário" sqref="C2" xr:uid="{00000000-0002-0000-0100-00000C000000}"/>
    <dataValidation type="list" errorStyle="warning" allowBlank="1" showErrorMessage="1" error="A entrada não é da lista. Selecione CANCELAR, pressione ALT + SETA PARA BAIXO para abrir a lista suspensa e ENTER para fazer a seleção" sqref="C5:C9" xr:uid="{00000000-0002-0000-0100-00000D000000}">
      <formula1>PesquisarSKU</formula1>
    </dataValidation>
  </dataValidations>
  <hyperlinks>
    <hyperlink ref="C2" location="'Lista de Estoque'!A1" tooltip="Selecionar para exibir a Lista de Estoque" display="INVENTORY LIST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BinLookup">
    <tabColor theme="4" tint="-0.499984740745262"/>
    <pageSetUpPr autoPageBreaks="0" fitToPage="1"/>
  </sheetPr>
  <dimension ref="B1:G11"/>
  <sheetViews>
    <sheetView showGridLines="0" zoomScaleNormal="100" workbookViewId="0"/>
  </sheetViews>
  <sheetFormatPr defaultRowHeight="30" customHeight="1" x14ac:dyDescent="0.3"/>
  <cols>
    <col min="1" max="1" width="1.88671875" customWidth="1"/>
    <col min="2" max="2" width="28.77734375" customWidth="1"/>
    <col min="3" max="3" width="20.33203125" bestFit="1" customWidth="1"/>
    <col min="4" max="4" width="22.33203125" customWidth="1"/>
    <col min="5" max="6" width="11.88671875" customWidth="1"/>
    <col min="7" max="7" width="17.33203125" customWidth="1"/>
  </cols>
  <sheetData>
    <row r="1" spans="2:7" ht="54" customHeight="1" thickBot="1" x14ac:dyDescent="0.5">
      <c r="B1" s="3" t="s">
        <v>37</v>
      </c>
      <c r="C1" s="1"/>
      <c r="D1" s="1"/>
      <c r="E1" s="1"/>
      <c r="F1" s="1"/>
      <c r="G1" s="1"/>
    </row>
    <row r="2" spans="2:7" ht="24.95" customHeight="1" x14ac:dyDescent="0.3">
      <c r="B2" s="14" t="s">
        <v>0</v>
      </c>
    </row>
    <row r="3" spans="2:7" ht="30" customHeight="1" x14ac:dyDescent="0.3">
      <c r="B3" s="9"/>
      <c r="C3" s="9"/>
      <c r="D3" s="9"/>
      <c r="E3" s="9"/>
      <c r="F3" s="9"/>
      <c r="G3" s="9"/>
    </row>
    <row r="4" spans="2:7" ht="17.100000000000001" customHeight="1" x14ac:dyDescent="0.3">
      <c r="B4" s="6" t="s">
        <v>28</v>
      </c>
      <c r="C4" s="6" t="s">
        <v>15</v>
      </c>
      <c r="D4" s="6" t="s">
        <v>36</v>
      </c>
      <c r="E4" s="7" t="s">
        <v>62</v>
      </c>
      <c r="F4" s="7" t="s">
        <v>63</v>
      </c>
      <c r="G4" s="7" t="s">
        <v>64</v>
      </c>
    </row>
    <row r="5" spans="2:7" ht="30" customHeight="1" x14ac:dyDescent="0.3">
      <c r="B5" s="11" t="s">
        <v>29</v>
      </c>
      <c r="C5" s="11" t="s">
        <v>52</v>
      </c>
      <c r="D5" s="13" t="s">
        <v>55</v>
      </c>
      <c r="E5" s="12">
        <v>50</v>
      </c>
      <c r="F5" s="12">
        <v>10</v>
      </c>
      <c r="G5" s="12">
        <v>10</v>
      </c>
    </row>
    <row r="6" spans="2:7" ht="30" customHeight="1" x14ac:dyDescent="0.3">
      <c r="B6" s="11" t="s">
        <v>30</v>
      </c>
      <c r="C6" s="11" t="s">
        <v>53</v>
      </c>
      <c r="D6" s="11" t="s">
        <v>56</v>
      </c>
      <c r="E6" s="12">
        <v>25</v>
      </c>
      <c r="F6" s="12">
        <v>5</v>
      </c>
      <c r="G6" s="12">
        <v>5</v>
      </c>
    </row>
    <row r="7" spans="2:7" ht="30" customHeight="1" x14ac:dyDescent="0.3">
      <c r="B7" s="11" t="s">
        <v>31</v>
      </c>
      <c r="C7" s="11" t="s">
        <v>52</v>
      </c>
      <c r="D7" s="11" t="s">
        <v>57</v>
      </c>
      <c r="E7" s="12">
        <v>50</v>
      </c>
      <c r="F7" s="12">
        <v>10</v>
      </c>
      <c r="G7" s="12">
        <v>10</v>
      </c>
    </row>
    <row r="8" spans="2:7" ht="30" customHeight="1" x14ac:dyDescent="0.3">
      <c r="B8" s="11" t="s">
        <v>32</v>
      </c>
      <c r="C8" s="11" t="s">
        <v>54</v>
      </c>
      <c r="D8" s="11" t="s">
        <v>58</v>
      </c>
      <c r="E8" s="12">
        <v>30</v>
      </c>
      <c r="F8" s="12">
        <v>7</v>
      </c>
      <c r="G8" s="12">
        <v>10</v>
      </c>
    </row>
    <row r="9" spans="2:7" ht="30" customHeight="1" x14ac:dyDescent="0.3">
      <c r="B9" s="11" t="s">
        <v>33</v>
      </c>
      <c r="C9" s="11" t="s">
        <v>53</v>
      </c>
      <c r="D9" s="11" t="s">
        <v>59</v>
      </c>
      <c r="E9" s="12">
        <v>25</v>
      </c>
      <c r="F9" s="12">
        <v>5</v>
      </c>
      <c r="G9" s="12">
        <v>5</v>
      </c>
    </row>
    <row r="10" spans="2:7" ht="30" customHeight="1" x14ac:dyDescent="0.3">
      <c r="B10" s="11" t="s">
        <v>30</v>
      </c>
      <c r="C10" s="11" t="s">
        <v>52</v>
      </c>
      <c r="D10" s="11" t="s">
        <v>60</v>
      </c>
      <c r="E10" s="12">
        <v>50</v>
      </c>
      <c r="F10" s="12">
        <v>10</v>
      </c>
      <c r="G10" s="12">
        <v>10</v>
      </c>
    </row>
    <row r="11" spans="2:7" ht="30" customHeight="1" x14ac:dyDescent="0.3">
      <c r="B11" s="11" t="s">
        <v>34</v>
      </c>
      <c r="C11" s="11" t="s">
        <v>52</v>
      </c>
      <c r="D11" s="11" t="s">
        <v>61</v>
      </c>
      <c r="E11" s="12">
        <v>50</v>
      </c>
      <c r="F11" s="12">
        <v>10</v>
      </c>
      <c r="G11" s="12">
        <v>10</v>
      </c>
    </row>
  </sheetData>
  <dataValidations count="8">
    <dataValidation allowBlank="1" showInputMessage="1" showErrorMessage="1" prompt="Esta planilha possui uma tabela que fornece dados para as planilhas da lista de inventário e da lista de seleção de inventário. Um link de navegação para a planilha de lista de inventário está na célula B2" sqref="A1" xr:uid="{00000000-0002-0000-0200-000000000000}"/>
    <dataValidation allowBlank="1" showInputMessage="1" showErrorMessage="1" prompt="Inserir o número do compartimento nesta coluna" sqref="B4" xr:uid="{00000000-0002-0000-0200-000001000000}"/>
    <dataValidation allowBlank="1" showInputMessage="1" showErrorMessage="1" prompt="Insira uma descrição do compartimento nesta coluna" sqref="C4" xr:uid="{00000000-0002-0000-0200-000002000000}"/>
    <dataValidation allowBlank="1" showInputMessage="1" showErrorMessage="1" prompt="Insira o local do compartimento nesta coluna" sqref="D4" xr:uid="{00000000-0002-0000-0200-000003000000}"/>
    <dataValidation allowBlank="1" showInputMessage="1" showErrorMessage="1" prompt="Insira a largura do compartimento nesta coluna" sqref="E4" xr:uid="{00000000-0002-0000-0200-000004000000}"/>
    <dataValidation allowBlank="1" showInputMessage="1" showErrorMessage="1" prompt="Insira a altura do compartimento nesta coluna" sqref="F4" xr:uid="{00000000-0002-0000-0200-000005000000}"/>
    <dataValidation allowBlank="1" showInputMessage="1" showErrorMessage="1" prompt="Inserir o comprimento do compartimento nesta coluna" sqref="G4" xr:uid="{00000000-0002-0000-0200-000006000000}"/>
    <dataValidation allowBlank="1" showInputMessage="1" showErrorMessage="1" prompt="Link de navegação para planilha de lista de inventário" sqref="B2" xr:uid="{00000000-0002-0000-0200-000007000000}"/>
  </dataValidations>
  <hyperlinks>
    <hyperlink ref="B2" location="'Lista de Estoque'!A1" tooltip="Selecionar para exibir a Lista de Estoque" display="INVENTORY LIST" xr:uid="{00000000-0004-0000-02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TM02930030</ap:Template>
  <ap:ScaleCrop>false</ap:ScaleCrop>
  <ap:HeadingPairs>
    <vt:vector baseType="variant" size="4">
      <vt:variant>
        <vt:lpstr>Planilhas</vt:lpstr>
      </vt:variant>
      <vt:variant>
        <vt:i4>3</vt:i4>
      </vt:variant>
      <vt:variant>
        <vt:lpstr>Intervalos Nomeados</vt:lpstr>
      </vt:variant>
      <vt:variant>
        <vt:i4>8</vt:i4>
      </vt:variant>
    </vt:vector>
  </ap:HeadingPairs>
  <ap:TitlesOfParts>
    <vt:vector baseType="lpstr" size="11">
      <vt:lpstr>Lista de Estoque</vt:lpstr>
      <vt:lpstr>Lista de Seleção de Estoque</vt:lpstr>
      <vt:lpstr>Pesquisar compartimento</vt:lpstr>
      <vt:lpstr>NúmeroCompartimento</vt:lpstr>
      <vt:lpstr>PesquisarSKU</vt:lpstr>
      <vt:lpstr>TítuloColuna1</vt:lpstr>
      <vt:lpstr>TítuloColuna3</vt:lpstr>
      <vt:lpstr>TítuloDaColuna2</vt:lpstr>
      <vt:lpstr>'Lista de Estoque'!Titulos_de_impressao</vt:lpstr>
      <vt:lpstr>'Lista de Seleção de Estoque'!Titulos_de_impressao</vt:lpstr>
      <vt:lpstr>'Pesquisar compartimento'!Titulos_de_impressao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2017-06-02T00:14:58Z</dcterms:created>
  <dcterms:modified xsi:type="dcterms:W3CDTF">2021-07-07T06:17:55Z</dcterms:modified>
</cp:coreProperties>
</file>