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Override PartName="/docMetadata/LabelInfo.xml" ContentType="application/vnd.ms-office.classificationlabel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51.xml" ContentType="application/vnd.openxmlformats-officedocument.spreadsheetml.table+xml"/>
  <Override PartName="/xl/drawings/drawing31.xml" ContentType="application/vnd.openxmlformats-officedocument.drawing+xml"/>
  <Override PartName="/xl/charts/chart41.xml" ContentType="application/vnd.openxmlformats-officedocument.drawingml.chart+xml"/>
  <Override PartName="/xl/tables/table62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13.xml" ContentType="application/vnd.openxmlformats-officedocument.spreadsheetml.table+xml"/>
  <Override PartName="/xl/drawings/drawing22.xml" ContentType="application/vnd.openxmlformats-officedocument.drawing+xml"/>
  <Override PartName="/xl/charts/chart32.xml" ContentType="application/vnd.openxmlformats-officedocument.drawingml.chart+xml"/>
  <Override PartName="/xl/tables/table44.xml" ContentType="application/vnd.openxmlformats-officedocument.spreadsheetml.table+xml"/>
  <Override PartName="/xl/tables/table35.xml" ContentType="application/vnd.openxmlformats-officedocument.spreadsheetml.table+xml"/>
  <Override PartName="/xl/tables/table26.xml" ContentType="application/vnd.openxmlformats-officedocument.spreadsheetml.table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14.xml" ContentType="application/vnd.openxmlformats-officedocument.drawingml.chart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9"/>
  <workbookPr filterPrivacy="1" codeName="ThisWorkbook"/>
  <xr:revisionPtr revIDLastSave="0" documentId="13_ncr:1_{FDE2A680-F99E-4416-9F78-51D7280786B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ainel" sheetId="1" r:id="rId1"/>
    <sheet name="Ativos" sheetId="2" r:id="rId2"/>
    <sheet name="Passivos" sheetId="3" r:id="rId3"/>
    <sheet name="cálculos" sheetId="4" state="hidden" r:id="rId4"/>
  </sheets>
  <definedNames>
    <definedName name="_xlnm.Print_Area" localSheetId="0">Painel!$A$1:$H$19</definedName>
    <definedName name="PassivosTotais">cálculos!$C$20</definedName>
    <definedName name="PatrimônioLíquido">cálculos!$C$23</definedName>
    <definedName name="TotalDeAtivos">cálculos!$C$15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4" l="1"/>
  <c r="B13" i="4"/>
  <c r="C19" i="4"/>
  <c r="C18" i="4"/>
  <c r="B19" i="4"/>
  <c r="B18" i="4"/>
  <c r="C14" i="4"/>
  <c r="C13" i="4"/>
  <c r="C12" i="4"/>
  <c r="B12" i="4"/>
  <c r="C11" i="4"/>
  <c r="B11" i="4"/>
  <c r="C20" i="4"/>
  <c r="G11" i="1" s="1"/>
  <c r="C15" i="4"/>
  <c r="D11" i="1" s="1"/>
  <c r="J13" i="2"/>
  <c r="J13" i="3"/>
  <c r="F13" i="3"/>
  <c r="J23" i="2"/>
  <c r="F23" i="2"/>
  <c r="F13" i="2"/>
  <c r="B12" i="2" l="1"/>
  <c r="B12" i="3"/>
  <c r="C23" i="4"/>
  <c r="B11" i="1" s="1"/>
</calcChain>
</file>

<file path=xl/sharedStrings.xml><?xml version="1.0" encoding="utf-8"?>
<sst xmlns="http://schemas.openxmlformats.org/spreadsheetml/2006/main" count="98" uniqueCount="74">
  <si>
    <t>PAINEL</t>
  </si>
  <si>
    <t>PATRIMÔNIO LÍQUIDO</t>
  </si>
  <si>
    <t>TOTAL DE ATIVOS</t>
  </si>
  <si>
    <t xml:space="preserve"> DINHEIRO</t>
  </si>
  <si>
    <t xml:space="preserve"> INVESTIMENTOS</t>
  </si>
  <si>
    <t xml:space="preserve"> APOSENTADORIA</t>
  </si>
  <si>
    <t xml:space="preserve"> PESSOAL</t>
  </si>
  <si>
    <t>EXIBIR ATIVOS &gt;</t>
  </si>
  <si>
    <t>RESUMO DO PATRIMÔNIO LÍQUIDO</t>
  </si>
  <si>
    <t>PASSIVOS TOTAIS</t>
  </si>
  <si>
    <t xml:space="preserve"> DESPROTEGIDO</t>
  </si>
  <si>
    <t xml:space="preserve"> PROTEGIDO</t>
  </si>
  <si>
    <t>EXIBIR PASSIVOS &gt;</t>
  </si>
  <si>
    <t xml:space="preserve"> </t>
  </si>
  <si>
    <t>ATIVOS</t>
  </si>
  <si>
    <t>&lt; EXIBIR PAINEL</t>
  </si>
  <si>
    <t>DINHEIRO</t>
  </si>
  <si>
    <t>DINHEIRO EM CAIXA</t>
  </si>
  <si>
    <t>CONTAS CORRENTES</t>
  </si>
  <si>
    <t>CONTAS DE POUPANÇA</t>
  </si>
  <si>
    <t>CONTAS DO MERCADO MONETÁRIO</t>
  </si>
  <si>
    <t>COMPROVANTES DE DEPÓSITO</t>
  </si>
  <si>
    <t>E.U.A TÍTULOS DO TESOURO</t>
  </si>
  <si>
    <t>VALOR EM DINHEIRO DO SEGURO DE VIDA</t>
  </si>
  <si>
    <t>DEMAIS SALDOS</t>
  </si>
  <si>
    <t>SUB TOTAL</t>
  </si>
  <si>
    <t>INVESTIMENTOS</t>
  </si>
  <si>
    <t>AÇÕES</t>
  </si>
  <si>
    <t>BÔNUS</t>
  </si>
  <si>
    <t>INVESTIMENTOS EM FUNDOS MÚTUOS</t>
  </si>
  <si>
    <t>INTERESSES SOCIETÁRIOS</t>
  </si>
  <si>
    <t>OUTROS INVESTIMENTOS 1</t>
  </si>
  <si>
    <t>OUTROS INVESTIMENTOS 2</t>
  </si>
  <si>
    <t>VALOR</t>
  </si>
  <si>
    <t>PESSOAL</t>
  </si>
  <si>
    <t>RESIDÊNCIA PRINCIPAL</t>
  </si>
  <si>
    <t>RESIDÊNCIA SECUNDÁRIA</t>
  </si>
  <si>
    <t>COLEÇÕES</t>
  </si>
  <si>
    <t>AUTOMÓVEIS</t>
  </si>
  <si>
    <t>MOBILIÁRIO DOMÉSTICO</t>
  </si>
  <si>
    <t>PELES E JOIAS</t>
  </si>
  <si>
    <t>DEMAIS ATIVOS 1</t>
  </si>
  <si>
    <t>DEMAIS ATIVOS 2</t>
  </si>
  <si>
    <t>APOSENTADORIA</t>
  </si>
  <si>
    <t>PENSÃO</t>
  </si>
  <si>
    <t>CONTAS IRA</t>
  </si>
  <si>
    <t>CONTAS KEOGH</t>
  </si>
  <si>
    <t>401K</t>
  </si>
  <si>
    <t>SET</t>
  </si>
  <si>
    <t>OUTRA BAIXA</t>
  </si>
  <si>
    <t>PASSIVOS</t>
  </si>
  <si>
    <t>&lt; EXIBIR ATIVOS</t>
  </si>
  <si>
    <t>DESPROTEGIDO</t>
  </si>
  <si>
    <t>CARTÕES DE CRÉDITO</t>
  </si>
  <si>
    <t>CONTAS DE ENCARGOS</t>
  </si>
  <si>
    <t>FINANCIAMENTO ESTUDANTIL</t>
  </si>
  <si>
    <t>PENSÃO ALIMENTÍCIA</t>
  </si>
  <si>
    <t>APOIO À CRIANÇA</t>
  </si>
  <si>
    <t>OBRIGAÇÃO FISCAL</t>
  </si>
  <si>
    <t>OUTROS DESPROTEGIDOS 1</t>
  </si>
  <si>
    <t>OUTROS DESPROTEGIDOS 2</t>
  </si>
  <si>
    <t>DEVER</t>
  </si>
  <si>
    <t>PROTEGIDO</t>
  </si>
  <si>
    <t>EMPRÉSTIMOS DE AUTOMÓVEIS</t>
  </si>
  <si>
    <t>EMPRÉSTIMOS DE VEÍCULOS REC</t>
  </si>
  <si>
    <t>EMPRÉSTIMOS DE UTENSÍLIOS</t>
  </si>
  <si>
    <t>HIPOTECA RESIDENCIAL</t>
  </si>
  <si>
    <t>EMPRÉSTIMOS PARA A CASA PRÓPRIA</t>
  </si>
  <si>
    <t>OUTROS PROTEGIDOS 1</t>
  </si>
  <si>
    <t>OUTROS PROTEGIDOS 2</t>
  </si>
  <si>
    <t>*** Esta planilha deve permanecer oculta ***</t>
  </si>
  <si>
    <t>Total de Ativos</t>
  </si>
  <si>
    <t>Passivos Totais</t>
  </si>
  <si>
    <t>Patrimônio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</si>
</sst>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"/>
  </numFmts>
  <fonts count="33">
    <font>
      <sz val="9"/>
      <color theme="1"/>
      <name val="Trebuchet MS"/>
      <family val="2"/>
      <scheme val="minor"/>
    </font>
    <font>
      <sz val="11"/>
      <color theme="1"/>
      <name val="Trebuchet MS"/>
      <family val="2"/>
      <charset val="134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6"/>
      <color theme="1"/>
      <name val="Trebuchet MS"/>
      <family val="2"/>
      <scheme val="minor"/>
    </font>
    <font>
      <sz val="24"/>
      <color theme="1"/>
      <name val="Trebuchet MS"/>
      <family val="2"/>
      <scheme val="minor"/>
    </font>
    <font>
      <sz val="34"/>
      <color theme="1"/>
      <name val="Trebuchet MS"/>
      <family val="2"/>
      <scheme val="minor"/>
    </font>
    <font>
      <sz val="45"/>
      <color theme="1"/>
      <name val="Trebuchet MS"/>
      <family val="2"/>
      <scheme val="minor"/>
    </font>
    <font>
      <sz val="13"/>
      <color theme="1"/>
      <name val="Trebuchet MS"/>
      <family val="2"/>
      <scheme val="minor"/>
    </font>
    <font>
      <sz val="16"/>
      <color theme="1"/>
      <name val="Trebuchet MS"/>
      <family val="2"/>
      <scheme val="major"/>
    </font>
    <font>
      <sz val="36"/>
      <color theme="1"/>
      <name val="Trebuchet MS"/>
      <family val="2"/>
      <scheme val="major"/>
    </font>
    <font>
      <sz val="28"/>
      <color theme="1"/>
      <name val="Trebuchet MS"/>
      <family val="2"/>
      <scheme val="major"/>
    </font>
    <font>
      <sz val="26"/>
      <color theme="3"/>
      <name val="Trebuchet MS"/>
      <family val="2"/>
      <scheme val="major"/>
    </font>
    <font>
      <sz val="14"/>
      <color theme="3"/>
      <name val="Trebuchet MS"/>
      <family val="2"/>
      <scheme val="major"/>
    </font>
    <font>
      <sz val="11"/>
      <color theme="3"/>
      <name val="Trebuchet MS"/>
      <family val="2"/>
      <scheme val="major"/>
    </font>
    <font>
      <sz val="24"/>
      <color theme="3"/>
      <name val="Trebuchet MS"/>
      <family val="2"/>
      <scheme val="major"/>
    </font>
    <font>
      <sz val="9"/>
      <color theme="1"/>
      <name val="Trebuchet MS"/>
      <family val="2"/>
      <scheme val="minor"/>
    </font>
    <font>
      <sz val="12"/>
      <color theme="7" tint="-0.24994659260841701"/>
      <name val="Trebuchet MS"/>
      <family val="2"/>
      <scheme val="major"/>
    </font>
    <font>
      <sz val="12"/>
      <color theme="7" tint="-0.24994659260841701"/>
      <name val="Trebuchet MS"/>
      <family val="2"/>
      <scheme val="minor"/>
    </font>
    <font>
      <sz val="12"/>
      <color theme="7" tint="-0.499984740745262"/>
      <name val="Trebuchet MS"/>
      <family val="2"/>
      <scheme val="major"/>
    </font>
    <font>
      <b/>
      <sz val="11"/>
      <color theme="3"/>
      <name val="Trebuchet MS"/>
      <family val="2"/>
      <charset val="134"/>
      <scheme val="minor"/>
    </font>
    <font>
      <sz val="11"/>
      <color rgb="FF006100"/>
      <name val="Trebuchet MS"/>
      <family val="2"/>
      <charset val="134"/>
      <scheme val="minor"/>
    </font>
    <font>
      <sz val="11"/>
      <color rgb="FF9C0006"/>
      <name val="Trebuchet MS"/>
      <family val="2"/>
      <charset val="134"/>
      <scheme val="minor"/>
    </font>
    <font>
      <sz val="11"/>
      <color rgb="FF9C5700"/>
      <name val="Trebuchet MS"/>
      <family val="2"/>
      <charset val="134"/>
      <scheme val="minor"/>
    </font>
    <font>
      <sz val="11"/>
      <color rgb="FF3F3F76"/>
      <name val="Trebuchet MS"/>
      <family val="2"/>
      <charset val="134"/>
      <scheme val="minor"/>
    </font>
    <font>
      <b/>
      <sz val="11"/>
      <color rgb="FF3F3F3F"/>
      <name val="Trebuchet MS"/>
      <family val="2"/>
      <charset val="134"/>
      <scheme val="minor"/>
    </font>
    <font>
      <b/>
      <sz val="11"/>
      <color rgb="FFFA7D00"/>
      <name val="Trebuchet MS"/>
      <family val="2"/>
      <charset val="134"/>
      <scheme val="minor"/>
    </font>
    <font>
      <sz val="11"/>
      <color rgb="FFFA7D00"/>
      <name val="Trebuchet MS"/>
      <family val="2"/>
      <charset val="134"/>
      <scheme val="minor"/>
    </font>
    <font>
      <b/>
      <sz val="11"/>
      <color theme="0"/>
      <name val="Trebuchet MS"/>
      <family val="2"/>
      <charset val="134"/>
      <scheme val="minor"/>
    </font>
    <font>
      <sz val="11"/>
      <color rgb="FFFF0000"/>
      <name val="Trebuchet MS"/>
      <family val="2"/>
      <charset val="134"/>
      <scheme val="minor"/>
    </font>
    <font>
      <i/>
      <sz val="11"/>
      <color rgb="FF7F7F7F"/>
      <name val="Trebuchet MS"/>
      <family val="2"/>
      <charset val="134"/>
      <scheme val="minor"/>
    </font>
    <font>
      <b/>
      <sz val="11"/>
      <color theme="1"/>
      <name val="Trebuchet MS"/>
      <family val="2"/>
      <charset val="134"/>
      <scheme val="minor"/>
    </font>
    <font>
      <sz val="11"/>
      <color theme="0"/>
      <name val="Trebuchet MS"/>
      <family val="2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 style="thin">
        <color theme="7" tint="0.79998168889431442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2" borderId="0"/>
    <xf numFmtId="0" fontId="15" fillId="0" borderId="0" applyNumberFormat="0" applyFill="0" applyBorder="0" applyAlignment="0" applyProtection="0"/>
    <xf numFmtId="0" fontId="13" fillId="0" borderId="0" applyNumberFormat="0" applyFill="0" applyBorder="0" applyProtection="0">
      <alignment horizontal="left" indent="2"/>
    </xf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2" borderId="0" applyNumberFormat="0" applyFill="0" applyBorder="0" applyAlignment="0" applyProtection="0"/>
    <xf numFmtId="0" fontId="18" fillId="2" borderId="0" applyNumberForma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13" applyNumberFormat="0" applyAlignment="0" applyProtection="0"/>
    <xf numFmtId="0" fontId="25" fillId="10" borderId="14" applyNumberFormat="0" applyAlignment="0" applyProtection="0"/>
    <xf numFmtId="0" fontId="26" fillId="10" borderId="13" applyNumberFormat="0" applyAlignment="0" applyProtection="0"/>
    <xf numFmtId="0" fontId="27" fillId="0" borderId="15" applyNumberFormat="0" applyFill="0" applyAlignment="0" applyProtection="0"/>
    <xf numFmtId="0" fontId="28" fillId="11" borderId="16" applyNumberFormat="0" applyAlignment="0" applyProtection="0"/>
    <xf numFmtId="0" fontId="29" fillId="0" borderId="0" applyNumberFormat="0" applyFill="0" applyBorder="0" applyAlignment="0" applyProtection="0"/>
    <xf numFmtId="0" fontId="16" fillId="12" borderId="17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3">
    <xf numFmtId="0" fontId="0" fillId="2" borderId="0" xfId="0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0" fillId="2" borderId="4" xfId="0" applyBorder="1"/>
    <xf numFmtId="0" fontId="0" fillId="2" borderId="1" xfId="0" applyBorder="1"/>
    <xf numFmtId="0" fontId="4" fillId="2" borderId="9" xfId="0" applyFont="1" applyBorder="1" applyAlignment="1">
      <alignment horizontal="center"/>
    </xf>
    <xf numFmtId="0" fontId="8" fillId="2" borderId="0" xfId="0" applyFont="1" applyAlignment="1">
      <alignment horizontal="left" indent="4"/>
    </xf>
    <xf numFmtId="0" fontId="4" fillId="2" borderId="7" xfId="0" applyFont="1" applyBorder="1" applyAlignment="1">
      <alignment horizontal="center"/>
    </xf>
    <xf numFmtId="0" fontId="8" fillId="2" borderId="4" xfId="0" applyFont="1" applyBorder="1" applyAlignment="1">
      <alignment horizontal="left" indent="4"/>
    </xf>
    <xf numFmtId="0" fontId="6" fillId="2" borderId="1" xfId="0" applyFont="1" applyBorder="1" applyAlignment="1">
      <alignment horizontal="center"/>
    </xf>
    <xf numFmtId="0" fontId="2" fillId="2" borderId="4" xfId="0" applyFont="1" applyBorder="1" applyAlignment="1">
      <alignment horizontal="left" indent="4"/>
    </xf>
    <xf numFmtId="0" fontId="2" fillId="2" borderId="0" xfId="0" applyFont="1" applyAlignment="1">
      <alignment horizontal="left" indent="4"/>
    </xf>
    <xf numFmtId="0" fontId="2" fillId="2" borderId="0" xfId="0" applyFont="1"/>
    <xf numFmtId="0" fontId="13" fillId="2" borderId="2" xfId="2" applyFill="1" applyBorder="1">
      <alignment horizontal="left" indent="2"/>
    </xf>
    <xf numFmtId="0" fontId="14" fillId="2" borderId="10" xfId="3" applyFill="1" applyBorder="1" applyAlignment="1">
      <alignment horizontal="left" vertical="center" indent="4"/>
    </xf>
    <xf numFmtId="0" fontId="14" fillId="2" borderId="11" xfId="3" applyFill="1" applyBorder="1" applyAlignment="1">
      <alignment horizontal="left" vertical="center" indent="4"/>
    </xf>
    <xf numFmtId="0" fontId="13" fillId="2" borderId="9" xfId="2" applyFill="1" applyBorder="1" applyAlignment="1">
      <alignment horizontal="left" indent="1"/>
    </xf>
    <xf numFmtId="0" fontId="0" fillId="2" borderId="0" xfId="0" applyAlignment="1">
      <alignment horizontal="left" vertical="center"/>
    </xf>
    <xf numFmtId="3" fontId="0" fillId="2" borderId="0" xfId="0" applyNumberFormat="1" applyAlignment="1">
      <alignment horizontal="right" vertical="center" indent="1"/>
    </xf>
    <xf numFmtId="0" fontId="0" fillId="2" borderId="0" xfId="0" applyAlignment="1">
      <alignment horizontal="left"/>
    </xf>
    <xf numFmtId="0" fontId="12" fillId="2" borderId="2" xfId="4" applyFill="1" applyBorder="1" applyAlignment="1">
      <alignment horizontal="left" indent="1"/>
    </xf>
    <xf numFmtId="0" fontId="16" fillId="2" borderId="0" xfId="0" applyFont="1" applyAlignment="1">
      <alignment horizontal="left"/>
    </xf>
    <xf numFmtId="0" fontId="0" fillId="2" borderId="0" xfId="0" applyAlignment="1">
      <alignment horizontal="left" indent="1"/>
    </xf>
    <xf numFmtId="0" fontId="0" fillId="2" borderId="2" xfId="0" applyBorder="1"/>
    <xf numFmtId="0" fontId="5" fillId="2" borderId="0" xfId="0" applyFont="1" applyAlignment="1">
      <alignment vertical="center"/>
    </xf>
    <xf numFmtId="0" fontId="17" fillId="2" borderId="0" xfId="5" applyFill="1" applyAlignment="1">
      <alignment horizontal="center"/>
    </xf>
    <xf numFmtId="0" fontId="0" fillId="2" borderId="0" xfId="0" applyAlignment="1">
      <alignment vertical="center"/>
    </xf>
    <xf numFmtId="0" fontId="16" fillId="2" borderId="0" xfId="0" applyFont="1" applyAlignment="1">
      <alignment horizontal="left" vertical="center"/>
    </xf>
    <xf numFmtId="3" fontId="16" fillId="2" borderId="0" xfId="0" applyNumberFormat="1" applyFont="1" applyAlignment="1">
      <alignment horizontal="right" vertical="center" indent="1"/>
    </xf>
    <xf numFmtId="0" fontId="0" fillId="2" borderId="12" xfId="0" applyBorder="1"/>
    <xf numFmtId="0" fontId="15" fillId="2" borderId="0" xfId="1" applyFill="1" applyBorder="1" applyAlignment="1">
      <alignment horizontal="center" vertical="center"/>
    </xf>
    <xf numFmtId="0" fontId="15" fillId="2" borderId="0" xfId="1" applyFill="1" applyAlignment="1">
      <alignment horizontal="center" vertical="center"/>
    </xf>
    <xf numFmtId="0" fontId="0" fillId="2" borderId="0" xfId="0" applyAlignment="1">
      <alignment horizontal="center"/>
    </xf>
    <xf numFmtId="0" fontId="0" fillId="2" borderId="2" xfId="0" applyBorder="1" applyAlignment="1">
      <alignment vertical="center"/>
    </xf>
    <xf numFmtId="0" fontId="0" fillId="2" borderId="0" xfId="0" applyAlignment="1">
      <alignment horizontal="right" vertical="center" indent="1"/>
    </xf>
    <xf numFmtId="0" fontId="19" fillId="2" borderId="0" xfId="5" applyFont="1" applyBorder="1" applyAlignment="1">
      <alignment horizontal="center"/>
    </xf>
    <xf numFmtId="0" fontId="19" fillId="2" borderId="0" xfId="5" applyFont="1" applyAlignment="1">
      <alignment horizontal="center"/>
    </xf>
    <xf numFmtId="0" fontId="19" fillId="2" borderId="0" xfId="5" applyFont="1" applyFill="1" applyAlignment="1">
      <alignment horizontal="center"/>
    </xf>
    <xf numFmtId="0" fontId="0" fillId="2" borderId="3" xfId="0" applyBorder="1"/>
    <xf numFmtId="0" fontId="9" fillId="2" borderId="3" xfId="0" applyFont="1" applyBorder="1" applyAlignment="1">
      <alignment horizontal="left" indent="1"/>
    </xf>
    <xf numFmtId="166" fontId="10" fillId="2" borderId="5" xfId="0" applyNumberFormat="1" applyFont="1" applyBorder="1" applyAlignment="1">
      <alignment horizontal="center"/>
    </xf>
    <xf numFmtId="166" fontId="7" fillId="2" borderId="8" xfId="0" applyNumberFormat="1" applyFont="1" applyBorder="1" applyAlignment="1">
      <alignment horizontal="center"/>
    </xf>
    <xf numFmtId="166" fontId="11" fillId="2" borderId="5" xfId="0" applyNumberFormat="1" applyFont="1" applyBorder="1" applyAlignment="1">
      <alignment horizontal="center"/>
    </xf>
    <xf numFmtId="166" fontId="7" fillId="2" borderId="6" xfId="0" applyNumberFormat="1" applyFont="1" applyBorder="1" applyAlignment="1">
      <alignment horizontal="center"/>
    </xf>
    <xf numFmtId="166" fontId="7" fillId="2" borderId="5" xfId="0" applyNumberFormat="1" applyFont="1" applyBorder="1" applyAlignment="1">
      <alignment horizontal="center"/>
    </xf>
    <xf numFmtId="166" fontId="10" fillId="2" borderId="0" xfId="0" applyNumberFormat="1" applyFont="1" applyAlignment="1">
      <alignment horizontal="center" vertical="center"/>
    </xf>
    <xf numFmtId="166" fontId="3" fillId="5" borderId="0" xfId="0" applyNumberFormat="1" applyFont="1" applyFill="1" applyAlignment="1">
      <alignment horizontal="right" indent="1"/>
    </xf>
    <xf numFmtId="166" fontId="3" fillId="3" borderId="0" xfId="0" applyNumberFormat="1" applyFont="1" applyFill="1" applyAlignment="1">
      <alignment horizontal="right" indent="1"/>
    </xf>
    <xf numFmtId="166" fontId="3" fillId="4" borderId="0" xfId="0" applyNumberFormat="1" applyFont="1" applyFill="1" applyAlignment="1">
      <alignment horizontal="right" indent="1"/>
    </xf>
    <xf numFmtId="166" fontId="10" fillId="2" borderId="0" xfId="0" applyNumberFormat="1" applyFont="1" applyAlignment="1">
      <alignment horizontal="center" vertical="center"/>
    </xf>
    <xf numFmtId="0" fontId="15" fillId="2" borderId="0" xfId="1" applyFill="1" applyBorder="1" applyAlignment="1">
      <alignment horizontal="center" vertical="center"/>
    </xf>
    <xf numFmtId="0" fontId="15" fillId="2" borderId="0" xfId="1" applyFill="1" applyAlignment="1">
      <alignment horizontal="center" vertical="center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Hiperlink" xfId="5" builtinId="8" customBuiltin="1"/>
    <cellStyle name="Hiperlink Visitado" xfId="6" builtinId="9" customBuiltin="1"/>
    <cellStyle name="Moeda" xfId="9" builtinId="4" customBuiltin="1"/>
    <cellStyle name="Moeda [0]" xfId="10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11" builtinId="5" customBuiltin="1"/>
    <cellStyle name="Ruim" xfId="14" builtinId="27" customBuiltin="1"/>
    <cellStyle name="Saída" xfId="17" builtinId="21" customBuiltin="1"/>
    <cellStyle name="Separador de milhares [0]" xfId="8" builtinId="6" customBuiltin="1"/>
    <cellStyle name="Texto de Aviso" xfId="21" builtinId="11" customBuiltin="1"/>
    <cellStyle name="Texto Explicativo" xfId="23" builtinId="53" customBuiltin="1"/>
    <cellStyle name="Título" xfId="4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12" builtinId="19" customBuiltin="1"/>
    <cellStyle name="Total" xfId="24" builtinId="25" customBuiltin="1"/>
    <cellStyle name="Vírgula" xfId="7" builtinId="3" customBuiltin="1"/>
  </cellStyles>
  <dxfs count="79"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8" tint="0.39994506668294322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PivotStyle="PivotStyleLight16">
    <tableStyle name="Tabela de Caixa" pivot="0" count="5" xr9:uid="{00000000-0011-0000-FFFF-FFFF00000000}">
      <tableStyleElement type="wholeTable" dxfId="78"/>
      <tableStyleElement type="headerRow" dxfId="77"/>
      <tableStyleElement type="firstColumn" dxfId="76"/>
      <tableStyleElement type="secondRowStripe" dxfId="75"/>
      <tableStyleElement type="firstTotalCell" dxfId="74"/>
    </tableStyle>
    <tableStyle name="Tabela de Investimento" pivot="0" count="4" xr9:uid="{00000000-0011-0000-FFFF-FFFF01000000}">
      <tableStyleElement type="wholeTable" dxfId="73"/>
      <tableStyleElement type="headerRow" dxfId="72"/>
      <tableStyleElement type="firstColumn" dxfId="71"/>
      <tableStyleElement type="secondRowStripe" dxfId="70"/>
    </tableStyle>
    <tableStyle name="Tabela Pessoal" pivot="0" count="4" xr9:uid="{00000000-0011-0000-FFFF-FFFF02000000}">
      <tableStyleElement type="wholeTable" dxfId="69"/>
      <tableStyleElement type="headerRow" dxfId="68"/>
      <tableStyleElement type="firstColumn" dxfId="67"/>
      <tableStyleElement type="secondRowStripe" dxfId="66"/>
    </tableStyle>
    <tableStyle name="Tabela de Aposentadoria" pivot="0" count="4" xr9:uid="{00000000-0011-0000-FFFF-FFFF03000000}">
      <tableStyleElement type="wholeTable" dxfId="65"/>
      <tableStyleElement type="headerRow" dxfId="64"/>
      <tableStyleElement type="firstColumn" dxfId="63"/>
      <tableStyleElement type="secondRowStripe" dxfId="62"/>
    </tableStyle>
    <tableStyle name="Tabela Protegida" pivot="0" count="4" xr9:uid="{00000000-0011-0000-FFFF-FFFF04000000}">
      <tableStyleElement type="wholeTable" dxfId="61"/>
      <tableStyleElement type="headerRow" dxfId="60"/>
      <tableStyleElement type="firstColumn" dxfId="59"/>
      <tableStyleElement type="secondRowStripe" dxfId="58"/>
    </tableStyle>
    <tableStyle name="Tabela desprotegida" pivot="0" count="4" xr9:uid="{00000000-0011-0000-FFFF-FFFF05000000}">
      <tableStyleElement type="wholeTable" dxfId="57"/>
      <tableStyleElement type="headerRow" dxfId="56"/>
      <tableStyleElement type="firstColumn" dxfId="55"/>
      <tableStyleElement type="secondRowStripe" dxfId="54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ATIVOS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ACC8-472B-9A2B-B8B2A26641E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ACC8-472B-9A2B-B8B2A26641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CC8-472B-9A2B-B8B2A26641E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CC8-472B-9A2B-B8B2A26641EE}"/>
              </c:ext>
            </c:extLst>
          </c:dPt>
          <c:cat>
            <c:strRef>
              <c:f>cálculos!$B$11:$B$14</c:f>
              <c:strCache>
                <c:ptCount val="4"/>
                <c:pt idx="0">
                  <c:v>DINHEIRO</c:v>
                </c:pt>
                <c:pt idx="1">
                  <c:v>INVESTIMENTOS</c:v>
                </c:pt>
                <c:pt idx="2">
                  <c:v>APOSENTADORIA</c:v>
                </c:pt>
                <c:pt idx="3">
                  <c:v>PESSOAL</c:v>
                </c:pt>
              </c:strCache>
            </c:strRef>
          </c:cat>
          <c:val>
            <c:numRef>
              <c:f>cálculos!$C$11:$C$14</c:f>
              <c:numCache>
                <c:formatCode>"R$"\ #,##0</c:formatCode>
                <c:ptCount val="4"/>
                <c:pt idx="0">
                  <c:v>50300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C8-472B-9A2B-B8B2A2664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PASSIVOS</c:v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65B-4C32-8645-249756B94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65B-4C32-8645-249756B940CA}"/>
              </c:ext>
            </c:extLst>
          </c:dPt>
          <c:cat>
            <c:strRef>
              <c:f>cálculos!$B$18:$B$19</c:f>
              <c:strCache>
                <c:ptCount val="2"/>
                <c:pt idx="0">
                  <c:v>DESPROTEGIDO</c:v>
                </c:pt>
                <c:pt idx="1">
                  <c:v>PROTEGIDO</c:v>
                </c:pt>
              </c:strCache>
            </c:strRef>
          </c:cat>
          <c:val>
            <c:numRef>
              <c:f>cálculos!$C$18:$C$19</c:f>
              <c:numCache>
                <c:formatCode>"R$"\ #,##0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5B-4C32-8645-249756B94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ATIVOS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810D-4602-BFF9-BFFA09A2727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810D-4602-BFF9-BFFA09A2727A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10D-4602-BFF9-BFFA09A2727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10D-4602-BFF9-BFFA09A2727A}"/>
              </c:ext>
            </c:extLst>
          </c:dPt>
          <c:cat>
            <c:strRef>
              <c:f>cálculos!$B$11:$B$14</c:f>
              <c:strCache>
                <c:ptCount val="4"/>
                <c:pt idx="0">
                  <c:v>DINHEIRO</c:v>
                </c:pt>
                <c:pt idx="1">
                  <c:v>INVESTIMENTOS</c:v>
                </c:pt>
                <c:pt idx="2">
                  <c:v>APOSENTADORIA</c:v>
                </c:pt>
                <c:pt idx="3">
                  <c:v>PESSOAL</c:v>
                </c:pt>
              </c:strCache>
            </c:strRef>
          </c:cat>
          <c:val>
            <c:numRef>
              <c:f>cálculos!$C$11:$C$14</c:f>
              <c:numCache>
                <c:formatCode>"R$"\ #,##0</c:formatCode>
                <c:ptCount val="4"/>
                <c:pt idx="0">
                  <c:v>50300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0D-4602-BFF9-BFFA09A27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PASSIVOS</c:v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6CBC-4B89-B7FC-143423233D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6CBC-4B89-B7FC-143423233D7E}"/>
              </c:ext>
            </c:extLst>
          </c:dPt>
          <c:cat>
            <c:strRef>
              <c:f>cálculos!$B$11:$B$14</c:f>
              <c:strCache>
                <c:ptCount val="4"/>
                <c:pt idx="0">
                  <c:v>DINHEIRO</c:v>
                </c:pt>
                <c:pt idx="1">
                  <c:v>INVESTIMENTOS</c:v>
                </c:pt>
                <c:pt idx="2">
                  <c:v>APOSENTADORIA</c:v>
                </c:pt>
                <c:pt idx="3">
                  <c:v>PESSOAL</c:v>
                </c:pt>
              </c:strCache>
            </c:strRef>
          </c:cat>
          <c:val>
            <c:numRef>
              <c:f>cálculos!$C$18:$C$19</c:f>
              <c:numCache>
                <c:formatCode>"R$"\ #,##0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BC-4B89-B7FC-143423233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6.emf" Id="rId8" /><Relationship Type="http://schemas.openxmlformats.org/officeDocument/2006/relationships/image" Target="/xl/media/image12.emf" Id="rId3" /><Relationship Type="http://schemas.openxmlformats.org/officeDocument/2006/relationships/image" Target="/xl/media/image53.emf" Id="rId7" /><Relationship Type="http://schemas.openxmlformats.org/officeDocument/2006/relationships/chart" Target="/xl/charts/chart23.xml" Id="rId2" /><Relationship Type="http://schemas.openxmlformats.org/officeDocument/2006/relationships/chart" Target="/xl/charts/chart14.xml" Id="rId1" /><Relationship Type="http://schemas.openxmlformats.org/officeDocument/2006/relationships/image" Target="/xl/media/image44.emf" Id="rId6" /><Relationship Type="http://schemas.openxmlformats.org/officeDocument/2006/relationships/image" Target="/xl/media/image35.emf" Id="rId5" /><Relationship Type="http://schemas.openxmlformats.org/officeDocument/2006/relationships/image" Target="/xl/media/image26.emf" Id="rId4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chart" Target="/xl/charts/chart32.xm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chart" Target="/xl/charts/chart41.xm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0</xdr:rowOff>
    </xdr:from>
    <xdr:to>
      <xdr:col>3</xdr:col>
      <xdr:colOff>3057525</xdr:colOff>
      <xdr:row>9</xdr:row>
      <xdr:rowOff>85725</xdr:rowOff>
    </xdr:to>
    <xdr:graphicFrame macro="">
      <xdr:nvGraphicFramePr>
        <xdr:cNvPr id="20" name="Resumo do Total de Ativos" descr="Gráfico de rosca exibindo um resumo dos ativos" title="Resumo do Total do Ativ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3</xdr:row>
      <xdr:rowOff>28575</xdr:rowOff>
    </xdr:from>
    <xdr:to>
      <xdr:col>6</xdr:col>
      <xdr:colOff>3113475</xdr:colOff>
      <xdr:row>9</xdr:row>
      <xdr:rowOff>85725</xdr:rowOff>
    </xdr:to>
    <xdr:graphicFrame macro="">
      <xdr:nvGraphicFramePr>
        <xdr:cNvPr id="27" name="Resumo do Total de Passivos" descr="Gráfico de rosca exibindo um resumo dos passivos" title="Resumo do Total de Passivos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171450</xdr:colOff>
      <xdr:row>12</xdr:row>
      <xdr:rowOff>104775</xdr:rowOff>
    </xdr:from>
    <xdr:to>
      <xdr:col>6</xdr:col>
      <xdr:colOff>352425</xdr:colOff>
      <xdr:row>12</xdr:row>
      <xdr:rowOff>285750</xdr:rowOff>
    </xdr:to>
    <xdr:pic>
      <xdr:nvPicPr>
        <xdr:cNvPr id="12" name="Desprotegida" descr="&quot;&quot;" title="Cor da legenda para desprotegido (vermelho)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13</xdr:row>
      <xdr:rowOff>104775</xdr:rowOff>
    </xdr:from>
    <xdr:to>
      <xdr:col>6</xdr:col>
      <xdr:colOff>352425</xdr:colOff>
      <xdr:row>13</xdr:row>
      <xdr:rowOff>285750</xdr:rowOff>
    </xdr:to>
    <xdr:pic>
      <xdr:nvPicPr>
        <xdr:cNvPr id="13" name="Protegida" descr="&quot;&quot;" title="Cor da legenda para protegido (laranja)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12</xdr:row>
      <xdr:rowOff>104775</xdr:rowOff>
    </xdr:from>
    <xdr:to>
      <xdr:col>3</xdr:col>
      <xdr:colOff>333375</xdr:colOff>
      <xdr:row>12</xdr:row>
      <xdr:rowOff>285750</xdr:rowOff>
    </xdr:to>
    <xdr:pic>
      <xdr:nvPicPr>
        <xdr:cNvPr id="15" name="Dinheiro" descr="&quot;&quot;" title="Cor da legenda para dinheiro (verde)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13</xdr:row>
      <xdr:rowOff>104775</xdr:rowOff>
    </xdr:from>
    <xdr:to>
      <xdr:col>3</xdr:col>
      <xdr:colOff>333375</xdr:colOff>
      <xdr:row>13</xdr:row>
      <xdr:rowOff>285750</xdr:rowOff>
    </xdr:to>
    <xdr:pic>
      <xdr:nvPicPr>
        <xdr:cNvPr id="16" name="Investimentos" descr="&quot;&quot;" title="Cor da legenda para investimentos (amarelo)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14</xdr:row>
      <xdr:rowOff>104775</xdr:rowOff>
    </xdr:from>
    <xdr:to>
      <xdr:col>3</xdr:col>
      <xdr:colOff>333375</xdr:colOff>
      <xdr:row>14</xdr:row>
      <xdr:rowOff>285750</xdr:rowOff>
    </xdr:to>
    <xdr:pic>
      <xdr:nvPicPr>
        <xdr:cNvPr id="19" name="Aposentadoria" descr="&quot;&quot;" title="Cor da legenda para aposentadoria (azul)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duotone>
            <a:schemeClr val="accent5">
              <a:shade val="45000"/>
              <a:satMod val="135000"/>
            </a:schemeClr>
            <a:prstClr val="white"/>
          </a:duotone>
          <a:lum bright="13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4531995"/>
          <a:ext cx="180975" cy="1809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</xdr:pic>
    <xdr:clientData/>
  </xdr:twoCellAnchor>
  <xdr:twoCellAnchor editAs="oneCell">
    <xdr:from>
      <xdr:col>3</xdr:col>
      <xdr:colOff>152400</xdr:colOff>
      <xdr:row>15</xdr:row>
      <xdr:rowOff>95250</xdr:rowOff>
    </xdr:from>
    <xdr:to>
      <xdr:col>3</xdr:col>
      <xdr:colOff>333375</xdr:colOff>
      <xdr:row>15</xdr:row>
      <xdr:rowOff>276225</xdr:rowOff>
    </xdr:to>
    <xdr:pic>
      <xdr:nvPicPr>
        <xdr:cNvPr id="21" name="Pessoal" descr="&quot;&quot;" title="Cor da legenda para pessoal (púrpura)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43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8672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</xdr:row>
      <xdr:rowOff>381000</xdr:rowOff>
    </xdr:from>
    <xdr:to>
      <xdr:col>1</xdr:col>
      <xdr:colOff>2524125</xdr:colOff>
      <xdr:row>10</xdr:row>
      <xdr:rowOff>104775</xdr:rowOff>
    </xdr:to>
    <xdr:graphicFrame macro="">
      <xdr:nvGraphicFramePr>
        <xdr:cNvPr id="10" name="Total de Ativos" descr="Gráfico de rosca exibindo um resumo dos ativos " title="Resumo do Total do Ativ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</xdr:row>
      <xdr:rowOff>409575</xdr:rowOff>
    </xdr:from>
    <xdr:to>
      <xdr:col>1</xdr:col>
      <xdr:colOff>2524125</xdr:colOff>
      <xdr:row>10</xdr:row>
      <xdr:rowOff>133350</xdr:rowOff>
    </xdr:to>
    <xdr:graphicFrame macro="">
      <xdr:nvGraphicFramePr>
        <xdr:cNvPr id="17" name="Passivos Totais" descr="Gráfico de rosca exibindo um resumo dos passivos " title="Resumo do Total de Passivos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Dinheiro" displayName="tabDinheiro" ref="D4:F13" totalsRowCount="1" headerRowDxfId="53" dataDxfId="52" totalsRowDxfId="51">
  <tableColumns count="3">
    <tableColumn id="3" xr3:uid="{00000000-0010-0000-0000-000003000000}" name=" " dataDxfId="50" totalsRowDxfId="49"/>
    <tableColumn id="1" xr3:uid="{00000000-0010-0000-0000-000001000000}" name="DINHEIRO" totalsRowLabel="SUB TOTAL" dataDxfId="48" totalsRowDxfId="47"/>
    <tableColumn id="2" xr3:uid="{00000000-0010-0000-0000-000002000000}" name="VALOR" totalsRowFunction="sum" dataDxfId="5" totalsRowDxfId="46"/>
  </tableColumns>
  <tableStyleInfo name="Tabela de Caixa" showFirstColumn="1" showLastColumn="0" showRowStripes="1" showColumnStripes="0"/>
  <extLst>
    <ext xmlns:x14="http://schemas.microsoft.com/office/spreadsheetml/2009/9/main" uri="{504A1905-F514-4f6f-8877-14C23A59335A}">
      <x14:table altText="Cash" altTextSummary="Descrição de cada ativo em dinheiro e seu valor atual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Investimentos" displayName="tabInvestimentos" ref="D16:F23" totalsRowCount="1" headerRowDxfId="45" dataDxfId="44" totalsRowDxfId="43">
  <tableColumns count="3">
    <tableColumn id="3" xr3:uid="{00000000-0010-0000-0100-000003000000}" name=" " dataDxfId="42" totalsRowDxfId="41"/>
    <tableColumn id="1" xr3:uid="{00000000-0010-0000-0100-000001000000}" name="INVESTIMENTOS" totalsRowLabel="SUB TOTAL" dataDxfId="40" totalsRowDxfId="39"/>
    <tableColumn id="2" xr3:uid="{00000000-0010-0000-0100-000002000000}" name="VALOR" totalsRowFunction="sum" dataDxfId="4" totalsRowDxfId="38"/>
  </tableColumns>
  <tableStyleInfo name="Tabela de Investimento" showFirstColumn="1" showLastColumn="0" showRowStripes="1" showColumnStripes="0"/>
  <extLst>
    <ext xmlns:x14="http://schemas.microsoft.com/office/spreadsheetml/2009/9/main" uri="{504A1905-F514-4f6f-8877-14C23A59335A}">
      <x14:table altText="Investments" altTextSummary="Descrição de cada ativo de investimento e seu valor atual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Aposentadoria" displayName="tabAposentadoria" ref="H16:J23" totalsRowCount="1" headerRowDxfId="37" dataDxfId="36" totalsRowDxfId="35">
  <tableColumns count="3">
    <tableColumn id="3" xr3:uid="{00000000-0010-0000-0200-000003000000}" name=" " dataDxfId="34" totalsRowDxfId="33"/>
    <tableColumn id="1" xr3:uid="{00000000-0010-0000-0200-000001000000}" name="APOSENTADORIA" totalsRowLabel="SUB TOTAL" dataDxfId="32" totalsRowDxfId="31"/>
    <tableColumn id="2" xr3:uid="{00000000-0010-0000-0200-000002000000}" name="VALOR" totalsRowFunction="sum" dataDxfId="3" totalsRowDxfId="30"/>
  </tableColumns>
  <tableStyleInfo name="Tabela de Aposentadoria" showFirstColumn="1" showLastColumn="0" showRowStripes="1" showColumnStripes="0"/>
  <extLst>
    <ext xmlns:x14="http://schemas.microsoft.com/office/spreadsheetml/2009/9/main" uri="{504A1905-F514-4f6f-8877-14C23A59335A}">
      <x14:table altText="Retirement" altTextSummary="Descrição de cada ativo da aposentadoria e seu valor atual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Pessoal" displayName="tabPessoal" ref="H4:J13" totalsRowCount="1" headerRowDxfId="29" dataDxfId="28" totalsRowDxfId="27">
  <tableColumns count="3">
    <tableColumn id="3" xr3:uid="{00000000-0010-0000-0300-000003000000}" name=" " dataDxfId="26" totalsRowDxfId="25"/>
    <tableColumn id="1" xr3:uid="{00000000-0010-0000-0300-000001000000}" name="PESSOAL" totalsRowLabel="SUB TOTAL" dataDxfId="24" totalsRowDxfId="23"/>
    <tableColumn id="2" xr3:uid="{00000000-0010-0000-0300-000002000000}" name="VALOR" totalsRowFunction="sum" dataDxfId="2" totalsRowDxfId="22"/>
  </tableColumns>
  <tableStyleInfo name="Tabela Pessoal" showFirstColumn="1" showLastColumn="0" showRowStripes="1" showColumnStripes="0"/>
  <extLst>
    <ext xmlns:x14="http://schemas.microsoft.com/office/spreadsheetml/2009/9/main" uri="{504A1905-F514-4f6f-8877-14C23A59335A}">
      <x14:table altText="Personal" altTextSummary="Descrição de cada ativo pessoal e seu valor atual.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Desprotegido" displayName="tabDesprotegido" ref="D4:F13" totalsRowCount="1" headerRowDxfId="21" dataDxfId="20" totalsRowDxfId="19">
  <tableColumns count="3">
    <tableColumn id="3" xr3:uid="{00000000-0010-0000-0400-000003000000}" name=" " dataDxfId="18" totalsRowDxfId="17"/>
    <tableColumn id="1" xr3:uid="{00000000-0010-0000-0400-000001000000}" name="DESPROTEGIDO" totalsRowLabel="SUB TOTAL" dataDxfId="16" totalsRowDxfId="15"/>
    <tableColumn id="2" xr3:uid="{00000000-0010-0000-0400-000002000000}" name="DEVER" totalsRowFunction="sum" dataDxfId="1" totalsRowDxfId="14"/>
  </tableColumns>
  <tableStyleInfo name="Tabela desprotegida" showFirstColumn="1" showLastColumn="0" showRowStripes="1" showColumnStripes="0"/>
  <extLst>
    <ext xmlns:x14="http://schemas.microsoft.com/office/spreadsheetml/2009/9/main" uri="{504A1905-F514-4f6f-8877-14C23A59335A}">
      <x14:table altText="Unsecured" altTextSummary="Descrição de cada passivo descoberto e seu valor atual. 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Protegida" displayName="tabProtegida" ref="H4:J13" totalsRowCount="1" headerRowDxfId="13" dataDxfId="12" totalsRowDxfId="11">
  <tableColumns count="3">
    <tableColumn id="3" xr3:uid="{00000000-0010-0000-0500-000003000000}" name=" " dataDxfId="10" totalsRowDxfId="9"/>
    <tableColumn id="1" xr3:uid="{00000000-0010-0000-0500-000001000000}" name="PROTEGIDO" totalsRowLabel="SUB TOTAL" dataDxfId="8" totalsRowDxfId="7"/>
    <tableColumn id="2" xr3:uid="{00000000-0010-0000-0500-000002000000}" name="DEVER" totalsRowFunction="sum" dataDxfId="0" totalsRowDxfId="6"/>
  </tableColumns>
  <tableStyleInfo name="Tabela Protegida" showFirstColumn="1" showLastColumn="0" showRowStripes="1" showColumnStripes="0"/>
  <extLst>
    <ext xmlns:x14="http://schemas.microsoft.com/office/spreadsheetml/2009/9/main" uri="{504A1905-F514-4f6f-8877-14C23A59335A}">
      <x14:table altText="Secured" altTextSummary="Descrição de cada passivo garantido e seu valor atual. "/>
    </ext>
  </extLst>
</table>
</file>

<file path=xl/theme/theme1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ash Flow Statemen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44.xml" Id="rId6" /><Relationship Type="http://schemas.openxmlformats.org/officeDocument/2006/relationships/table" Target="/xl/tables/table35.xml" Id="rId5" /><Relationship Type="http://schemas.openxmlformats.org/officeDocument/2006/relationships/table" Target="/xl/tables/table26.xml" Id="rId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5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Relationship Type="http://schemas.openxmlformats.org/officeDocument/2006/relationships/table" Target="/xl/tables/table62.xml" Id="rId4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  <pageSetUpPr autoPageBreaks="0" fitToPage="1"/>
  </sheetPr>
  <dimension ref="B1:H19"/>
  <sheetViews>
    <sheetView showGridLines="0" tabSelected="1" zoomScaleNormal="100" workbookViewId="0"/>
  </sheetViews>
  <sheetFormatPr defaultColWidth="9" defaultRowHeight="15"/>
  <cols>
    <col min="1" max="1" width="2.5" customWidth="1"/>
    <col min="2" max="2" width="59.1640625" customWidth="1"/>
    <col min="3" max="3" width="3" customWidth="1"/>
    <col min="4" max="4" width="58" customWidth="1"/>
    <col min="5" max="5" width="3" customWidth="1"/>
    <col min="6" max="6" width="5.33203125" customWidth="1"/>
    <col min="7" max="7" width="58" customWidth="1"/>
    <col min="8" max="8" width="2.5" customWidth="1"/>
  </cols>
  <sheetData>
    <row r="1" spans="2:8" ht="18.75" customHeight="1">
      <c r="B1" s="23"/>
    </row>
    <row r="2" spans="2:8" ht="33.75" customHeight="1" thickBot="1">
      <c r="B2" s="21" t="s">
        <v>0</v>
      </c>
      <c r="C2" s="24"/>
      <c r="D2" s="24"/>
      <c r="E2" s="24"/>
      <c r="F2" s="39"/>
      <c r="G2" s="14" t="s">
        <v>8</v>
      </c>
      <c r="H2" t="s">
        <v>13</v>
      </c>
    </row>
    <row r="3" spans="2:8" ht="34.5" customHeight="1" thickTop="1">
      <c r="B3" s="23"/>
    </row>
    <row r="4" spans="2:8" ht="18.75" customHeight="1">
      <c r="C4" s="5"/>
      <c r="E4" s="4"/>
    </row>
    <row r="5" spans="2:8" ht="18.75" customHeight="1">
      <c r="C5" s="5"/>
      <c r="E5" s="4"/>
    </row>
    <row r="6" spans="2:8" ht="18.75" customHeight="1">
      <c r="C6" s="5"/>
      <c r="E6" s="4"/>
    </row>
    <row r="7" spans="2:8" ht="18.75" customHeight="1">
      <c r="C7" s="5"/>
      <c r="E7" s="4"/>
    </row>
    <row r="8" spans="2:8" ht="18.75" customHeight="1">
      <c r="C8" s="5"/>
      <c r="E8" s="4"/>
    </row>
    <row r="9" spans="2:8" ht="18.75" customHeight="1">
      <c r="C9" s="5"/>
      <c r="E9" s="4"/>
    </row>
    <row r="10" spans="2:8">
      <c r="C10" s="5"/>
      <c r="E10" s="4"/>
    </row>
    <row r="11" spans="2:8" ht="42.75" customHeight="1" thickBot="1">
      <c r="B11" s="41">
        <f>PatrimônioLíquido</f>
        <v>166600</v>
      </c>
      <c r="C11" s="42"/>
      <c r="D11" s="43">
        <f>TotalDeAtivos</f>
        <v>387800</v>
      </c>
      <c r="E11" s="44"/>
      <c r="F11" s="45"/>
      <c r="G11" s="43">
        <f>PassivosTotais</f>
        <v>221200</v>
      </c>
    </row>
    <row r="12" spans="2:8" ht="33.75" customHeight="1">
      <c r="B12" s="32" t="s">
        <v>1</v>
      </c>
      <c r="C12" s="10"/>
      <c r="D12" s="17" t="s">
        <v>2</v>
      </c>
      <c r="E12" s="8"/>
      <c r="F12" s="6"/>
      <c r="G12" s="17" t="s">
        <v>9</v>
      </c>
    </row>
    <row r="13" spans="2:8" ht="30.75" customHeight="1" thickBot="1">
      <c r="C13" s="5"/>
      <c r="D13" s="15" t="s">
        <v>3</v>
      </c>
      <c r="E13" s="11"/>
      <c r="F13" s="12"/>
      <c r="G13" s="15" t="s">
        <v>10</v>
      </c>
    </row>
    <row r="14" spans="2:8" ht="30.75" customHeight="1" thickBot="1">
      <c r="C14" s="5"/>
      <c r="D14" s="16" t="s">
        <v>4</v>
      </c>
      <c r="E14" s="11"/>
      <c r="F14" s="12"/>
      <c r="G14" s="15" t="s">
        <v>11</v>
      </c>
    </row>
    <row r="15" spans="2:8" ht="30.75" customHeight="1" thickBot="1">
      <c r="C15" s="5"/>
      <c r="D15" s="16" t="s">
        <v>5</v>
      </c>
      <c r="E15" s="11"/>
      <c r="F15" s="12"/>
      <c r="G15" s="13"/>
    </row>
    <row r="16" spans="2:8" ht="30.75" customHeight="1" thickBot="1">
      <c r="C16" s="5"/>
      <c r="D16" s="16" t="s">
        <v>6</v>
      </c>
      <c r="E16" s="11"/>
      <c r="F16" s="12"/>
      <c r="G16" s="13"/>
    </row>
    <row r="17" spans="3:7" ht="24.75" customHeight="1">
      <c r="C17" s="5"/>
      <c r="D17" s="7"/>
      <c r="E17" s="9"/>
      <c r="F17" s="7"/>
    </row>
    <row r="18" spans="3:7" ht="24.75" customHeight="1">
      <c r="C18" s="5"/>
      <c r="D18" s="36" t="s">
        <v>7</v>
      </c>
      <c r="E18" s="9"/>
      <c r="F18" s="7"/>
      <c r="G18" s="37" t="s">
        <v>12</v>
      </c>
    </row>
    <row r="19" spans="3:7" ht="18.75" customHeight="1">
      <c r="C19" s="5"/>
      <c r="E19" s="4"/>
    </row>
  </sheetData>
  <hyperlinks>
    <hyperlink ref="D18" location="Ativos!A1" tooltip="Clique para exibir os ativos" display="VIEW ASSETS" xr:uid="{00000000-0004-0000-0000-000000000000}"/>
    <hyperlink ref="G18" location="Passivos!A1" tooltip="Clique para exibir os passivos" display="VIEW LIBILITIES" xr:uid="{00000000-0004-0000-0000-000001000000}"/>
  </hyperlinks>
  <printOptions horizontalCentered="1"/>
  <pageMargins left="0.5" right="0.5" top="0.5" bottom="0.5" header="0" footer="0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  <pageSetUpPr autoPageBreaks="0" fitToPage="1"/>
  </sheetPr>
  <dimension ref="B1:K24"/>
  <sheetViews>
    <sheetView showGridLines="0" zoomScaleNormal="100" workbookViewId="0"/>
  </sheetViews>
  <sheetFormatPr defaultColWidth="6.6640625" defaultRowHeight="18.75" customHeight="1"/>
  <cols>
    <col min="1" max="1" width="2.5" customWidth="1"/>
    <col min="2" max="2" width="51.5" style="23" customWidth="1"/>
    <col min="3" max="3" width="0.5" style="23" customWidth="1"/>
    <col min="4" max="4" width="2.6640625" customWidth="1"/>
    <col min="5" max="5" width="42.33203125" customWidth="1"/>
    <col min="6" max="6" width="14.6640625" style="19" customWidth="1"/>
    <col min="7" max="7" width="5.6640625" customWidth="1"/>
    <col min="8" max="8" width="2.6640625" customWidth="1"/>
    <col min="9" max="9" width="42.33203125" customWidth="1"/>
    <col min="10" max="10" width="14.6640625" style="19" customWidth="1"/>
    <col min="11" max="11" width="2.5" customWidth="1"/>
  </cols>
  <sheetData>
    <row r="1" spans="2:11" ht="18.75" customHeight="1">
      <c r="F1" s="27"/>
      <c r="J1" s="27"/>
    </row>
    <row r="2" spans="2:11" ht="33.75" customHeight="1" thickBot="1">
      <c r="B2" s="21" t="s">
        <v>14</v>
      </c>
      <c r="C2" s="21"/>
      <c r="D2" s="24"/>
      <c r="E2" s="24"/>
      <c r="F2" s="34"/>
      <c r="G2" s="24"/>
      <c r="H2" s="39"/>
      <c r="I2" s="14" t="s">
        <v>8</v>
      </c>
      <c r="J2" s="34"/>
      <c r="K2" t="s">
        <v>13</v>
      </c>
    </row>
    <row r="3" spans="2:11" ht="34.5" customHeight="1" thickTop="1">
      <c r="F3" s="27"/>
      <c r="J3" s="27"/>
    </row>
    <row r="4" spans="2:11" ht="18.75" customHeight="1">
      <c r="D4" s="18" t="s">
        <v>13</v>
      </c>
      <c r="E4" s="18" t="s">
        <v>16</v>
      </c>
      <c r="F4" s="35" t="s">
        <v>33</v>
      </c>
      <c r="H4" s="18" t="s">
        <v>13</v>
      </c>
      <c r="I4" s="18" t="s">
        <v>34</v>
      </c>
      <c r="J4" s="35" t="s">
        <v>33</v>
      </c>
    </row>
    <row r="5" spans="2:11" ht="18.75" customHeight="1">
      <c r="D5" s="18"/>
      <c r="E5" s="18" t="s">
        <v>17</v>
      </c>
      <c r="F5" s="19">
        <v>2000</v>
      </c>
      <c r="H5" s="18"/>
      <c r="I5" s="18" t="s">
        <v>35</v>
      </c>
      <c r="J5" s="19">
        <v>233000</v>
      </c>
    </row>
    <row r="6" spans="2:11" ht="18.75" customHeight="1">
      <c r="D6" s="18"/>
      <c r="E6" s="18" t="s">
        <v>18</v>
      </c>
      <c r="F6" s="19">
        <v>2500</v>
      </c>
      <c r="H6" s="18"/>
      <c r="I6" s="18" t="s">
        <v>36</v>
      </c>
    </row>
    <row r="7" spans="2:11" ht="18.75" customHeight="1">
      <c r="D7" s="18"/>
      <c r="E7" s="18" t="s">
        <v>19</v>
      </c>
      <c r="F7" s="19">
        <v>4000</v>
      </c>
      <c r="H7" s="18"/>
      <c r="I7" s="18" t="s">
        <v>37</v>
      </c>
    </row>
    <row r="8" spans="2:11" ht="18.75" customHeight="1">
      <c r="D8" s="18"/>
      <c r="E8" s="18" t="s">
        <v>20</v>
      </c>
      <c r="F8" s="19">
        <v>3300</v>
      </c>
      <c r="H8" s="18"/>
      <c r="I8" s="18" t="s">
        <v>38</v>
      </c>
      <c r="J8" s="19">
        <v>32000</v>
      </c>
    </row>
    <row r="9" spans="2:11" ht="18.75" customHeight="1">
      <c r="D9" s="18"/>
      <c r="E9" s="18" t="s">
        <v>21</v>
      </c>
      <c r="F9" s="19">
        <v>14000</v>
      </c>
      <c r="H9" s="18"/>
      <c r="I9" s="18" t="s">
        <v>39</v>
      </c>
      <c r="J9" s="19">
        <v>10000</v>
      </c>
    </row>
    <row r="10" spans="2:11" ht="18.75" customHeight="1">
      <c r="D10" s="18"/>
      <c r="E10" s="18" t="s">
        <v>22</v>
      </c>
      <c r="H10" s="18"/>
      <c r="I10" s="18" t="s">
        <v>40</v>
      </c>
    </row>
    <row r="11" spans="2:11" ht="18.75" customHeight="1">
      <c r="D11" s="18"/>
      <c r="E11" s="18" t="s">
        <v>23</v>
      </c>
      <c r="F11" s="19">
        <v>24500</v>
      </c>
      <c r="H11" s="18"/>
      <c r="I11" s="18" t="s">
        <v>41</v>
      </c>
      <c r="J11" s="19">
        <v>1500</v>
      </c>
    </row>
    <row r="12" spans="2:11" ht="18.75" customHeight="1">
      <c r="B12" s="50">
        <f>TotalDeAtivos</f>
        <v>387800</v>
      </c>
      <c r="C12" s="46"/>
      <c r="D12" s="18"/>
      <c r="E12" s="27" t="s">
        <v>24</v>
      </c>
      <c r="I12" s="27" t="s">
        <v>42</v>
      </c>
    </row>
    <row r="13" spans="2:11" ht="18.75" customHeight="1">
      <c r="B13" s="50"/>
      <c r="C13" s="46"/>
      <c r="D13" s="20"/>
      <c r="E13" s="18" t="s">
        <v>25</v>
      </c>
      <c r="F13" s="19">
        <f>SUBTOTAL(109,tabDinheiro[VALOR])</f>
        <v>50300</v>
      </c>
      <c r="H13" s="22"/>
      <c r="I13" s="28" t="s">
        <v>25</v>
      </c>
      <c r="J13" s="29">
        <f>SUBTOTAL(109,tabPessoal[VALOR])</f>
        <v>276500</v>
      </c>
    </row>
    <row r="14" spans="2:11" ht="18.75" customHeight="1">
      <c r="B14" s="51" t="s">
        <v>2</v>
      </c>
      <c r="C14" s="31"/>
      <c r="D14" s="30"/>
      <c r="H14" s="33"/>
      <c r="I14" s="33"/>
    </row>
    <row r="15" spans="2:11" ht="18.75" customHeight="1">
      <c r="B15" s="51"/>
      <c r="C15" s="31"/>
    </row>
    <row r="16" spans="2:11" ht="18.75" customHeight="1">
      <c r="B16" s="25"/>
      <c r="C16" s="25"/>
      <c r="D16" s="18" t="s">
        <v>13</v>
      </c>
      <c r="E16" s="18" t="s">
        <v>26</v>
      </c>
      <c r="F16" s="19" t="s">
        <v>33</v>
      </c>
      <c r="H16" s="18" t="s">
        <v>13</v>
      </c>
      <c r="I16" s="18" t="s">
        <v>43</v>
      </c>
      <c r="J16" s="19" t="s">
        <v>33</v>
      </c>
    </row>
    <row r="17" spans="2:10" ht="18.75" customHeight="1">
      <c r="B17" s="38" t="s">
        <v>12</v>
      </c>
      <c r="C17" s="26"/>
      <c r="D17" s="18"/>
      <c r="E17" s="18" t="s">
        <v>27</v>
      </c>
      <c r="F17" s="19">
        <v>15000</v>
      </c>
      <c r="H17" s="18"/>
      <c r="I17" s="18" t="s">
        <v>44</v>
      </c>
    </row>
    <row r="18" spans="2:10" ht="18.75" customHeight="1">
      <c r="B18" s="38" t="s">
        <v>15</v>
      </c>
      <c r="C18" s="26"/>
      <c r="D18" s="18"/>
      <c r="E18" s="18" t="s">
        <v>28</v>
      </c>
      <c r="H18" s="18"/>
      <c r="I18" s="18" t="s">
        <v>45</v>
      </c>
    </row>
    <row r="19" spans="2:10" ht="18.75" customHeight="1">
      <c r="D19" s="18"/>
      <c r="E19" s="18" t="s">
        <v>29</v>
      </c>
      <c r="H19" s="18"/>
      <c r="I19" s="18" t="s">
        <v>46</v>
      </c>
    </row>
    <row r="20" spans="2:10" ht="18.75" customHeight="1">
      <c r="D20" s="18"/>
      <c r="E20" s="18" t="s">
        <v>30</v>
      </c>
      <c r="H20" s="18"/>
      <c r="I20" s="18" t="s">
        <v>47</v>
      </c>
      <c r="J20" s="19">
        <v>46000</v>
      </c>
    </row>
    <row r="21" spans="2:10" ht="18.75" customHeight="1">
      <c r="D21" s="18"/>
      <c r="E21" s="18" t="s">
        <v>31</v>
      </c>
      <c r="H21" s="18"/>
      <c r="I21" s="18" t="s">
        <v>48</v>
      </c>
    </row>
    <row r="22" spans="2:10" ht="18.75" customHeight="1">
      <c r="D22" s="18"/>
      <c r="E22" s="18" t="s">
        <v>32</v>
      </c>
      <c r="H22" s="18"/>
      <c r="I22" s="18" t="s">
        <v>49</v>
      </c>
    </row>
    <row r="23" spans="2:10" ht="18.75" customHeight="1">
      <c r="D23" s="20"/>
      <c r="E23" s="18" t="s">
        <v>25</v>
      </c>
      <c r="F23" s="19">
        <f>SUBTOTAL(109,tabInvestimentos[VALOR])</f>
        <v>15000</v>
      </c>
      <c r="H23" s="20"/>
      <c r="I23" s="18" t="s">
        <v>25</v>
      </c>
      <c r="J23" s="19">
        <f>SUBTOTAL(109,tabAposentadoria[VALOR])</f>
        <v>46000</v>
      </c>
    </row>
    <row r="24" spans="2:10" ht="18.75" customHeight="1">
      <c r="D24" s="33"/>
      <c r="E24" s="33"/>
      <c r="H24" s="33"/>
      <c r="I24" s="33"/>
    </row>
  </sheetData>
  <mergeCells count="2">
    <mergeCell ref="B12:B13"/>
    <mergeCell ref="B14:B15"/>
  </mergeCells>
  <hyperlinks>
    <hyperlink ref="B17" location="Passivos!A1" tooltip="Clique para exibir os passivos" display="VIEW LIABILITIES &gt;" xr:uid="{00000000-0004-0000-0100-000000000000}"/>
    <hyperlink ref="B18" location="Painel!A1" tooltip="Clique para exibir o painel" display="VIEW DASHBOARD" xr:uid="{00000000-0004-0000-0100-000001000000}"/>
  </hyperlinks>
  <printOptions horizontalCentered="1"/>
  <pageMargins left="0.5" right="0.5" top="0.5" bottom="0.5" header="0" footer="0"/>
  <pageSetup paperSize="9" orientation="landscape" r:id="rId1"/>
  <drawing r:id="rId2"/>
  <tableParts count="4">
    <tablePart r:id="rId3"/>
    <tablePart r:id="rId4"/>
    <tablePart r:id="rId5"/>
    <tablePart r:id="rId6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autoPageBreaks="0" fitToPage="1"/>
  </sheetPr>
  <dimension ref="B1:K18"/>
  <sheetViews>
    <sheetView showGridLines="0" zoomScaleNormal="100" workbookViewId="0"/>
  </sheetViews>
  <sheetFormatPr defaultColWidth="6.6640625" defaultRowHeight="18.75" customHeight="1"/>
  <cols>
    <col min="1" max="1" width="2.5" customWidth="1"/>
    <col min="2" max="2" width="51.5" customWidth="1"/>
    <col min="3" max="3" width="0.5" customWidth="1"/>
    <col min="4" max="4" width="2.6640625" customWidth="1"/>
    <col min="5" max="5" width="42.33203125" customWidth="1"/>
    <col min="6" max="6" width="14.6640625" style="19" customWidth="1"/>
    <col min="7" max="7" width="5.6640625" customWidth="1"/>
    <col min="8" max="8" width="2.6640625" customWidth="1"/>
    <col min="9" max="9" width="42.33203125" customWidth="1"/>
    <col min="10" max="10" width="14.6640625" style="19" customWidth="1"/>
    <col min="11" max="11" width="2.5" customWidth="1"/>
  </cols>
  <sheetData>
    <row r="1" spans="2:11" ht="18.75" customHeight="1">
      <c r="F1" s="27"/>
      <c r="J1" s="27"/>
    </row>
    <row r="2" spans="2:11" ht="33.75" customHeight="1" thickBot="1">
      <c r="B2" s="21" t="s">
        <v>50</v>
      </c>
      <c r="C2" s="21"/>
      <c r="D2" s="24"/>
      <c r="E2" s="24"/>
      <c r="F2" s="34"/>
      <c r="G2" s="24"/>
      <c r="H2" s="40"/>
      <c r="I2" s="14" t="s">
        <v>8</v>
      </c>
      <c r="J2" s="34"/>
      <c r="K2" t="s">
        <v>13</v>
      </c>
    </row>
    <row r="3" spans="2:11" ht="34.5" customHeight="1" thickTop="1">
      <c r="B3" s="23"/>
      <c r="C3" s="23"/>
      <c r="F3" s="27"/>
      <c r="J3" s="27"/>
    </row>
    <row r="4" spans="2:11" ht="18.75" customHeight="1">
      <c r="D4" s="18" t="s">
        <v>13</v>
      </c>
      <c r="E4" s="18" t="s">
        <v>52</v>
      </c>
      <c r="F4" s="35" t="s">
        <v>61</v>
      </c>
      <c r="H4" s="18" t="s">
        <v>13</v>
      </c>
      <c r="I4" s="18" t="s">
        <v>62</v>
      </c>
      <c r="J4" s="35" t="s">
        <v>61</v>
      </c>
    </row>
    <row r="5" spans="2:11" ht="18.75" customHeight="1">
      <c r="D5" s="18"/>
      <c r="E5" s="18" t="s">
        <v>53</v>
      </c>
      <c r="F5" s="19">
        <v>1200</v>
      </c>
      <c r="H5" s="18"/>
      <c r="I5" s="18" t="s">
        <v>63</v>
      </c>
      <c r="J5" s="19">
        <v>14500</v>
      </c>
    </row>
    <row r="6" spans="2:11" ht="18.75" customHeight="1">
      <c r="D6" s="18"/>
      <c r="E6" s="18" t="s">
        <v>54</v>
      </c>
      <c r="F6" s="19">
        <v>3000</v>
      </c>
      <c r="H6" s="18"/>
      <c r="I6" s="18" t="s">
        <v>64</v>
      </c>
    </row>
    <row r="7" spans="2:11" ht="18.75" customHeight="1">
      <c r="D7" s="18"/>
      <c r="E7" s="18" t="s">
        <v>55</v>
      </c>
      <c r="F7" s="19">
        <v>17500</v>
      </c>
      <c r="H7" s="18"/>
      <c r="I7" s="18" t="s">
        <v>65</v>
      </c>
    </row>
    <row r="8" spans="2:11" ht="18.75" customHeight="1">
      <c r="D8" s="18"/>
      <c r="E8" s="18" t="s">
        <v>56</v>
      </c>
      <c r="H8" s="18"/>
      <c r="I8" s="18" t="s">
        <v>66</v>
      </c>
      <c r="J8" s="19">
        <v>144000</v>
      </c>
    </row>
    <row r="9" spans="2:11" ht="18.75" customHeight="1">
      <c r="D9" s="18"/>
      <c r="E9" s="18" t="s">
        <v>57</v>
      </c>
      <c r="H9" s="18"/>
      <c r="I9" s="18" t="s">
        <v>67</v>
      </c>
      <c r="J9" s="19">
        <v>21000</v>
      </c>
    </row>
    <row r="10" spans="2:11" ht="18.75" customHeight="1">
      <c r="D10" s="18"/>
      <c r="E10" s="18" t="s">
        <v>58</v>
      </c>
      <c r="F10" s="19">
        <v>8000</v>
      </c>
      <c r="H10" s="18"/>
      <c r="I10" s="18" t="s">
        <v>58</v>
      </c>
    </row>
    <row r="11" spans="2:11" ht="18.75" customHeight="1">
      <c r="D11" s="18"/>
      <c r="E11" s="18" t="s">
        <v>59</v>
      </c>
      <c r="F11" s="19">
        <v>6000</v>
      </c>
      <c r="H11" s="18"/>
      <c r="I11" s="18" t="s">
        <v>68</v>
      </c>
      <c r="J11" s="19">
        <v>4000</v>
      </c>
    </row>
    <row r="12" spans="2:11" ht="18.75" customHeight="1">
      <c r="B12" s="50">
        <f>PassivosTotais</f>
        <v>221200</v>
      </c>
      <c r="C12" s="46"/>
      <c r="E12" s="27" t="s">
        <v>60</v>
      </c>
      <c r="H12" s="18"/>
      <c r="I12" s="18" t="s">
        <v>69</v>
      </c>
      <c r="J12" s="19">
        <v>2000</v>
      </c>
    </row>
    <row r="13" spans="2:11" ht="18.75" customHeight="1">
      <c r="B13" s="50"/>
      <c r="C13" s="46"/>
      <c r="D13" s="18"/>
      <c r="E13" s="18" t="s">
        <v>25</v>
      </c>
      <c r="F13" s="19">
        <f>SUBTOTAL(109,tabDesprotegido[DEVER])</f>
        <v>35700</v>
      </c>
      <c r="H13" s="18"/>
      <c r="I13" s="18" t="s">
        <v>25</v>
      </c>
      <c r="J13" s="19">
        <f>SUBTOTAL(109,tabProtegida[DEVER])</f>
        <v>185500</v>
      </c>
    </row>
    <row r="14" spans="2:11" ht="18.75" customHeight="1">
      <c r="B14" s="52" t="s">
        <v>9</v>
      </c>
      <c r="C14" s="32"/>
    </row>
    <row r="15" spans="2:11" ht="18.75" customHeight="1">
      <c r="B15" s="52"/>
      <c r="C15" s="32"/>
    </row>
    <row r="17" spans="2:3" ht="18.75" customHeight="1">
      <c r="B17" s="38" t="s">
        <v>51</v>
      </c>
      <c r="C17" s="26"/>
    </row>
    <row r="18" spans="2:3" ht="18.75" customHeight="1">
      <c r="B18" s="38" t="s">
        <v>15</v>
      </c>
      <c r="C18" s="26"/>
    </row>
  </sheetData>
  <mergeCells count="2">
    <mergeCell ref="B12:B13"/>
    <mergeCell ref="B14:B15"/>
  </mergeCells>
  <hyperlinks>
    <hyperlink ref="B17" location="Ativos!A1" tooltip="Clique para exibir os ativos" display="VIEW ASSETS" xr:uid="{00000000-0004-0000-0200-000000000000}"/>
    <hyperlink ref="B18" location="Painel!A1" tooltip="Clique para exibir o painel" display="VIEW DASHBOARD" xr:uid="{00000000-0004-0000-0200-000001000000}"/>
  </hyperlinks>
  <printOptions horizontalCentered="1"/>
  <pageMargins left="0.5" right="0.5" top="0.5" bottom="0.5" header="0" footer="0"/>
  <pageSetup paperSize="9" orientation="landscape" r:id="rId1"/>
  <drawing r:id="rId2"/>
  <tableParts count="2"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C23"/>
  <sheetViews>
    <sheetView workbookViewId="0"/>
  </sheetViews>
  <sheetFormatPr defaultColWidth="6.6640625" defaultRowHeight="15"/>
  <cols>
    <col min="2" max="2" width="26.5" customWidth="1"/>
    <col min="3" max="3" width="18" customWidth="1"/>
  </cols>
  <sheetData>
    <row r="2" spans="2:3">
      <c r="B2" t="s">
        <v>70</v>
      </c>
    </row>
    <row r="11" spans="2:3" ht="17.25">
      <c r="B11" s="3" t="str">
        <f>tabDinheiro[[#Headers],[DINHEIRO]]</f>
        <v>DINHEIRO</v>
      </c>
      <c r="C11" s="47">
        <f>SUM(tabDinheiro[VALOR])</f>
        <v>50300</v>
      </c>
    </row>
    <row r="12" spans="2:3" ht="17.25">
      <c r="B12" s="3" t="str">
        <f>tabInvestimentos[[#Headers],[INVESTIMENTOS]]</f>
        <v>INVESTIMENTOS</v>
      </c>
      <c r="C12" s="47">
        <f>SUM(tabInvestimentos[VALOR])</f>
        <v>15000</v>
      </c>
    </row>
    <row r="13" spans="2:3" ht="17.25">
      <c r="B13" s="3" t="str">
        <f>tabAposentadoria[[#Headers],[APOSENTADORIA]]</f>
        <v>APOSENTADORIA</v>
      </c>
      <c r="C13" s="47">
        <f>SUM(tabAposentadoria[VALOR])</f>
        <v>46000</v>
      </c>
    </row>
    <row r="14" spans="2:3" ht="17.25">
      <c r="B14" s="3" t="str">
        <f>tabPessoal[[#Headers],[PESSOAL]]</f>
        <v>PESSOAL</v>
      </c>
      <c r="C14" s="47">
        <f>SUM(tabPessoal[VALOR])</f>
        <v>276500</v>
      </c>
    </row>
    <row r="15" spans="2:3" ht="17.25">
      <c r="B15" s="1" t="s">
        <v>71</v>
      </c>
      <c r="C15" s="48">
        <f>SUM(tabDinheiro[VALOR],tabInvestimentos[VALOR],tabAposentadoria[VALOR],tabPessoal[VALOR])</f>
        <v>387800</v>
      </c>
    </row>
    <row r="18" spans="2:3" ht="17.25">
      <c r="B18" s="3" t="str">
        <f>tabDesprotegido[[#Headers],[DESPROTEGIDO]]</f>
        <v>DESPROTEGIDO</v>
      </c>
      <c r="C18" s="47">
        <f>SUM(tabDesprotegido[DEVER])</f>
        <v>35700</v>
      </c>
    </row>
    <row r="19" spans="2:3" ht="17.25">
      <c r="B19" s="3" t="str">
        <f>tabProtegida[[#Headers],[PROTEGIDO]]</f>
        <v>PROTEGIDO</v>
      </c>
      <c r="C19" s="47">
        <f>SUM(tabProtegida[DEVER])</f>
        <v>185500</v>
      </c>
    </row>
    <row r="20" spans="2:3" ht="17.25">
      <c r="B20" s="1" t="s">
        <v>72</v>
      </c>
      <c r="C20" s="48">
        <f>SUM(tabDesprotegido[DEVER],tabProtegida[DEVER])</f>
        <v>221200</v>
      </c>
    </row>
    <row r="23" spans="2:3" ht="17.25">
      <c r="B23" s="2" t="s">
        <v>73</v>
      </c>
      <c r="C23" s="49">
        <f>C15-C20</f>
        <v>166600</v>
      </c>
    </row>
  </sheetData>
  <pageMargins left="0.7" right="0.7" top="0.75" bottom="0.75" header="0.3" footer="0.3"/>
  <pageSetup paperSize="9" orientation="portrait" r:id="rId1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907E8311-0F42-47E4-9386-599E27AAC8A8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E337269D-2C7D-4DD8-8BDE-A4206CBAB7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AABE70C4-96B7-4181-A43B-F8B25E22DCA9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TM00000059</ap:Template>
  <ap:DocSecurity>0</ap:DocSecurity>
  <ap:ScaleCrop>false</ap:ScaleCrop>
  <ap:HeadingPairs>
    <vt:vector baseType="variant" size="4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ap:HeadingPairs>
  <ap:TitlesOfParts>
    <vt:vector baseType="lpstr" size="8">
      <vt:lpstr>Painel</vt:lpstr>
      <vt:lpstr>Ativos</vt:lpstr>
      <vt:lpstr>Passivos</vt:lpstr>
      <vt:lpstr>cálculos</vt:lpstr>
      <vt:lpstr>Painel!Area_de_impressao</vt:lpstr>
      <vt:lpstr>PassivosTotais</vt:lpstr>
      <vt:lpstr>PatrimônioLíquido</vt:lpstr>
      <vt:lpstr>TotalDeAtivos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2023-01-31T06:47:45Z</dcterms:created>
  <dcterms:modified xsi:type="dcterms:W3CDTF">2023-05-11T01:25:16Z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