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2_ncr:520000_{192A5D55-BDC9-4FAD-8DBE-92EEAC7D7B52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Lucros e Perdas" sheetId="1" r:id="rId1"/>
    <sheet name="Receita" sheetId="3" r:id="rId2"/>
    <sheet name="Custos Operacionais" sheetId="2" r:id="rId3"/>
  </sheets>
  <definedNames>
    <definedName name="LucroLíquido">'Lucros e Perdas'!$O$9</definedName>
    <definedName name="_xlnm.Print_Titles" localSheetId="2">'Custos Operacionais'!$3:$3</definedName>
    <definedName name="_xlnm.Print_Titles" localSheetId="0">'Lucros e Perdas'!$4:$4</definedName>
    <definedName name="_xlnm.Print_Titles" localSheetId="1">Receita!$3:$3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J17" i="2"/>
  <c r="I17" i="2"/>
  <c r="H17" i="2"/>
  <c r="G17" i="2"/>
  <c r="F17" i="2"/>
  <c r="E17" i="2"/>
  <c r="D17" i="2"/>
  <c r="C17" i="2"/>
  <c r="N10" i="3"/>
  <c r="N12" i="3" s="1"/>
  <c r="M10" i="3"/>
  <c r="M12" i="3" s="1"/>
  <c r="L10" i="3"/>
  <c r="L12" i="3" s="1"/>
  <c r="K10" i="3"/>
  <c r="K12" i="3" s="1"/>
  <c r="J10" i="3"/>
  <c r="J12" i="3" s="1"/>
  <c r="I10" i="3"/>
  <c r="I12" i="3" s="1"/>
  <c r="H10" i="3"/>
  <c r="H12" i="3" s="1"/>
  <c r="G10" i="3"/>
  <c r="G12" i="3" s="1"/>
  <c r="F10" i="3"/>
  <c r="F12" i="3" s="1"/>
  <c r="E10" i="3"/>
  <c r="E12" i="3" s="1"/>
  <c r="C10" i="3"/>
  <c r="C12" i="3" s="1"/>
  <c r="D10" i="3"/>
  <c r="D12" i="3" s="1"/>
  <c r="C2" i="2"/>
  <c r="B1" i="2"/>
  <c r="C2" i="3"/>
  <c r="B1" i="3" l="1"/>
  <c r="K5" i="1" l="1"/>
  <c r="G5" i="1"/>
  <c r="C5" i="1"/>
  <c r="O11" i="3"/>
  <c r="O9" i="3"/>
  <c r="O8" i="3"/>
  <c r="O7" i="3"/>
  <c r="O6" i="3"/>
  <c r="O5" i="3"/>
  <c r="O4" i="3"/>
  <c r="O10" i="3" s="1"/>
  <c r="O12" i="3" s="1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7" i="2" l="1"/>
  <c r="D5" i="1"/>
  <c r="D7" i="1" s="1"/>
  <c r="D9" i="1" s="1"/>
  <c r="F5" i="1"/>
  <c r="F7" i="1" s="1"/>
  <c r="H5" i="1"/>
  <c r="H7" i="1" s="1"/>
  <c r="J5" i="1"/>
  <c r="J7" i="1" s="1"/>
  <c r="L5" i="1"/>
  <c r="L7" i="1" s="1"/>
  <c r="L9" i="1" s="1"/>
  <c r="N5" i="1"/>
  <c r="N7" i="1" s="1"/>
  <c r="E5" i="1"/>
  <c r="E7" i="1" s="1"/>
  <c r="I5" i="1"/>
  <c r="I7" i="1" s="1"/>
  <c r="M5" i="1"/>
  <c r="M7" i="1" s="1"/>
  <c r="M9" i="1" s="1"/>
  <c r="C7" i="1"/>
  <c r="G7" i="1"/>
  <c r="K7" i="1"/>
  <c r="O5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<sst xmlns="http://schemas.openxmlformats.org/spreadsheetml/2006/main" count="76" uniqueCount="50">
  <si>
    <t>ANO</t>
  </si>
  <si>
    <t>Gráfico de linhas exibindo Lucro Bruto e o Total de Despesas Operacionais está nessa célula. Inserir dados na tabela abaixo.</t>
  </si>
  <si>
    <t>Lucro das Operações</t>
  </si>
  <si>
    <t>Rendimentos de Juros (Despesa)</t>
  </si>
  <si>
    <t>Lucro Antes do Imposto de Renda</t>
  </si>
  <si>
    <t>Despesa de Imposto de Renda</t>
  </si>
  <si>
    <t>Lucro Líquido</t>
  </si>
  <si>
    <t>DEMONSTRAÇÃO DE LUCROS E PERDAS</t>
  </si>
  <si>
    <t>NOME DA EMPRESA</t>
  </si>
  <si>
    <t>JAN</t>
  </si>
  <si>
    <t>FEV</t>
  </si>
  <si>
    <t>MAR</t>
  </si>
  <si>
    <t>ABR</t>
  </si>
  <si>
    <t>JUN</t>
  </si>
  <si>
    <t>JUL</t>
  </si>
  <si>
    <t>AGO</t>
  </si>
  <si>
    <t>SET</t>
  </si>
  <si>
    <t>LUCRO LÍQUIDO</t>
  </si>
  <si>
    <t>OUT</t>
  </si>
  <si>
    <t>NOV</t>
  </si>
  <si>
    <t>DEZ</t>
  </si>
  <si>
    <t>AAD</t>
  </si>
  <si>
    <t>Receita</t>
  </si>
  <si>
    <t>Vendas</t>
  </si>
  <si>
    <t>Devoluções (Redução)</t>
  </si>
  <si>
    <t>Descontos (Redução)</t>
  </si>
  <si>
    <t>Outras Receitas 1</t>
  </si>
  <si>
    <t>Outras Receitas 2</t>
  </si>
  <si>
    <t>Outras Receitas 3</t>
  </si>
  <si>
    <t>Vendas Líquidas</t>
  </si>
  <si>
    <t>Custo das Mercadorias Vendidas</t>
  </si>
  <si>
    <t>Lucro Bruto</t>
  </si>
  <si>
    <t>DEMONSTRAÇÃO DE LUCROS E PERDAS – RECEITA</t>
  </si>
  <si>
    <t>Custos Operacionais</t>
  </si>
  <si>
    <t>Salários e Remunerações</t>
  </si>
  <si>
    <t>Depreciação</t>
  </si>
  <si>
    <t>Aluguel</t>
  </si>
  <si>
    <t>Material de Escritório</t>
  </si>
  <si>
    <t>Utilitários</t>
  </si>
  <si>
    <t>Telefone</t>
  </si>
  <si>
    <t>Seguro</t>
  </si>
  <si>
    <t>Viagem</t>
  </si>
  <si>
    <t>Manutenção</t>
  </si>
  <si>
    <t>Publicidade</t>
  </si>
  <si>
    <t>Outros 1</t>
  </si>
  <si>
    <t>Outros 2</t>
  </si>
  <si>
    <t>Outros 3</t>
  </si>
  <si>
    <t>Total de Custos Operacionais</t>
  </si>
  <si>
    <t>DEMONSTRAÇÃO DE LUCROS E PERDAS – CUSTOS OPERACIONAIS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</si>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</sst>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R$&quot;\ #,##0;\-&quot;R$&quot;\ #,##0"/>
    <numFmt numFmtId="44" formatCode="_-&quot;R$&quot;\ * #,##0.00_-;\-&quot;R$&quot;\ * #,##0.00_-;_-&quot;R$&quot;\ * &quot;-&quot;??_-;_-@_-"/>
    <numFmt numFmtId="166" formatCode="_ * #,##0_ ;_ * \-#,##0_ ;_ * &quot;-&quot;_ ;_ @_ "/>
    <numFmt numFmtId="168" formatCode="&quot;R$&quot;\ #,##0"/>
  </numFmts>
  <fonts count="17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  <font>
      <sz val="11"/>
      <color theme="2"/>
      <name val="Segoe UI"/>
      <scheme val="minor"/>
    </font>
    <font>
      <sz val="11"/>
      <color theme="3"/>
      <name val="Segoe U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6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1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0" fillId="2" borderId="0" xfId="8" applyFont="1" applyFill="1" applyBorder="1" applyAlignment="1">
      <alignment vertical="center"/>
    </xf>
    <xf numFmtId="5" fontId="0" fillId="2" borderId="0" xfId="8" applyFont="1" applyFill="1" applyBorder="1" applyAlignment="1">
      <alignment horizontal="right" vertical="center" indent="1"/>
    </xf>
    <xf numFmtId="5" fontId="3" fillId="2" borderId="0" xfId="8" applyFont="1" applyFill="1" applyBorder="1" applyAlignment="1">
      <alignment vertical="center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vertical="center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5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  <xf numFmtId="5" fontId="15" fillId="2" borderId="0" xfId="0" applyNumberFormat="1" applyFont="1" applyFill="1" applyBorder="1" applyAlignment="1">
      <alignment vertical="center"/>
    </xf>
    <xf numFmtId="5" fontId="16" fillId="2" borderId="0" xfId="8" applyFont="1" applyFill="1" applyAlignment="1">
      <alignment vertical="center" wrapText="1"/>
    </xf>
    <xf numFmtId="5" fontId="0" fillId="2" borderId="0" xfId="8" applyNumberFormat="1" applyFont="1" applyFill="1" applyBorder="1" applyAlignment="1">
      <alignment vertical="center" wrapText="1"/>
    </xf>
    <xf numFmtId="5" fontId="0" fillId="6" borderId="0" xfId="8" applyNumberFormat="1" applyFont="1" applyFill="1" applyBorder="1" applyAlignment="1">
      <alignment vertical="center" wrapText="1"/>
    </xf>
    <xf numFmtId="5" fontId="15" fillId="6" borderId="0" xfId="0" applyNumberFormat="1" applyFont="1" applyFill="1" applyBorder="1" applyAlignment="1">
      <alignment vertical="center" wrapText="1"/>
    </xf>
    <xf numFmtId="5" fontId="15" fillId="2" borderId="0" xfId="0" applyNumberFormat="1" applyFont="1" applyFill="1" applyBorder="1" applyAlignment="1">
      <alignment vertical="center" wrapText="1"/>
    </xf>
    <xf numFmtId="5" fontId="11" fillId="3" borderId="0" xfId="1" applyNumberFormat="1" applyFont="1" applyFill="1" applyBorder="1" applyAlignment="1">
      <alignment vertical="center"/>
    </xf>
    <xf numFmtId="168" fontId="7" fillId="4" borderId="0" xfId="0" applyNumberFormat="1" applyFont="1" applyFill="1" applyBorder="1" applyAlignment="1">
      <alignment horizontal="right" vertical="center" indent="1"/>
    </xf>
    <xf numFmtId="0" fontId="3" fillId="2" borderId="0" xfId="0" applyNumberFormat="1" applyFont="1" applyFill="1">
      <alignment vertical="center" wrapText="1"/>
    </xf>
    <xf numFmtId="0" fontId="2" fillId="2" borderId="1" xfId="1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</cellXfs>
  <cellStyles count="11">
    <cellStyle name="Moeda" xfId="1" builtinId="4" customBuiltin="1"/>
    <cellStyle name="Moeda [0]" xfId="8" builtinId="7" customBuiltin="1"/>
    <cellStyle name="Normal" xfId="0" builtinId="0" customBuiltin="1"/>
    <cellStyle name="Nota" xfId="10" builtinId="10" customBuiltin="1"/>
    <cellStyle name="Porcentagem" xfId="9" builtinId="5" customBuiltin="1"/>
    <cellStyle name="Separador de milhares [0]" xfId="7" builtinId="6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9" formatCode="&quot;R$&quot;\ #,##0;\-&quot;R$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&quot;R$&quot;\ #,##0;\-&quot;R$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Lucros e Perdas" defaultPivotStyle="PivotStyleLight16">
    <tableStyle name="Despesas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ColumnStripe" dxfId="53"/>
      <tableStyleElement type="secondColumnStripe" dxfId="52"/>
    </tableStyle>
    <tableStyle name="Lucros e Perdas" pivot="0" count="7" xr9:uid="{00000000-0011-0000-FFFF-FFFF01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ColumnStripe" dxfId="46"/>
      <tableStyleElement type="secondColumnStrip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Receita!$B$12</c:f>
              <c:strCache>
                <c:ptCount val="1"/>
                <c:pt idx="0">
                  <c:v>Lucro Bruto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Receita!$C$12:$N$12</c:f>
              <c:numCache>
                <c:formatCode>"R$"#,##0_);\("R$"#,##0\)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'Custos Operacionais'!$B$17</c:f>
              <c:strCache>
                <c:ptCount val="1"/>
                <c:pt idx="0">
                  <c:v>Total de Custos Operacionais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'Custos Operacionais'!$C$17:$N$17</c:f>
              <c:numCache>
                <c:formatCode>"R$"#,##0_);\("R$"#,##0\)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R$&quot;#,##0_);\(&quot;R$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85725</xdr:rowOff>
    </xdr:from>
    <xdr:to>
      <xdr:col>14</xdr:col>
      <xdr:colOff>971550</xdr:colOff>
      <xdr:row>2</xdr:row>
      <xdr:rowOff>1285875</xdr:rowOff>
    </xdr:to>
    <xdr:graphicFrame macro="">
      <xdr:nvGraphicFramePr>
        <xdr:cNvPr id="3" name="Gráfico 2" descr="Gráfico de linhas exibindo o Lucro Bruto e o Total de Despesas Operacionai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ceita" displayName="Receita" ref="B3:O10" totalsRowCount="1" headerRowDxfId="44">
  <autoFilter ref="B3:O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Receita" totalsRowLabel="Vendas Líquidas" dataDxfId="42" totalsRowDxfId="13"/>
    <tableColumn id="2" xr3:uid="{00000000-0010-0000-0000-000002000000}" name="JAN" totalsRowFunction="custom" dataDxfId="40" totalsRowDxfId="12">
      <totalsRowFormula>IF(SUM(C4:C9)=0,"",SUM(C4:C9))</totalsRowFormula>
    </tableColumn>
    <tableColumn id="3" xr3:uid="{00000000-0010-0000-0000-000003000000}" name="FEV" totalsRowFunction="custom" dataDxfId="39" totalsRowDxfId="11">
      <totalsRowFormula>IF(SUM(D4:D9)=0,"",SUM(D4:D9))</totalsRowFormula>
    </tableColumn>
    <tableColumn id="4" xr3:uid="{00000000-0010-0000-0000-000004000000}" name="MAR" totalsRowFunction="custom" dataDxfId="38" totalsRowDxfId="10">
      <totalsRowFormula>IF(SUM(E4:E9)=0,"",SUM(E4:E9))</totalsRowFormula>
    </tableColumn>
    <tableColumn id="5" xr3:uid="{00000000-0010-0000-0000-000005000000}" name="ABR" totalsRowFunction="custom" dataDxfId="37" totalsRowDxfId="9">
      <totalsRowFormula>IF(SUM(F4:F9)=0,"",SUM(F4:F9))</totalsRowFormula>
    </tableColumn>
    <tableColumn id="6" xr3:uid="{00000000-0010-0000-0000-000006000000}" name="MAI" totalsRowFunction="custom" dataDxfId="36" totalsRowDxfId="8">
      <totalsRowFormula>IF(SUM(G4:G9)=0,"",SUM(G4:G9))</totalsRowFormula>
    </tableColumn>
    <tableColumn id="7" xr3:uid="{00000000-0010-0000-0000-000007000000}" name="JUN" totalsRowFunction="custom" dataDxfId="35" totalsRowDxfId="7">
      <totalsRowFormula>IF(SUM(H4:H9)=0,"",SUM(H4:H9))</totalsRowFormula>
    </tableColumn>
    <tableColumn id="8" xr3:uid="{00000000-0010-0000-0000-000008000000}" name="JUL" totalsRowFunction="custom" dataDxfId="34" totalsRowDxfId="6">
      <totalsRowFormula>IF(SUM(I4:I9)=0,"",SUM(I4:I9))</totalsRowFormula>
    </tableColumn>
    <tableColumn id="9" xr3:uid="{00000000-0010-0000-0000-000009000000}" name="AGO" totalsRowFunction="custom" dataDxfId="33" totalsRowDxfId="5">
      <totalsRowFormula>IF(SUM(J4:J9)=0,"",SUM(J4:J9))</totalsRowFormula>
    </tableColumn>
    <tableColumn id="10" xr3:uid="{00000000-0010-0000-0000-00000A000000}" name="SET" totalsRowFunction="custom" dataDxfId="32" totalsRowDxfId="4">
      <totalsRowFormula>IF(SUM(K4:K9)=0,"",SUM(K4:K9))</totalsRowFormula>
    </tableColumn>
    <tableColumn id="11" xr3:uid="{00000000-0010-0000-0000-00000B000000}" name="OUT" totalsRowFunction="custom" dataDxfId="31" totalsRowDxfId="3">
      <totalsRowFormula>IF(SUM(L4:L9)=0,"",SUM(L4:L9))</totalsRowFormula>
    </tableColumn>
    <tableColumn id="12" xr3:uid="{00000000-0010-0000-0000-00000C000000}" name="NOV" totalsRowFunction="custom" dataDxfId="30" totalsRowDxfId="2">
      <totalsRowFormula>IF(SUM(M4:M9)=0,"",SUM(M4:M9))</totalsRowFormula>
    </tableColumn>
    <tableColumn id="13" xr3:uid="{00000000-0010-0000-0000-00000D000000}" name="DEZ" totalsRowFunction="custom" dataDxfId="29" totalsRowDxfId="1">
      <totalsRowFormula>IF(SUM(N4:N9)=0,"",SUM(N4:N9))</totalsRowFormula>
    </tableColumn>
    <tableColumn id="14" xr3:uid="{00000000-0010-0000-0000-00000E000000}" name="AAD" totalsRowFunction="sum" dataDxfId="28" totalsRowDxfId="0">
      <calculatedColumnFormula>SUM(C4:N4)</calculatedColumnFormula>
    </tableColumn>
  </tableColumns>
  <tableStyleInfo name="Lucros e Perdas" showFirstColumn="0" showLastColumn="0" showRowStripes="1" showColumnStripes="0"/>
  <extLst>
    <ext xmlns:x14="http://schemas.microsoft.com/office/spreadsheetml/2009/9/main" uri="{504A1905-F514-4f6f-8877-14C23A59335A}">
      <x14:table altTextSummary="Insira a receita de cada mês nesta tabela. O valor do Acumulado do Ano é calculado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Despesas" displayName="Despesas" ref="B3:O17" totalsRowCount="1" headerRowDxfId="43">
  <autoFilter ref="B3:O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Custos Operacionais" totalsRowLabel="Total de Custos Operacionais" dataDxfId="41" totalsRowDxfId="27"/>
    <tableColumn id="2" xr3:uid="{00000000-0010-0000-0100-000002000000}" name="JAN" totalsRowFunction="custom" totalsRowDxfId="26">
      <totalsRowFormula>IF(SUM(C4:C16)=0,"",SUM(C4:C16))</totalsRowFormula>
    </tableColumn>
    <tableColumn id="3" xr3:uid="{00000000-0010-0000-0100-000003000000}" name="FEV" totalsRowFunction="custom" totalsRowDxfId="25">
      <totalsRowFormula>IF(SUM(D4:D16)=0,"",SUM(D4:D16))</totalsRowFormula>
    </tableColumn>
    <tableColumn id="4" xr3:uid="{00000000-0010-0000-0100-000004000000}" name="MAR" totalsRowFunction="custom" totalsRowDxfId="24">
      <totalsRowFormula>IF(SUM(E4:E16)=0,"",SUM(E4:E16))</totalsRowFormula>
    </tableColumn>
    <tableColumn id="5" xr3:uid="{00000000-0010-0000-0100-000005000000}" name="ABR" totalsRowFunction="custom" totalsRowDxfId="23">
      <totalsRowFormula>IF(SUM(F4:F16)=0,"",SUM(F4:F16))</totalsRowFormula>
    </tableColumn>
    <tableColumn id="6" xr3:uid="{00000000-0010-0000-0100-000006000000}" name="MAI" totalsRowFunction="custom" totalsRowDxfId="22">
      <totalsRowFormula>IF(SUM(G4:G16)=0,"",SUM(G4:G16))</totalsRowFormula>
    </tableColumn>
    <tableColumn id="7" xr3:uid="{00000000-0010-0000-0100-000007000000}" name="JUN" totalsRowFunction="custom" totalsRowDxfId="21">
      <totalsRowFormula>IF(SUM(H4:H16)=0,"",SUM(H4:H16))</totalsRowFormula>
    </tableColumn>
    <tableColumn id="8" xr3:uid="{00000000-0010-0000-0100-000008000000}" name="JUL" totalsRowFunction="custom" totalsRowDxfId="20">
      <totalsRowFormula>IF(SUM(I4:I16)=0,"",SUM(I4:I16))</totalsRowFormula>
    </tableColumn>
    <tableColumn id="9" xr3:uid="{00000000-0010-0000-0100-000009000000}" name="AGO" totalsRowFunction="custom" totalsRowDxfId="19">
      <totalsRowFormula>IF(SUM(J4:J16)=0,"",SUM(J4:J16))</totalsRowFormula>
    </tableColumn>
    <tableColumn id="10" xr3:uid="{00000000-0010-0000-0100-00000A000000}" name="SET" totalsRowFunction="custom" totalsRowDxfId="18">
      <totalsRowFormula>IF(SUM(K4:K16)=0,"",SUM(K4:K16))</totalsRowFormula>
    </tableColumn>
    <tableColumn id="11" xr3:uid="{00000000-0010-0000-0100-00000B000000}" name="OUT" totalsRowFunction="custom" totalsRowDxfId="17">
      <totalsRowFormula>IF(SUM(L4:L16)=0,"",SUM(L4:L16))</totalsRowFormula>
    </tableColumn>
    <tableColumn id="12" xr3:uid="{00000000-0010-0000-0100-00000C000000}" name="NOV" totalsRowFunction="custom" totalsRowDxfId="16">
      <totalsRowFormula>IF(SUM(M4:M16)=0,"",SUM(M4:M16))</totalsRowFormula>
    </tableColumn>
    <tableColumn id="13" xr3:uid="{00000000-0010-0000-0100-00000D000000}" name="DEZ" totalsRowFunction="custom" totalsRowDxfId="15">
      <totalsRowFormula>IF(SUM(N4:N16)=0,"",SUM(N4:N16))</totalsRowFormula>
    </tableColumn>
    <tableColumn id="14" xr3:uid="{00000000-0010-0000-0100-00000E000000}" name="AAD" totalsRowFunction="sum" totalsRowDxfId="14" totalsRowCellStyle="Moeda [0]">
      <calculatedColumnFormula>SUM(C4:N4)</calculatedColumnFormula>
    </tableColumn>
  </tableColumns>
  <tableStyleInfo name="Despesas" showFirstColumn="0" showLastColumn="0" showRowStripes="1" showColumnStripes="0"/>
  <extLst>
    <ext xmlns:x14="http://schemas.microsoft.com/office/spreadsheetml/2009/9/main" uri="{504A1905-F514-4f6f-8877-14C23A59335A}">
      <x14:table altTextSummary="Insira as despesas operacionais de cada mês nesta tabela. O valor do Acumulado do Ano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35.625" customWidth="1"/>
    <col min="3" max="14" width="10.625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28" t="s">
        <v>0</v>
      </c>
      <c r="C1" s="29" t="s">
        <v>7</v>
      </c>
      <c r="D1" s="29"/>
      <c r="E1" s="29"/>
      <c r="F1" s="29"/>
      <c r="G1" s="29"/>
      <c r="H1" s="29"/>
      <c r="I1" s="29"/>
      <c r="J1" s="29"/>
      <c r="K1" s="29"/>
      <c r="L1" s="27" t="s">
        <v>17</v>
      </c>
      <c r="M1" s="27"/>
      <c r="N1" s="27"/>
      <c r="O1" s="27"/>
    </row>
    <row r="2" spans="1:15" ht="65.099999999999994" customHeight="1" x14ac:dyDescent="0.3">
      <c r="A2" s="1"/>
      <c r="B2" s="28"/>
      <c r="C2" s="26" t="s">
        <v>8</v>
      </c>
      <c r="D2" s="26"/>
      <c r="E2" s="26"/>
      <c r="F2" s="26"/>
      <c r="G2" s="26"/>
      <c r="H2" s="26"/>
      <c r="I2" s="26"/>
      <c r="J2" s="26"/>
      <c r="K2" s="26"/>
      <c r="L2" s="37">
        <f>LucroLíquido</f>
        <v>72450.139999999985</v>
      </c>
      <c r="M2" s="37"/>
      <c r="N2" s="37"/>
      <c r="O2" s="37"/>
    </row>
    <row r="3" spans="1:15" ht="105" customHeight="1" x14ac:dyDescent="0.3">
      <c r="A3" s="1"/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21" customFormat="1" ht="39.950000000000003" customHeight="1" thickBot="1" x14ac:dyDescent="0.35">
      <c r="A4" s="4"/>
      <c r="B4" s="20"/>
      <c r="C4" s="39" t="s">
        <v>9</v>
      </c>
      <c r="D4" s="39" t="s">
        <v>10</v>
      </c>
      <c r="E4" s="39" t="s">
        <v>11</v>
      </c>
      <c r="F4" s="39" t="s">
        <v>12</v>
      </c>
      <c r="G4" s="39" t="s">
        <v>49</v>
      </c>
      <c r="H4" s="39" t="s">
        <v>13</v>
      </c>
      <c r="I4" s="39" t="s">
        <v>14</v>
      </c>
      <c r="J4" s="39" t="s">
        <v>15</v>
      </c>
      <c r="K4" s="39" t="s">
        <v>16</v>
      </c>
      <c r="L4" s="39" t="s">
        <v>18</v>
      </c>
      <c r="M4" s="39" t="s">
        <v>19</v>
      </c>
      <c r="N4" s="39" t="s">
        <v>20</v>
      </c>
      <c r="O4" s="40" t="s">
        <v>21</v>
      </c>
    </row>
    <row r="5" spans="1:15" ht="30" customHeight="1" x14ac:dyDescent="0.3">
      <c r="A5" s="1"/>
      <c r="B5" s="5" t="s">
        <v>2</v>
      </c>
      <c r="C5" s="19">
        <f>IFERROR(Receita!C12-Despesas[[#Totals],[JAN]],"")</f>
        <v>14159</v>
      </c>
      <c r="D5" s="19">
        <f>IFERROR(Receita!D12-Despesas[[#Totals],[FEV]],"")</f>
        <v>24980.75</v>
      </c>
      <c r="E5" s="19">
        <f>IFERROR(Receita!E12-Despesas[[#Totals],[MAR]],"")</f>
        <v>15642.18</v>
      </c>
      <c r="F5" s="19">
        <f>IFERROR(Receita!F12-Despesas[[#Totals],[ABR]],"")</f>
        <v>-17559.510000000002</v>
      </c>
      <c r="G5" s="19">
        <f>IFERROR(Receita!G12-Despesas[[#Totals],[MAI]],"")</f>
        <v>17043.969999999998</v>
      </c>
      <c r="H5" s="19">
        <f>IFERROR(Receita!H12-Despesas[[#Totals],[JUN]],"")</f>
        <v>19215.589999999997</v>
      </c>
      <c r="I5" s="19">
        <f>IFERROR(Receita!I12-Despesas[[#Totals],[JUL]],"")</f>
        <v>19082.359999999997</v>
      </c>
      <c r="J5" s="19" t="str">
        <f>IFERROR(Receita!J12-Despesas[[#Totals],[AGO]],"")</f>
        <v/>
      </c>
      <c r="K5" s="19" t="str">
        <f>IFERROR(Receita!K12-Despesas[[#Totals],[SET]],"")</f>
        <v/>
      </c>
      <c r="L5" s="19" t="str">
        <f>IFERROR(Receita!L12-Despesas[[#Totals],[OUT]],"")</f>
        <v/>
      </c>
      <c r="M5" s="19" t="str">
        <f>IFERROR(Receita!M12-Despesas[[#Totals],[NOV]],"")</f>
        <v/>
      </c>
      <c r="N5" s="19" t="str">
        <f>IFERROR(Receita!N12-Despesas[[#Totals],[DEZ]],"")</f>
        <v/>
      </c>
      <c r="O5" s="19">
        <f>IFERROR(Receita!O12-Despesas[[#Totals],[AAD]],"")</f>
        <v>134210.34000000003</v>
      </c>
    </row>
    <row r="6" spans="1:15" ht="30" customHeight="1" x14ac:dyDescent="0.3">
      <c r="A6" s="1"/>
      <c r="B6" s="2" t="s">
        <v>3</v>
      </c>
      <c r="C6" s="13">
        <v>-100</v>
      </c>
      <c r="D6" s="13">
        <v>-105</v>
      </c>
      <c r="E6" s="13">
        <v>-110.25</v>
      </c>
      <c r="F6" s="13">
        <v>-115.76</v>
      </c>
      <c r="G6" s="13">
        <v>-121.55</v>
      </c>
      <c r="H6" s="13">
        <v>-127.63</v>
      </c>
      <c r="I6" s="13">
        <v>-134.01</v>
      </c>
      <c r="J6" s="13"/>
      <c r="K6" s="13"/>
      <c r="L6" s="13"/>
      <c r="M6" s="13"/>
      <c r="N6" s="13"/>
      <c r="O6" s="14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15">
        <f>IFERROR(C5+C6,"")</f>
        <v>14059</v>
      </c>
      <c r="D7" s="15">
        <f t="shared" ref="D7:N7" si="1">IFERROR(D5+D6,"")</f>
        <v>24875.75</v>
      </c>
      <c r="E7" s="15">
        <f t="shared" si="1"/>
        <v>15531.93</v>
      </c>
      <c r="F7" s="15">
        <f t="shared" si="1"/>
        <v>-17675.27</v>
      </c>
      <c r="G7" s="15">
        <f t="shared" si="1"/>
        <v>16922.419999999998</v>
      </c>
      <c r="H7" s="15">
        <f t="shared" si="1"/>
        <v>19087.959999999995</v>
      </c>
      <c r="I7" s="15">
        <f t="shared" si="1"/>
        <v>18948.349999999999</v>
      </c>
      <c r="J7" s="15" t="str">
        <f t="shared" si="1"/>
        <v/>
      </c>
      <c r="K7" s="15" t="str">
        <f t="shared" si="1"/>
        <v/>
      </c>
      <c r="L7" s="15" t="str">
        <f t="shared" si="1"/>
        <v/>
      </c>
      <c r="M7" s="15" t="str">
        <f t="shared" si="1"/>
        <v/>
      </c>
      <c r="N7" s="15" t="str">
        <f t="shared" si="1"/>
        <v/>
      </c>
      <c r="O7" s="16">
        <f t="shared" si="0"/>
        <v>91750.139999999985</v>
      </c>
    </row>
    <row r="8" spans="1:15" ht="30" customHeight="1" x14ac:dyDescent="0.3">
      <c r="A8" s="1"/>
      <c r="B8" s="2" t="s">
        <v>5</v>
      </c>
      <c r="C8" s="13">
        <v>2400</v>
      </c>
      <c r="D8" s="13">
        <v>2500</v>
      </c>
      <c r="E8" s="13">
        <v>2600</v>
      </c>
      <c r="F8" s="13">
        <v>2700</v>
      </c>
      <c r="G8" s="13">
        <v>2900</v>
      </c>
      <c r="H8" s="13">
        <v>3000</v>
      </c>
      <c r="I8" s="13">
        <v>3200</v>
      </c>
      <c r="J8" s="13"/>
      <c r="K8" s="13"/>
      <c r="L8" s="13"/>
      <c r="M8" s="13"/>
      <c r="N8" s="13"/>
      <c r="O8" s="14">
        <f t="shared" si="0"/>
        <v>19300</v>
      </c>
    </row>
    <row r="9" spans="1:15" ht="30" customHeight="1" x14ac:dyDescent="0.3">
      <c r="A9" s="1"/>
      <c r="B9" s="6" t="s">
        <v>6</v>
      </c>
      <c r="C9" s="17">
        <f>IFERROR(C7-C8,"")</f>
        <v>11659</v>
      </c>
      <c r="D9" s="17">
        <f t="shared" ref="D9:O9" si="2">IFERROR(D7-D8,"")</f>
        <v>22375.75</v>
      </c>
      <c r="E9" s="17">
        <f t="shared" si="2"/>
        <v>12931.93</v>
      </c>
      <c r="F9" s="17">
        <f t="shared" si="2"/>
        <v>-20375.27</v>
      </c>
      <c r="G9" s="17">
        <f t="shared" si="2"/>
        <v>14022.419999999998</v>
      </c>
      <c r="H9" s="17">
        <f t="shared" si="2"/>
        <v>16087.959999999995</v>
      </c>
      <c r="I9" s="17">
        <f t="shared" si="2"/>
        <v>15748.349999999999</v>
      </c>
      <c r="J9" s="17" t="str">
        <f t="shared" si="2"/>
        <v/>
      </c>
      <c r="K9" s="17" t="str">
        <f t="shared" si="2"/>
        <v/>
      </c>
      <c r="L9" s="17" t="str">
        <f t="shared" si="2"/>
        <v/>
      </c>
      <c r="M9" s="17" t="str">
        <f t="shared" si="2"/>
        <v/>
      </c>
      <c r="N9" s="17" t="str">
        <f t="shared" si="2"/>
        <v/>
      </c>
      <c r="O9" s="18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Crie uma demonstração de lucros e perdas nesta planilha. Digite o Ano na célula B1 e Nome da Empresa na célula C2. A Receita Líquida é calculada automaticamente na célula L2. O Gráfico está na célula B3" sqref="A1" xr:uid="{00000000-0002-0000-0000-000000000000}"/>
    <dataValidation allowBlank="1" showInputMessage="1" prompt="O título desta planilha está nesta célula. Insira o Nome da Empresa na célula abaixo" sqref="C1:K1" xr:uid="{00000000-0002-0000-0000-000001000000}"/>
    <dataValidation allowBlank="1" showInputMessage="1" showErrorMessage="1" prompt="A Receita Líquida é calculada automaticamente na célula abaixo" sqref="L1:O1" xr:uid="{00000000-0002-0000-0000-000002000000}"/>
    <dataValidation allowBlank="1" showInputMessage="1" showErrorMessage="1" prompt="O Lucro das Operações é calculada automaticamente nas células à direita. Insira os Rendimentos de Juros tratados como Despesas nas células C6 a O6" sqref="B5" xr:uid="{00000000-0002-0000-0000-000003000000}"/>
    <dataValidation allowBlank="1" showInputMessage="1" showErrorMessage="1" prompt="Insira os Rendimentos de Juros tratados como Despesas nas células à direita. O Lucro Antes do Imposto de Renda é calculado automaticamente nas células C7 a O7" sqref="B6" xr:uid="{00000000-0002-0000-0000-000004000000}"/>
    <dataValidation allowBlank="1" showInputMessage="1" showErrorMessage="1" prompt="O Lucro Antes do Imposto de Renda é calculado automaticamente nas células à direita. Insira as Despesas de Imposto de Renda nas células C8 a O8" sqref="B7" xr:uid="{00000000-0002-0000-0000-000005000000}"/>
    <dataValidation allowBlank="1" showInputMessage="1" showErrorMessage="1" prompt="Insira as Despesas de Imposto de Renda nas células à direita. A Receita Líquida é calculada automaticamente nas células C9 a O9" sqref="B8" xr:uid="{00000000-0002-0000-0000-000006000000}"/>
    <dataValidation allowBlank="1" showInputMessage="1" showErrorMessage="1" prompt="A Receita Líquida é calculada automaticamente nas células à direita" sqref="B9" xr:uid="{00000000-0002-0000-0000-000007000000}"/>
    <dataValidation allowBlank="1" showInputMessage="1" showErrorMessage="1" prompt="Insira o Ano nesta célula" sqref="B1" xr:uid="{00000000-0002-0000-0000-000008000000}"/>
    <dataValidation allowBlank="1" showInputMessage="1" showErrorMessage="1" prompt="A Receita Líquida é calculada automaticamente nesta célula. Insira os detalhes de Receita na tabela Receita e as Despesas Operacionais na tabela Despesas" sqref="L2:O2" xr:uid="{00000000-0002-0000-0000-000009000000}"/>
    <dataValidation allowBlank="1" showInputMessage="1" showErrorMessage="1" prompt="Insira o Nome da Empresa nesta célula. A Receita Líquida é calculada automaticamente na célula à direita" sqref="C2:K2" xr:uid="{00000000-0002-0000-0000-00000A000000}"/>
  </dataValidations>
  <printOptions horizontalCentered="1"/>
  <pageMargins left="0.25" right="0.25" top="0.75" bottom="0.75" header="0.3" footer="0.3"/>
  <pageSetup paperSize="9" scale="72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35.625" customWidth="1"/>
    <col min="3" max="14" width="10.625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38"/>
      <c r="B1" s="28" t="str">
        <f>'Custos Operacionais'!B1:B2</f>
        <v>ANO</v>
      </c>
      <c r="C1" s="29" t="s">
        <v>32</v>
      </c>
      <c r="D1" s="29"/>
      <c r="E1" s="29"/>
      <c r="F1" s="29"/>
      <c r="G1" s="29"/>
      <c r="H1" s="29"/>
      <c r="I1" s="29"/>
      <c r="J1" s="29"/>
      <c r="K1" s="29"/>
      <c r="L1"/>
      <c r="M1"/>
      <c r="N1"/>
      <c r="O1"/>
    </row>
    <row r="2" spans="1:15" ht="65.099999999999994" customHeight="1" x14ac:dyDescent="0.3">
      <c r="A2" s="1"/>
      <c r="B2" s="28"/>
      <c r="C2" s="26" t="str">
        <f>'Lucros e Perdas'!C2:K2</f>
        <v>NOME DA EMPRESA</v>
      </c>
      <c r="D2" s="26"/>
      <c r="E2" s="26"/>
      <c r="F2" s="26"/>
      <c r="G2" s="26"/>
      <c r="H2" s="26"/>
      <c r="I2" s="26"/>
      <c r="J2" s="26"/>
      <c r="K2" s="26"/>
    </row>
    <row r="3" spans="1:15" ht="30" customHeight="1" x14ac:dyDescent="0.3">
      <c r="A3" s="4"/>
      <c r="B3" s="22" t="s">
        <v>22</v>
      </c>
      <c r="C3" s="23" t="s">
        <v>9</v>
      </c>
      <c r="D3" s="23" t="s">
        <v>10</v>
      </c>
      <c r="E3" s="23" t="s">
        <v>11</v>
      </c>
      <c r="F3" s="23" t="s">
        <v>12</v>
      </c>
      <c r="G3" s="23" t="s">
        <v>49</v>
      </c>
      <c r="H3" s="23" t="s">
        <v>13</v>
      </c>
      <c r="I3" s="23" t="s">
        <v>14</v>
      </c>
      <c r="J3" s="23" t="s">
        <v>15</v>
      </c>
      <c r="K3" s="23" t="s">
        <v>16</v>
      </c>
      <c r="L3" s="23" t="s">
        <v>18</v>
      </c>
      <c r="M3" s="23" t="s">
        <v>19</v>
      </c>
      <c r="N3" s="23" t="s">
        <v>20</v>
      </c>
      <c r="O3" s="23" t="s">
        <v>21</v>
      </c>
    </row>
    <row r="4" spans="1:15" ht="30" customHeight="1" x14ac:dyDescent="0.3">
      <c r="A4" s="1"/>
      <c r="B4" s="10" t="s">
        <v>23</v>
      </c>
      <c r="C4" s="32">
        <v>50000</v>
      </c>
      <c r="D4" s="32">
        <v>63098</v>
      </c>
      <c r="E4" s="32">
        <v>55125</v>
      </c>
      <c r="F4" s="32">
        <v>23881</v>
      </c>
      <c r="G4" s="32">
        <v>60775.31</v>
      </c>
      <c r="H4" s="32">
        <v>63814.080000000002</v>
      </c>
      <c r="I4" s="32">
        <v>67004.78</v>
      </c>
      <c r="J4" s="32">
        <v>89000</v>
      </c>
      <c r="K4" s="32"/>
      <c r="L4" s="32"/>
      <c r="M4" s="32"/>
      <c r="N4" s="32"/>
      <c r="O4" s="32">
        <f>SUM(C4:N4)</f>
        <v>472698.17000000004</v>
      </c>
    </row>
    <row r="5" spans="1:15" ht="30" customHeight="1" x14ac:dyDescent="0.3">
      <c r="A5" s="1"/>
      <c r="B5" s="10" t="s">
        <v>24</v>
      </c>
      <c r="C5" s="32">
        <v>0</v>
      </c>
      <c r="D5" s="32">
        <v>-500</v>
      </c>
      <c r="E5" s="32">
        <v>0</v>
      </c>
      <c r="F5" s="32">
        <v>0</v>
      </c>
      <c r="G5" s="32">
        <v>-234</v>
      </c>
      <c r="H5" s="32">
        <v>0</v>
      </c>
      <c r="I5" s="32">
        <v>0</v>
      </c>
      <c r="J5" s="32">
        <v>-300</v>
      </c>
      <c r="K5" s="32"/>
      <c r="L5" s="32"/>
      <c r="M5" s="32"/>
      <c r="N5" s="32"/>
      <c r="O5" s="32">
        <f t="shared" ref="O5:O11" si="0">SUM(C5:N5)</f>
        <v>-1034</v>
      </c>
    </row>
    <row r="6" spans="1:15" ht="30" customHeight="1" x14ac:dyDescent="0.3">
      <c r="A6" s="1"/>
      <c r="B6" s="10" t="s">
        <v>25</v>
      </c>
      <c r="C6" s="32">
        <v>-5000</v>
      </c>
      <c r="D6" s="32">
        <v>-5250</v>
      </c>
      <c r="E6" s="32">
        <v>-5513</v>
      </c>
      <c r="F6" s="32">
        <v>-5788</v>
      </c>
      <c r="G6" s="32">
        <v>-6078</v>
      </c>
      <c r="H6" s="32">
        <v>-5324</v>
      </c>
      <c r="I6" s="32">
        <v>-6700</v>
      </c>
      <c r="J6" s="32">
        <v>-400</v>
      </c>
      <c r="K6" s="32"/>
      <c r="L6" s="32"/>
      <c r="M6" s="32"/>
      <c r="N6" s="32"/>
      <c r="O6" s="32">
        <f t="shared" si="0"/>
        <v>-40053</v>
      </c>
    </row>
    <row r="7" spans="1:15" ht="30" customHeight="1" x14ac:dyDescent="0.3">
      <c r="A7" s="1"/>
      <c r="B7" s="10" t="s">
        <v>26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2000</v>
      </c>
      <c r="K7" s="32"/>
      <c r="L7" s="32"/>
      <c r="M7" s="32"/>
      <c r="N7" s="32"/>
      <c r="O7" s="32">
        <f t="shared" si="0"/>
        <v>2000</v>
      </c>
    </row>
    <row r="8" spans="1:15" ht="30" customHeight="1" x14ac:dyDescent="0.3">
      <c r="A8" s="1"/>
      <c r="B8" s="10" t="s">
        <v>27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/>
      <c r="K8" s="32"/>
      <c r="L8" s="32"/>
      <c r="M8" s="32"/>
      <c r="N8" s="32"/>
      <c r="O8" s="32">
        <f t="shared" si="0"/>
        <v>0</v>
      </c>
    </row>
    <row r="9" spans="1:15" ht="30" customHeight="1" x14ac:dyDescent="0.3">
      <c r="A9" s="1"/>
      <c r="B9" s="10" t="s">
        <v>28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/>
      <c r="K9" s="32"/>
      <c r="L9" s="32"/>
      <c r="M9" s="32"/>
      <c r="N9" s="32"/>
      <c r="O9" s="32">
        <f t="shared" si="0"/>
        <v>0</v>
      </c>
    </row>
    <row r="10" spans="1:15" ht="30" customHeight="1" x14ac:dyDescent="0.3">
      <c r="A10" s="1"/>
      <c r="B10" s="10" t="s">
        <v>29</v>
      </c>
      <c r="C10" s="34">
        <f>IF(SUM(C4:C9)=0,"",SUM(C4:C9))</f>
        <v>45000</v>
      </c>
      <c r="D10" s="34">
        <f>IF(SUM(D4:D9)=0,"",SUM(D4:D9))</f>
        <v>57348</v>
      </c>
      <c r="E10" s="34">
        <f>IF(SUM(E4:E9)=0,"",SUM(E4:E9))</f>
        <v>49612</v>
      </c>
      <c r="F10" s="34">
        <f>IF(SUM(F4:F9)=0,"",SUM(F4:F9))</f>
        <v>18093</v>
      </c>
      <c r="G10" s="34">
        <f>IF(SUM(G4:G9)=0,"",SUM(G4:G9))</f>
        <v>54463.31</v>
      </c>
      <c r="H10" s="34">
        <f>IF(SUM(H4:H9)=0,"",SUM(H4:H9))</f>
        <v>58490.080000000002</v>
      </c>
      <c r="I10" s="34">
        <f>IF(SUM(I4:I9)=0,"",SUM(I4:I9))</f>
        <v>60304.78</v>
      </c>
      <c r="J10" s="34">
        <f>IF(SUM(J4:J9)=0,"",SUM(J4:J9))</f>
        <v>90300</v>
      </c>
      <c r="K10" s="34" t="str">
        <f>IF(SUM(K4:K9)=0,"",SUM(K4:K9))</f>
        <v/>
      </c>
      <c r="L10" s="34" t="str">
        <f>IF(SUM(L4:L9)=0,"",SUM(L4:L9))</f>
        <v/>
      </c>
      <c r="M10" s="34" t="str">
        <f>IF(SUM(M4:M9)=0,"",SUM(M4:M9))</f>
        <v/>
      </c>
      <c r="N10" s="34" t="str">
        <f>IF(SUM(N4:N9)=0,"",SUM(N4:N9))</f>
        <v/>
      </c>
      <c r="O10" s="35">
        <f>SUBTOTAL(109,Receita[AAD])</f>
        <v>433611.17000000004</v>
      </c>
    </row>
    <row r="11" spans="1:15" ht="30" customHeight="1" x14ac:dyDescent="0.3">
      <c r="A11" s="1"/>
      <c r="B11" s="9" t="s">
        <v>30</v>
      </c>
      <c r="C11" s="33">
        <v>20000</v>
      </c>
      <c r="D11" s="33">
        <v>21000</v>
      </c>
      <c r="E11" s="33">
        <v>22050</v>
      </c>
      <c r="F11" s="33">
        <v>23152.5</v>
      </c>
      <c r="G11" s="33">
        <v>24310.13</v>
      </c>
      <c r="H11" s="33">
        <v>25525.63</v>
      </c>
      <c r="I11" s="33">
        <v>26801.91</v>
      </c>
      <c r="J11" s="33">
        <v>48654</v>
      </c>
      <c r="K11" s="33"/>
      <c r="L11" s="33"/>
      <c r="M11" s="33"/>
      <c r="N11" s="33"/>
      <c r="O11" s="33">
        <f t="shared" si="0"/>
        <v>211494.17</v>
      </c>
    </row>
    <row r="12" spans="1:15" ht="30" customHeight="1" x14ac:dyDescent="0.3">
      <c r="B12" s="3" t="s">
        <v>31</v>
      </c>
      <c r="C12" s="36">
        <f>IFERROR(C10-C11,"")</f>
        <v>25000</v>
      </c>
      <c r="D12" s="36">
        <f>IFERROR(D10-D11,"")</f>
        <v>36348</v>
      </c>
      <c r="E12" s="36">
        <f>IFERROR(E10-E11,"")</f>
        <v>27562</v>
      </c>
      <c r="F12" s="36">
        <f>IFERROR(F10-F11,"")</f>
        <v>-5059.5</v>
      </c>
      <c r="G12" s="36">
        <f>IFERROR(G10-G11,"")</f>
        <v>30153.179999999997</v>
      </c>
      <c r="H12" s="36">
        <f>IFERROR(H10-H11,"")</f>
        <v>32964.449999999997</v>
      </c>
      <c r="I12" s="36">
        <f>IFERROR(I10-I11,"")</f>
        <v>33502.869999999995</v>
      </c>
      <c r="J12" s="36">
        <f>IFERROR(J10-J11,"")</f>
        <v>41646</v>
      </c>
      <c r="K12" s="36" t="str">
        <f t="shared" ref="K12:O12" si="1">IFERROR(K10-K11,"")</f>
        <v/>
      </c>
      <c r="L12" s="36" t="str">
        <f t="shared" si="1"/>
        <v/>
      </c>
      <c r="M12" s="36" t="str">
        <f t="shared" si="1"/>
        <v/>
      </c>
      <c r="N12" s="36" t="str">
        <f t="shared" si="1"/>
        <v/>
      </c>
      <c r="O12" s="36">
        <f t="shared" si="1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Insira receitas de várias fontes na tabela Receitas nesta planilha. O Lucro Bruto é calculado automaticamente" sqref="A1" xr:uid="{00000000-0002-0000-0100-000000000000}"/>
    <dataValidation allowBlank="1" showInputMessage="1" prompt="O título desta planilha está nesta célula. O nome da empresa é atualizado automaticamente na célula abaixo" sqref="C1:K1" xr:uid="{00000000-0002-0000-0100-000001000000}"/>
    <dataValidation allowBlank="1" showInputMessage="1" showErrorMessage="1" prompt="Insira a receita deste mês na coluna abaixo desse título" sqref="C3:N3" xr:uid="{00000000-0002-0000-0100-000002000000}"/>
    <dataValidation allowBlank="1" showInputMessage="1" showErrorMessage="1" prompt="O Lucro Bruto é calculado automaticamente nas células à direita" sqref="B12" xr:uid="{00000000-0002-0000-0100-000003000000}"/>
    <dataValidation allowBlank="1" showInputMessage="1" showErrorMessage="1" prompt="Insira os Custos de Mercadorias Vendidas nas células à direita. O Lucro Bruto é calculado automaticamente na célula abaixo" sqref="B11" xr:uid="{00000000-0002-0000-0100-000004000000}"/>
    <dataValidation allowBlank="1" showInputMessage="1" showErrorMessage="1" prompt="O valor do Acumulado do Ano é calculado automaticamente nesta coluna sob este título. Os lucros brutos estão abaixo da tabela em Custo das Mercadorias Vendidas" sqref="O3" xr:uid="{00000000-0002-0000-0100-000005000000}"/>
    <dataValidation allowBlank="1" showInputMessage="1" showErrorMessage="1" prompt="Insira ou personalize os itens de Receita nesta coluna sob este título. Insira os valores de receita de cada mês nesta linha à direita" sqref="B3" xr:uid="{00000000-0002-0000-0100-000006000000}"/>
    <dataValidation allowBlank="1" showInputMessage="1" showErrorMessage="1" prompt="O Ano é atualizado automaticamente nessa célula e o nome da empresa na célula C2" sqref="B1:B2" xr:uid="{00000000-0002-0000-0100-000007000000}"/>
    <dataValidation allowBlank="1" showInputMessage="1" showErrorMessage="1" prompt="O nome da empresa é atualizado automaticamente nesta célula. Inserir os detalhes de receita na tabela abaixo" sqref="C2:K2" xr:uid="{00000000-0002-0000-0100-000008000000}"/>
  </dataValidations>
  <printOptions horizontalCentered="1"/>
  <pageMargins left="0.25" right="0.25" top="0.75" bottom="0.75" header="0.3" footer="0.3"/>
  <pageSetup paperSize="9" scale="72" fitToHeight="0" orientation="landscape" r:id="rId1"/>
  <headerFooter differentFirst="1">
    <oddFooter>&amp;C&amp;K03+000Page &amp;P of &amp;N</oddFooter>
  </headerFooter>
  <ignoredErrors>
    <ignoredError sqref="O11 O7:O9 O4:O6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O17"/>
  <sheetViews>
    <sheetView showGridLines="0" workbookViewId="0"/>
  </sheetViews>
  <sheetFormatPr defaultRowHeight="30" customHeight="1" x14ac:dyDescent="0.3"/>
  <cols>
    <col min="1" max="1" width="1.875" customWidth="1"/>
    <col min="2" max="2" width="35.625" customWidth="1"/>
    <col min="3" max="14" width="10.625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28" t="str">
        <f>'Lucros e Perdas'!B1:B2</f>
        <v>ANO</v>
      </c>
      <c r="C1" s="29" t="s">
        <v>48</v>
      </c>
      <c r="D1" s="29"/>
      <c r="E1" s="29"/>
      <c r="F1" s="29"/>
      <c r="G1" s="29"/>
      <c r="H1" s="29"/>
      <c r="I1" s="29"/>
      <c r="J1" s="29"/>
      <c r="K1" s="29"/>
      <c r="L1"/>
      <c r="M1"/>
      <c r="N1"/>
      <c r="O1"/>
    </row>
    <row r="2" spans="1:15" ht="65.099999999999994" customHeight="1" x14ac:dyDescent="0.3">
      <c r="A2" s="1"/>
      <c r="B2" s="28"/>
      <c r="C2" s="26" t="str">
        <f>'Lucros e Perdas'!C2:K2</f>
        <v>NOME DA EMPRESA</v>
      </c>
      <c r="D2" s="26"/>
      <c r="E2" s="26"/>
      <c r="F2" s="26"/>
      <c r="G2" s="26"/>
      <c r="H2" s="26"/>
      <c r="I2" s="26"/>
      <c r="J2" s="26"/>
      <c r="K2" s="26"/>
    </row>
    <row r="3" spans="1:15" ht="30" customHeight="1" x14ac:dyDescent="0.3">
      <c r="A3" s="4"/>
      <c r="B3" s="21" t="s">
        <v>33</v>
      </c>
      <c r="C3" s="24" t="s">
        <v>9</v>
      </c>
      <c r="D3" s="24" t="s">
        <v>10</v>
      </c>
      <c r="E3" s="24" t="s">
        <v>11</v>
      </c>
      <c r="F3" s="24" t="s">
        <v>12</v>
      </c>
      <c r="G3" s="24" t="s">
        <v>49</v>
      </c>
      <c r="H3" s="24" t="s">
        <v>13</v>
      </c>
      <c r="I3" s="24" t="s">
        <v>14</v>
      </c>
      <c r="J3" s="24" t="s">
        <v>15</v>
      </c>
      <c r="K3" s="24" t="s">
        <v>16</v>
      </c>
      <c r="L3" s="24" t="s">
        <v>18</v>
      </c>
      <c r="M3" s="24" t="s">
        <v>19</v>
      </c>
      <c r="N3" s="24" t="s">
        <v>20</v>
      </c>
      <c r="O3" s="24" t="s">
        <v>21</v>
      </c>
    </row>
    <row r="4" spans="1:15" ht="30" customHeight="1" x14ac:dyDescent="0.3">
      <c r="A4" s="1"/>
      <c r="B4" s="8" t="s">
        <v>34</v>
      </c>
      <c r="C4" s="11">
        <v>7500</v>
      </c>
      <c r="D4" s="11">
        <v>7875</v>
      </c>
      <c r="E4" s="11">
        <v>8268.75</v>
      </c>
      <c r="F4" s="11">
        <v>8682.19</v>
      </c>
      <c r="G4" s="11">
        <v>9116.2999999999993</v>
      </c>
      <c r="H4" s="11">
        <v>9572.11</v>
      </c>
      <c r="I4" s="11">
        <v>10050.719999999999</v>
      </c>
      <c r="J4" s="11"/>
      <c r="K4" s="11"/>
      <c r="L4" s="11"/>
      <c r="M4" s="11"/>
      <c r="N4" s="11"/>
      <c r="O4" s="12">
        <f t="shared" ref="O4:O16" si="0">SUM(C4:N4)</f>
        <v>61065.070000000007</v>
      </c>
    </row>
    <row r="5" spans="1:15" ht="30" customHeight="1" x14ac:dyDescent="0.3">
      <c r="A5" s="1"/>
      <c r="B5" s="8" t="s">
        <v>35</v>
      </c>
      <c r="C5" s="11">
        <v>500</v>
      </c>
      <c r="D5" s="11">
        <v>525</v>
      </c>
      <c r="E5" s="11">
        <v>551.25</v>
      </c>
      <c r="F5" s="11">
        <v>578.80999999999995</v>
      </c>
      <c r="G5" s="11">
        <v>607.75</v>
      </c>
      <c r="H5" s="11">
        <v>638.14</v>
      </c>
      <c r="I5" s="11">
        <v>670.05</v>
      </c>
      <c r="J5" s="11"/>
      <c r="K5" s="11"/>
      <c r="L5" s="11"/>
      <c r="M5" s="11"/>
      <c r="N5" s="11"/>
      <c r="O5" s="12">
        <f t="shared" si="0"/>
        <v>4071</v>
      </c>
    </row>
    <row r="6" spans="1:15" ht="30" customHeight="1" x14ac:dyDescent="0.3">
      <c r="A6" s="1"/>
      <c r="B6" s="8" t="s">
        <v>36</v>
      </c>
      <c r="C6" s="11">
        <v>1500</v>
      </c>
      <c r="D6" s="11">
        <v>1575</v>
      </c>
      <c r="E6" s="11">
        <v>1653.75</v>
      </c>
      <c r="F6" s="11">
        <v>1736.44</v>
      </c>
      <c r="G6" s="11">
        <v>1823.26</v>
      </c>
      <c r="H6" s="11">
        <v>1914.42</v>
      </c>
      <c r="I6" s="11">
        <v>2010.14</v>
      </c>
      <c r="J6" s="11"/>
      <c r="K6" s="11"/>
      <c r="L6" s="11"/>
      <c r="M6" s="11"/>
      <c r="N6" s="11"/>
      <c r="O6" s="12">
        <f>SUM(C6:N6)</f>
        <v>12213.01</v>
      </c>
    </row>
    <row r="7" spans="1:15" ht="30" customHeight="1" x14ac:dyDescent="0.3">
      <c r="A7" s="1"/>
      <c r="B7" s="8" t="s">
        <v>37</v>
      </c>
      <c r="C7" s="11">
        <v>475</v>
      </c>
      <c r="D7" s="11">
        <v>498.75</v>
      </c>
      <c r="E7" s="11">
        <v>523.69000000000005</v>
      </c>
      <c r="F7" s="11">
        <v>549.87</v>
      </c>
      <c r="G7" s="11">
        <v>577.37</v>
      </c>
      <c r="H7" s="11">
        <v>606.23</v>
      </c>
      <c r="I7" s="11">
        <v>636.54999999999995</v>
      </c>
      <c r="J7" s="11"/>
      <c r="K7" s="11"/>
      <c r="L7" s="11"/>
      <c r="M7" s="11"/>
      <c r="N7" s="11"/>
      <c r="O7" s="12">
        <f t="shared" si="0"/>
        <v>3867.46</v>
      </c>
    </row>
    <row r="8" spans="1:15" ht="30" customHeight="1" x14ac:dyDescent="0.3">
      <c r="A8" s="1"/>
      <c r="B8" s="8" t="s">
        <v>38</v>
      </c>
      <c r="C8" s="11">
        <v>123</v>
      </c>
      <c r="D8" s="11">
        <v>123</v>
      </c>
      <c r="E8" s="11">
        <v>123</v>
      </c>
      <c r="F8" s="11">
        <v>123</v>
      </c>
      <c r="G8" s="11">
        <v>123</v>
      </c>
      <c r="H8" s="11">
        <v>123</v>
      </c>
      <c r="I8" s="11">
        <v>123</v>
      </c>
      <c r="J8" s="11"/>
      <c r="K8" s="11"/>
      <c r="L8" s="11"/>
      <c r="M8" s="11"/>
      <c r="N8" s="11"/>
      <c r="O8" s="12">
        <f t="shared" si="0"/>
        <v>861</v>
      </c>
    </row>
    <row r="9" spans="1:15" ht="30" customHeight="1" x14ac:dyDescent="0.3">
      <c r="A9" s="1"/>
      <c r="B9" s="8" t="s">
        <v>39</v>
      </c>
      <c r="C9" s="11">
        <v>68</v>
      </c>
      <c r="D9" s="11">
        <v>68</v>
      </c>
      <c r="E9" s="11">
        <v>68</v>
      </c>
      <c r="F9" s="11">
        <v>68</v>
      </c>
      <c r="G9" s="11">
        <v>68</v>
      </c>
      <c r="H9" s="11">
        <v>68</v>
      </c>
      <c r="I9" s="11">
        <v>68</v>
      </c>
      <c r="J9" s="11"/>
      <c r="K9" s="11"/>
      <c r="L9" s="11"/>
      <c r="M9" s="11"/>
      <c r="N9" s="11"/>
      <c r="O9" s="12">
        <f t="shared" si="0"/>
        <v>476</v>
      </c>
    </row>
    <row r="10" spans="1:15" ht="30" customHeight="1" x14ac:dyDescent="0.3">
      <c r="A10" s="1"/>
      <c r="B10" s="8" t="s">
        <v>40</v>
      </c>
      <c r="C10" s="11">
        <v>125</v>
      </c>
      <c r="D10" s="11">
        <v>125</v>
      </c>
      <c r="E10" s="11">
        <v>125</v>
      </c>
      <c r="F10" s="11">
        <v>125</v>
      </c>
      <c r="G10" s="11">
        <v>125</v>
      </c>
      <c r="H10" s="11">
        <v>125</v>
      </c>
      <c r="I10" s="11">
        <v>125</v>
      </c>
      <c r="J10" s="11"/>
      <c r="K10" s="11"/>
      <c r="L10" s="11"/>
      <c r="M10" s="11"/>
      <c r="N10" s="11"/>
      <c r="O10" s="12">
        <f t="shared" si="0"/>
        <v>875</v>
      </c>
    </row>
    <row r="11" spans="1:15" ht="30" customHeight="1" x14ac:dyDescent="0.3">
      <c r="A11" s="1"/>
      <c r="B11" s="8" t="s">
        <v>41</v>
      </c>
      <c r="C11" s="11">
        <v>250</v>
      </c>
      <c r="D11" s="11">
        <v>262.5</v>
      </c>
      <c r="E11" s="11">
        <v>275.63</v>
      </c>
      <c r="F11" s="11">
        <v>289.41000000000003</v>
      </c>
      <c r="G11" s="11">
        <v>303.88</v>
      </c>
      <c r="H11" s="11">
        <v>319.07</v>
      </c>
      <c r="I11" s="11">
        <v>335.02</v>
      </c>
      <c r="J11" s="11"/>
      <c r="K11" s="11"/>
      <c r="L11" s="11"/>
      <c r="M11" s="11"/>
      <c r="N11" s="11"/>
      <c r="O11" s="12">
        <f>SUM(C11:N11)</f>
        <v>2035.51</v>
      </c>
    </row>
    <row r="12" spans="1:15" ht="30" customHeight="1" x14ac:dyDescent="0.3">
      <c r="A12" s="1"/>
      <c r="B12" s="8" t="s">
        <v>42</v>
      </c>
      <c r="C12" s="11">
        <v>100</v>
      </c>
      <c r="D12" s="11">
        <v>105</v>
      </c>
      <c r="E12" s="11">
        <v>110.25</v>
      </c>
      <c r="F12" s="11">
        <v>115.76</v>
      </c>
      <c r="G12" s="11">
        <v>121.55</v>
      </c>
      <c r="H12" s="11">
        <v>127.63</v>
      </c>
      <c r="I12" s="11">
        <v>134.01</v>
      </c>
      <c r="J12" s="11"/>
      <c r="K12" s="11"/>
      <c r="L12" s="11"/>
      <c r="M12" s="11"/>
      <c r="N12" s="11"/>
      <c r="O12" s="12">
        <f t="shared" si="0"/>
        <v>814.19999999999993</v>
      </c>
    </row>
    <row r="13" spans="1:15" ht="30" customHeight="1" x14ac:dyDescent="0.3">
      <c r="A13" s="1"/>
      <c r="B13" s="8" t="s">
        <v>43</v>
      </c>
      <c r="C13" s="11">
        <v>200</v>
      </c>
      <c r="D13" s="11">
        <v>210</v>
      </c>
      <c r="E13" s="11">
        <v>220.5</v>
      </c>
      <c r="F13" s="11">
        <v>231.53</v>
      </c>
      <c r="G13" s="11">
        <v>243.1</v>
      </c>
      <c r="H13" s="11">
        <v>255.26</v>
      </c>
      <c r="I13" s="11">
        <v>268.02</v>
      </c>
      <c r="J13" s="11"/>
      <c r="K13" s="11"/>
      <c r="L13" s="11"/>
      <c r="M13" s="11"/>
      <c r="N13" s="11"/>
      <c r="O13" s="12">
        <f t="shared" si="0"/>
        <v>1628.4099999999999</v>
      </c>
    </row>
    <row r="14" spans="1:15" ht="30" customHeight="1" x14ac:dyDescent="0.3">
      <c r="A14" s="1"/>
      <c r="B14" s="8" t="s">
        <v>44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/>
      <c r="K14" s="11"/>
      <c r="L14" s="11"/>
      <c r="M14" s="11"/>
      <c r="N14" s="11"/>
      <c r="O14" s="12">
        <f t="shared" si="0"/>
        <v>0</v>
      </c>
    </row>
    <row r="15" spans="1:15" ht="30" customHeight="1" x14ac:dyDescent="0.3">
      <c r="A15" s="1"/>
      <c r="B15" s="8" t="s">
        <v>45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/>
      <c r="K15" s="11"/>
      <c r="L15" s="11"/>
      <c r="M15" s="11"/>
      <c r="N15" s="11"/>
      <c r="O15" s="12">
        <f t="shared" si="0"/>
        <v>0</v>
      </c>
    </row>
    <row r="16" spans="1:15" ht="30" customHeight="1" x14ac:dyDescent="0.3">
      <c r="A16" s="1"/>
      <c r="B16" s="8" t="s">
        <v>46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/>
      <c r="K16" s="11"/>
      <c r="L16" s="11"/>
      <c r="M16" s="11"/>
      <c r="N16" s="11"/>
      <c r="O16" s="12">
        <f t="shared" si="0"/>
        <v>0</v>
      </c>
    </row>
    <row r="17" spans="1:15" ht="30" customHeight="1" x14ac:dyDescent="0.3">
      <c r="A17" s="1"/>
      <c r="B17" s="8" t="s">
        <v>47</v>
      </c>
      <c r="C17" s="30">
        <f>IF(SUM(C4:C16)=0,"",SUM(C4:C16))</f>
        <v>10841</v>
      </c>
      <c r="D17" s="30">
        <f>IF(SUM(D4:D16)=0,"",SUM(D4:D16))</f>
        <v>11367.25</v>
      </c>
      <c r="E17" s="30">
        <f>IF(SUM(E4:E16)=0,"",SUM(E4:E16))</f>
        <v>11919.82</v>
      </c>
      <c r="F17" s="30">
        <f>IF(SUM(F4:F16)=0,"",SUM(F4:F16))</f>
        <v>12500.010000000002</v>
      </c>
      <c r="G17" s="30">
        <f>IF(SUM(G4:G16)=0,"",SUM(G4:G16))</f>
        <v>13109.21</v>
      </c>
      <c r="H17" s="30">
        <f>IF(SUM(H4:H16)=0,"",SUM(H4:H16))</f>
        <v>13748.859999999999</v>
      </c>
      <c r="I17" s="30">
        <f>IF(SUM(I4:I16)=0,"",SUM(I4:I16))</f>
        <v>14420.509999999998</v>
      </c>
      <c r="J17" s="30" t="str">
        <f>IF(SUM(J4:J16)=0,"",SUM(J4:J16))</f>
        <v/>
      </c>
      <c r="K17" s="30" t="str">
        <f>IF(SUM(K4:K16)=0,"",SUM(K4:K16))</f>
        <v/>
      </c>
      <c r="L17" s="30" t="str">
        <f>IF(SUM(L4:L16)=0,"",SUM(L4:L16))</f>
        <v/>
      </c>
      <c r="M17" s="30" t="str">
        <f>IF(SUM(M4:M16)=0,"",SUM(M4:M16))</f>
        <v/>
      </c>
      <c r="N17" s="30" t="str">
        <f>IF(SUM(N4:N16)=0,"",SUM(N4:N16))</f>
        <v/>
      </c>
      <c r="O17" s="31">
        <f>SUBTOTAL(109,Despesas[AAD])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Insira as Despesas Operacionais deste mês nessa coluna sob esse título" sqref="C3:N3" xr:uid="{00000000-0002-0000-0200-000000000000}"/>
    <dataValidation allowBlank="1" showInputMessage="1" showErrorMessage="1" prompt="O valor do Acumulado do Ano é calculado automaticamente nesta coluna sob este título. O Total de Despesas Operacionais está na linha no final da tabela" sqref="O3" xr:uid="{00000000-0002-0000-0200-000001000000}"/>
    <dataValidation allowBlank="1" showInputMessage="1" showErrorMessage="1" prompt="Insira ou personalize os itens de Despesa Operacional nesta coluna sob este título" sqref="B3" xr:uid="{00000000-0002-0000-0200-000002000000}"/>
    <dataValidation allowBlank="1" showInputMessage="1" prompt="O título desta planilha está nesta célula. O nome da empresa é atualizado automaticamente na célula abaixo" sqref="C1:K1" xr:uid="{00000000-0002-0000-0200-000003000000}"/>
    <dataValidation allowBlank="1" showInputMessage="1" showErrorMessage="1" prompt="Insira as despesas operacionais na tabela Despesas nesta planilha. O total é calculado automaticamente" sqref="A1" xr:uid="{00000000-0002-0000-0200-000004000000}"/>
    <dataValidation allowBlank="1" showInputMessage="1" showErrorMessage="1" prompt="O Ano é atualizado automaticamente nessa célula e o nome da empresa na célula C2" sqref="B1:B2" xr:uid="{00000000-0002-0000-0200-000005000000}"/>
    <dataValidation allowBlank="1" showInputMessage="1" showErrorMessage="1" prompt="O nome da empresa é atualizado automaticamente nesta célula. Insira os detalhes de despesas na tabela abaixo" sqref="C2:K2" xr:uid="{00000000-0002-0000-0200-000006000000}"/>
  </dataValidations>
  <printOptions horizontalCentered="1"/>
  <pageMargins left="0.25" right="0.25" top="0.75" bottom="0.75" header="0.3" footer="0.3"/>
  <pageSetup paperSize="9" scale="72" fitToHeight="0" orientation="landscape" r:id="rId1"/>
  <headerFooter differentFirst="1">
    <oddFooter>&amp;C&amp;K03+000Page &amp;P of &amp;N</oddFooter>
  </headerFooter>
  <ignoredErrors>
    <ignoredError sqref="O7:O16 O4:O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Lucros e Perdas</vt:lpstr>
      <vt:lpstr>Receita</vt:lpstr>
      <vt:lpstr>Custos Operacionais</vt:lpstr>
      <vt:lpstr>LucroLíquido</vt:lpstr>
      <vt:lpstr>'Custos Operacionais'!Titulos_de_impressao</vt:lpstr>
      <vt:lpstr>'Lucros e Perdas'!Titulos_de_impressao</vt:lpstr>
      <vt:lpstr>Receita!Titulos_de_impressao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2018-02-27T04:33:55Z</dcterms:created>
  <dcterms:modified xsi:type="dcterms:W3CDTF">2018-04-26T08:34:47Z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