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BR\"/>
    </mc:Choice>
  </mc:AlternateContent>
  <xr:revisionPtr revIDLastSave="0" documentId="12_ncr:500000_{FBE0E0D8-43E5-4BA7-A444-B6D699AD47D9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ro de cheques" sheetId="7" r:id="rId1"/>
  </sheets>
  <definedNames>
    <definedName name="PesquisaDeCategoria">Resumo[Categoria]</definedName>
    <definedName name="RegiãoDoTítuloDeLinha1.I1">'Registro de cheques'!$D$1</definedName>
    <definedName name="Título1">Resumo[[#Headers],[Categoria]]</definedName>
    <definedName name="TítuloDaColuna1">Registro[[#Headers],[Cheque nº]]</definedName>
    <definedName name="_xlnm.Print_Titles" localSheetId="0">'Registro de cheques'!$B:$C,'Registro de cheques'!$2:$2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<sst xmlns="http://schemas.openxmlformats.org/spreadsheetml/2006/main" count="33" uniqueCount="24">
  <si>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Registro de cheques</t>
  </si>
  <si>
    <t>Resumo dos Gastos</t>
  </si>
  <si>
    <t>Categoria</t>
  </si>
  <si>
    <t>Depósito</t>
  </si>
  <si>
    <t>Supermercado</t>
  </si>
  <si>
    <t>Entretenimento</t>
  </si>
  <si>
    <t>Escola</t>
  </si>
  <si>
    <t>Utilitários</t>
  </si>
  <si>
    <t>Outros</t>
  </si>
  <si>
    <t>Total</t>
  </si>
  <si>
    <t>Saldo Atual</t>
  </si>
  <si>
    <t>Cheque nº</t>
  </si>
  <si>
    <t>Cartão de débito</t>
  </si>
  <si>
    <t>Data</t>
  </si>
  <si>
    <t>Descrição</t>
  </si>
  <si>
    <t>Saldo Inicial</t>
  </si>
  <si>
    <t>Matrícula Escolar</t>
  </si>
  <si>
    <t>Companhia de Eletricidade e Força</t>
  </si>
  <si>
    <t>Material escolar</t>
  </si>
  <si>
    <t>Mercearia</t>
  </si>
  <si>
    <t>Vídeo de Southridge</t>
  </si>
  <si>
    <t>Saque (-)</t>
  </si>
  <si>
    <t>Depósito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</si>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</sst>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R$&quot;\ #,##0.00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0" fillId="0" borderId="0" xfId="5" applyNumberFormat="1" applyFont="1" applyFill="1" applyBorder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Data" xfId="7" xr:uid="{00000000-0005-0000-0000-000003000000}"/>
    <cellStyle name="Moeda" xfId="6" builtinId="4" customBuiltin="1"/>
    <cellStyle name="Moeda [0]" xfId="5" builtinId="7" customBuiltin="1"/>
    <cellStyle name="Normal" xfId="0" builtinId="0" customBuiltin="1"/>
    <cellStyle name="Texto Explicativo" xfId="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8" builtinId="19" customBuiltin="1"/>
    <cellStyle name="Título do saldo" xfId="11" xr:uid="{00000000-0005-0000-0000-000000000000}"/>
    <cellStyle name="Total" xfId="10" builtinId="25" customBuiltin="1"/>
  </cellStyles>
  <dxfs count="12">
    <dxf>
      <numFmt numFmtId="165" formatCode="&quot;R$&quot;\ #,##0.0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oDeCheques" defaultPivotStyle="PivotStyleLight16">
    <tableStyle name="Resumo do registro de cheques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RegistroDeCheques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" displayName="Registro" ref="D2:J8" totalsRowCellStyle="Normal">
  <tableColumns count="7">
    <tableColumn id="1" xr3:uid="{00000000-0010-0000-0000-000001000000}" name="Cheque nº" totalsRowLabel="Totals" dataCellStyle="Normal"/>
    <tableColumn id="6" xr3:uid="{00000000-0010-0000-0000-000006000000}" name="Data"/>
    <tableColumn id="7" xr3:uid="{00000000-0010-0000-0000-000007000000}" name="Descrição" totalsRowDxfId="3"/>
    <tableColumn id="2" xr3:uid="{00000000-0010-0000-0000-000002000000}" name="Categoria" totalsRowDxfId="2"/>
    <tableColumn id="3" xr3:uid="{00000000-0010-0000-0000-000003000000}" name="Saque (-)" totalsRowFunction="sum"/>
    <tableColumn id="4" xr3:uid="{00000000-0010-0000-0000-000004000000}" name="Depósito (+)" totalsRowFunction="sum"/>
    <tableColumn id="5" xr3:uid="{00000000-0010-0000-0000-000005000000}" name="Saldo" totalsRowFunction="custom" dataDxfId="1">
      <calculatedColumnFormula>IF(ISBLANK(Registro[[#This Row],[Saque (-)]]),J2+Registro[[#This Row],[Depósito (+)]],J2-Registro[[#This Row],[Saque (-)]])</calculatedColumnFormula>
      <totalsRowFormula>Registro[[#Totals],[Depósito (+)]]-Registro[[#Totals],[Saque (-)]]</totalsRowFormula>
    </tableColumn>
  </tableColumns>
  <tableStyleInfo name="RegistroDeCheques" showFirstColumn="0" showLastColumn="0" showRowStripes="1" showColumnStripes="0"/>
  <extLst>
    <ext xmlns:x14="http://schemas.microsoft.com/office/spreadsheetml/2009/9/main" uri="{504A1905-F514-4f6f-8877-14C23A59335A}">
      <x14:table altTextSummary="Insira número do cheque, data, descrição, categoria, retirada e valores de depósito nesta tabela. O saldo é calculado automa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sumo" displayName="Resumo" ref="B3:C9" totalsRowShown="0">
  <tableColumns count="2">
    <tableColumn id="1" xr3:uid="{00000000-0010-0000-0100-000001000000}" name="Categoria"/>
    <tableColumn id="2" xr3:uid="{00000000-0010-0000-0100-000002000000}" name="Total" dataDxfId="0">
      <calculatedColumnFormula>SUMIF(Registro[Categoria],"=" &amp;Resumo[[#This Row],[Categoria]],Registro[Saque (-)])</calculatedColumnFormula>
    </tableColumn>
  </tableColumns>
  <tableStyleInfo name="Resumo do registro de cheques" showFirstColumn="0" showLastColumn="0" showRowStripes="0" showColumnStripes="0"/>
  <extLst>
    <ext xmlns:x14="http://schemas.microsoft.com/office/spreadsheetml/2009/9/main" uri="{504A1905-F514-4f6f-8877-14C23A59335A}">
      <x14:table altTextSummary="Insira itens da categoria nesta tabela. O total é atualizado automaticamente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7109375" style="5" customWidth="1"/>
    <col min="3" max="3" width="27.42578125" style="5" customWidth="1"/>
    <col min="4" max="4" width="15.28515625" customWidth="1"/>
    <col min="5" max="5" width="15.140625" customWidth="1"/>
    <col min="6" max="6" width="28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SUM(Registro[Depósito (+)])-SUM(Registro[Saque (-)])</f>
        <v>3234</v>
      </c>
      <c r="J1" s="11"/>
    </row>
    <row r="2" spans="2:10" ht="33" customHeight="1" x14ac:dyDescent="0.25">
      <c r="B2" s="14" t="s">
        <v>1</v>
      </c>
      <c r="C2" s="14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43250</v>
      </c>
      <c r="F3" s="4" t="s">
        <v>15</v>
      </c>
      <c r="G3" s="4" t="s">
        <v>3</v>
      </c>
      <c r="H3" s="3"/>
      <c r="I3" s="9">
        <v>4000</v>
      </c>
      <c r="J3" s="10">
        <f>Registro[[#This Row],[Depósito (+)]]</f>
        <v>4000</v>
      </c>
    </row>
    <row r="4" spans="2:10" ht="30" customHeight="1" x14ac:dyDescent="0.25">
      <c r="B4" s="4" t="s">
        <v>3</v>
      </c>
      <c r="C4" s="10">
        <f>IFERROR(SUMIF(Registro[Categoria],"=" &amp;Resumo[[#This Row],[Categoria]],Registro[Depósito (+)]),"")</f>
        <v>4000</v>
      </c>
      <c r="D4" s="6" t="s">
        <v>12</v>
      </c>
      <c r="E4" s="2">
        <f ca="1">TODAY()+10</f>
        <v>43260</v>
      </c>
      <c r="F4" s="4" t="s">
        <v>16</v>
      </c>
      <c r="G4" s="4" t="s">
        <v>6</v>
      </c>
      <c r="H4" s="9">
        <v>450</v>
      </c>
      <c r="I4" s="3"/>
      <c r="J4" s="10">
        <f>IF(ISBLANK(Registro[[#This Row],[Saque (-)]]),J3+Registro[[#This Row],[Depósito (+)]],J3-Registro[[#This Row],[Saque (-)]])</f>
        <v>3550</v>
      </c>
    </row>
    <row r="5" spans="2:10" ht="30" customHeight="1" x14ac:dyDescent="0.25">
      <c r="B5" s="4" t="s">
        <v>4</v>
      </c>
      <c r="C5" s="10">
        <f>IFERROR(SUMIF(Registro[Categoria],"=" &amp;Resumo[[#This Row],[Categoria]],Registro[Saque (-)]),"")</f>
        <v>80</v>
      </c>
      <c r="D5" s="6">
        <v>1001</v>
      </c>
      <c r="E5" s="2">
        <f ca="1">TODAY()+30</f>
        <v>43280</v>
      </c>
      <c r="F5" s="4" t="s">
        <v>17</v>
      </c>
      <c r="G5" s="4" t="s">
        <v>7</v>
      </c>
      <c r="H5" s="9">
        <v>146</v>
      </c>
      <c r="I5" s="3"/>
      <c r="J5" s="10">
        <f>IF(ISBLANK(Registro[[#This Row],[Saque (-)]]),J4+Registro[[#This Row],[Depósito (+)]],J4-Registro[[#This Row],[Saque (-)]])</f>
        <v>3404</v>
      </c>
    </row>
    <row r="6" spans="2:10" ht="30" customHeight="1" x14ac:dyDescent="0.25">
      <c r="B6" s="4" t="s">
        <v>5</v>
      </c>
      <c r="C6" s="10">
        <f>IFERROR(SUMIF(Registro[Categoria],"=" &amp;Resumo[[#This Row],[Categoria]],Registro[Saque (-)]),"")</f>
        <v>14</v>
      </c>
      <c r="D6" s="6" t="s">
        <v>12</v>
      </c>
      <c r="E6" s="2">
        <f ca="1">TODAY()+40</f>
        <v>43290</v>
      </c>
      <c r="F6" s="4" t="s">
        <v>18</v>
      </c>
      <c r="G6" s="4" t="s">
        <v>6</v>
      </c>
      <c r="H6" s="9">
        <v>76</v>
      </c>
      <c r="I6" s="3"/>
      <c r="J6" s="10">
        <f>IF(ISBLANK(Registro[[#This Row],[Saque (-)]]),J5+Registro[[#This Row],[Depósito (+)]],J5-Registro[[#This Row],[Saque (-)]])</f>
        <v>3328</v>
      </c>
    </row>
    <row r="7" spans="2:10" ht="30" customHeight="1" x14ac:dyDescent="0.25">
      <c r="B7" s="4" t="s">
        <v>6</v>
      </c>
      <c r="C7" s="10">
        <f>IFERROR(SUMIF(Registro[Categoria],"=" &amp;Resumo[[#This Row],[Categoria]],Registro[Saque (-)]),"")</f>
        <v>526</v>
      </c>
      <c r="D7" s="6">
        <v>1002</v>
      </c>
      <c r="E7" s="2">
        <f ca="1">TODAY()+55</f>
        <v>43305</v>
      </c>
      <c r="F7" s="4" t="s">
        <v>19</v>
      </c>
      <c r="G7" s="4" t="s">
        <v>4</v>
      </c>
      <c r="H7" s="9">
        <v>80</v>
      </c>
      <c r="I7" s="3"/>
      <c r="J7" s="10">
        <f>IF(ISBLANK(Registro[[#This Row],[Saque (-)]]),J6+Registro[[#This Row],[Depósito (+)]],J6-Registro[[#This Row],[Saque (-)]])</f>
        <v>3248</v>
      </c>
    </row>
    <row r="8" spans="2:10" ht="30" customHeight="1" x14ac:dyDescent="0.25">
      <c r="B8" s="4" t="s">
        <v>7</v>
      </c>
      <c r="C8" s="10">
        <f>IFERROR(SUMIF(Registro[Categoria],"=" &amp;Resumo[[#This Row],[Categoria]],Registro[Saque (-)]),"")</f>
        <v>146</v>
      </c>
      <c r="D8" s="6" t="s">
        <v>12</v>
      </c>
      <c r="E8" s="2">
        <f ca="1">TODAY()+65</f>
        <v>43315</v>
      </c>
      <c r="F8" s="4" t="s">
        <v>20</v>
      </c>
      <c r="G8" s="4" t="s">
        <v>5</v>
      </c>
      <c r="H8" s="9">
        <v>14</v>
      </c>
      <c r="I8" s="3"/>
      <c r="J8" s="10">
        <f>IF(ISBLANK(Registro[[#This Row],[Saque (-)]]),J7+Registro[[#This Row],[Depósito (+)]],J7-Registro[[#This Row],[Saque (-)]])</f>
        <v>3234</v>
      </c>
    </row>
    <row r="9" spans="2:10" ht="30" customHeight="1" x14ac:dyDescent="0.25">
      <c r="B9" s="4" t="s">
        <v>8</v>
      </c>
      <c r="C9" s="10">
        <f>IFERROR(SUMIFS(Registro[Saque (-)],Registro[Categoria],Resumo[[#This Row],[Categoria]])+SUMIFS(Registro[Saque (-)],Registro[Categoria],""),"")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Selecione um item na lista. Selecione Cancelar e pressione Alt+Seta para baixo para abrir a lista suspensa e Enter para fazer a seleção" sqref="G3:G8" xr:uid="{00000000-0002-0000-0000-000000000000}">
      <formula1>CategoryLookup</formula1>
    </dataValidation>
    <dataValidation allowBlank="1" showInputMessage="1" showErrorMessage="1" prompt="O título desta planilha está nesta célula" sqref="B1:C1" xr:uid="{00000000-0002-0000-0000-000001000000}"/>
    <dataValidation allowBlank="1" showInputMessage="1" showErrorMessage="1" prompt="Os itens da categoria estão nesta coluna, abaixo deste título" sqref="B3" xr:uid="{00000000-0002-0000-0000-000002000000}"/>
    <dataValidation allowBlank="1" showInputMessage="1" showErrorMessage="1" prompt="Os totais de categoria são atualizados automaticamente nesta coluna, abaixo deste título, de acordo com as entradas da tabela Registro" sqref="C3" xr:uid="{00000000-0002-0000-0000-000003000000}"/>
    <dataValidation allowBlank="1" showInputMessage="1" showErrorMessage="1" prompt="Insira o número do cheque nesta coluna, abaixo deste título" sqref="D2" xr:uid="{00000000-0002-0000-0000-000004000000}"/>
    <dataValidation allowBlank="1" showInputMessage="1" showErrorMessage="1" prompt="Insira a data nesta coluna, abaixo deste título" sqref="E2" xr:uid="{00000000-0002-0000-0000-000005000000}"/>
    <dataValidation allowBlank="1" showInputMessage="1" showErrorMessage="1" prompt="Insira a descrição nesta coluna, abaixo deste título" sqref="F2" xr:uid="{00000000-0002-0000-0000-000006000000}"/>
    <dataValidation allowBlank="1" showInputMessage="1" showErrorMessage="1" prompt="O saldo atual é atualizado automaticamente na célula à direita" sqref="D1:H1" xr:uid="{00000000-0002-0000-0000-000007000000}"/>
    <dataValidation allowBlank="1" showInputMessage="1" showErrorMessage="1" prompt="O saldo atual é atualizado automaticamente nesta célula. O registro de cheques começa na célula D2" sqref="I1:J1" xr:uid="{00000000-0002-0000-0000-000008000000}"/>
    <dataValidation allowBlank="1" showInputMessage="1" showErrorMessage="1" prompt="Selecione a categoria nesta coluna, abaixo deste título. Pressione Alt+Seta para baixo para abrir uma lista suspensa e Enter para fazer a seleção. A lista de categorias tem como base as categorias de Resumo dos Gastos à esquerda" sqref="G2" xr:uid="{00000000-0002-0000-0000-000009000000}"/>
    <dataValidation allowBlank="1" showInputMessage="1" showErrorMessage="1" prompt="Insira o valor da retirada nesta coluna, abaixo deste título" sqref="H2" xr:uid="{00000000-0002-0000-0000-00000A000000}"/>
    <dataValidation allowBlank="1" showInputMessage="1" showErrorMessage="1" prompt="Insira o valor do depósito nesta coluna, abaixo deste título" sqref="I2" xr:uid="{00000000-0002-0000-0000-00000B000000}"/>
    <dataValidation allowBlank="1" showInputMessage="1" showErrorMessage="1" prompt="O saldo é calculado automaticamente nesta coluna, abaixo deste título" sqref="J2" xr:uid="{00000000-0002-0000-0000-00000C000000}"/>
    <dataValidation allowBlank="1" showInputMessage="1" showErrorMessage="1" prompt="Crie um registro de cheques nesta planilha" sqref="A1" xr:uid="{00000000-0002-0000-0000-00000D000000}"/>
    <dataValidation allowBlank="1" showInputMessage="1" showErrorMessage="1" prompt="Modifique ou adicione novas categorias abaixo. Ao adicionar entradas no registro de cheques à direita nessa categoria, os respectivos totais serão calculados automaticamente neste resumo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Registro de cheques</vt:lpstr>
      <vt:lpstr>PesquisaDeCategoria</vt:lpstr>
      <vt:lpstr>RegiãoDoTítuloDeLinha1.I1</vt:lpstr>
      <vt:lpstr>Título1</vt:lpstr>
      <vt:lpstr>TítuloDaColuna1</vt:lpstr>
      <vt:lpstr>'Registro de cheques'!Titulos_de_impressao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2018-05-30T13:35:48Z</dcterms:modified>
</cp:coreProperties>
</file>