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worksheets/sheet64.xml" ContentType="application/vnd.openxmlformats-officedocument.spreadsheetml.worksheet+xml"/>
  <Override PartName="/xl/tables/table6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worksheets/sheet55.xml" ContentType="application/vnd.openxmlformats-officedocument.spreadsheetml.worksheet+xml"/>
  <Override PartName="/xl/tables/table55.xml" ContentType="application/vnd.openxmlformats-officedocument.spreadsheetml.table+xml"/>
  <Override PartName="/xl/calcChain.xml" ContentType="application/vnd.openxmlformats-officedocument.spreadsheetml.calcChain+xml"/>
  <Override PartName="/xl/worksheets/sheet46.xml" ContentType="application/vnd.openxmlformats-officedocument.spreadsheetml.worksheet+xml"/>
  <Override PartName="/xl/tables/table46.xml" ContentType="application/vnd.openxmlformats-officedocument.spreadsheetml.table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1"/>
  <workbookPr filterPrivacy="1" codeName="ThisWorkbook"/>
  <xr:revisionPtr revIDLastSave="0" documentId="13_ncr:1_{752E826E-CC99-450E-9C72-C5DB1FB91353}" xr6:coauthVersionLast="47" xr6:coauthVersionMax="47" xr10:uidLastSave="{00000000-0000-0000-0000-000000000000}"/>
  <bookViews>
    <workbookView xWindow="-120" yWindow="-120" windowWidth="28980" windowHeight="15975" xr2:uid="{00000000-000D-0000-FFFF-FFFF00000000}"/>
  </bookViews>
  <sheets>
    <sheet name="TERMIN" sheetId="1" r:id="rId1"/>
    <sheet name="PUNKTY ZALICZENIOWE" sheetId="2" r:id="rId2"/>
    <sheet name="BUDŻET" sheetId="3" r:id="rId3"/>
    <sheet name="WYDATKI MIESIĘCZNE NETTO" sheetId="5" r:id="rId4"/>
    <sheet name="WYDATKI W SEMESTRZE" sheetId="6" r:id="rId5"/>
    <sheet name="KSIĄŻKI" sheetId="4" r:id="rId6"/>
  </sheets>
  <definedNames>
    <definedName name="Godzina_rozpoczęcia">TERMIN!$C$4</definedName>
    <definedName name="Interwał">TERMIN!$D$4</definedName>
    <definedName name="Miesiące_w_semestrze">BUDŻET!$C$9</definedName>
    <definedName name="PRZYCHODY_MIESIĘCZNE_NETTO">BUDŻET!$B$8</definedName>
    <definedName name="Rok">TERMIN!$F$3</definedName>
    <definedName name="SALDO">BUDŻET!$D$8</definedName>
    <definedName name="Tytuł_kolumny_1">Harmonogram[[#Headers],[GODZINA ]]</definedName>
    <definedName name="Tytuł_kolumny_2">Zajęcia[[#Headers],[NAZWA ZAJĘĆ]]</definedName>
    <definedName name="Tytuł_kolumny_3">Przychód_miesięczny[[#Headers],[POZYCJA]]</definedName>
    <definedName name="Tytuł_kolumny_4">Wydatki_miesięczne[[#Headers],[POZYCJA]]</definedName>
    <definedName name="Tytuł_kolumny_5">Wydatki_w_semestrze[[#Headers],[POZYCJA]]</definedName>
    <definedName name="Tytuł_kolumny_6">Lista_książek[[#Headers],[TYTUŁ]]</definedName>
    <definedName name="_xlnm.Print_Titles" localSheetId="2">BUDŻET!$10:$11</definedName>
    <definedName name="_xlnm.Print_Titles" localSheetId="5">KSIĄŻKI!$4:$4</definedName>
    <definedName name="_xlnm.Print_Titles" localSheetId="1">'PUNKTY ZALICZENIOWE'!$14:$14</definedName>
    <definedName name="_xlnm.Print_Titles" localSheetId="0">TERMIN!$5:$5</definedName>
    <definedName name="_xlnm.Print_Titles" localSheetId="3">'WYDATKI MIESIĘCZNE NETTO'!$4:$5</definedName>
    <definedName name="_xlnm.Print_Titles" localSheetId="4">'WYDATKI W SEMESTRZE'!$4:$5</definedName>
    <definedName name="Uczelnia">'PUNKTY ZALICZENIOWE'!$B$1</definedName>
    <definedName name="WYDATKI_MIESIĘCZNE_NETTO">BUDŻET!$C$8</definedName>
    <definedName name="Wymaganie">'PUNKTY ZALICZENIOWE'!$B$8:$B$11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C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" i="4"/>
  <c r="D6" i="6" l="1"/>
  <c r="D7" i="6"/>
  <c r="D8" i="6"/>
  <c r="D9" i="6"/>
  <c r="D10" i="6"/>
  <c r="D11" i="6"/>
  <c r="C4" i="6"/>
  <c r="C3" i="6"/>
  <c r="B1" i="6"/>
  <c r="D4" i="6" l="1"/>
  <c r="C4" i="5"/>
  <c r="C8" i="3" s="1"/>
  <c r="C3" i="5"/>
  <c r="B1" i="5"/>
  <c r="B1" i="3" l="1"/>
  <c r="C3" i="3" l="1"/>
  <c r="C3" i="2" l="1"/>
  <c r="E8" i="2" l="1"/>
  <c r="E9" i="2"/>
  <c r="E10" i="2"/>
  <c r="E11" i="2"/>
  <c r="E12" i="2" l="1"/>
  <c r="C10" i="3"/>
  <c r="B8" i="3" s="1"/>
  <c r="C8" i="2"/>
  <c r="C9" i="2"/>
  <c r="C10" i="2"/>
  <c r="C11" i="2"/>
  <c r="B5" i="3" l="1"/>
  <c r="D8" i="3"/>
  <c r="C12" i="2"/>
  <c r="D8" i="2"/>
  <c r="D9" i="2"/>
  <c r="D10" i="2"/>
  <c r="D11" i="2"/>
  <c r="D5" i="2"/>
  <c r="B5" i="2"/>
  <c r="D12" i="2" l="1"/>
  <c r="B6" i="3"/>
</calcChain>
</file>

<file path=xl/sharedStrings.xml><?xml version="1.0" encoding="utf-8"?>
<sst xmlns="http://schemas.openxmlformats.org/spreadsheetml/2006/main" count="123" uniqueCount="91">
  <si>
    <t>HARMONOGRAM ZAJĘĆ</t>
  </si>
  <si>
    <t>SEMESTR ZIMOWY</t>
  </si>
  <si>
    <t xml:space="preserve">GODZINA </t>
  </si>
  <si>
    <t>GODZINA ROZPOCZĘCIA</t>
  </si>
  <si>
    <t>PON</t>
  </si>
  <si>
    <t>Śniadanie</t>
  </si>
  <si>
    <t>Biznes: Aula 2</t>
  </si>
  <si>
    <t>INTERWAŁ</t>
  </si>
  <si>
    <t>(w minutach)</t>
  </si>
  <si>
    <t>ROK</t>
  </si>
  <si>
    <t>CZW</t>
  </si>
  <si>
    <t>Fizyka: Lab 
Budynek J, sala 309</t>
  </si>
  <si>
    <t>UCZELNIA</t>
  </si>
  <si>
    <t>PLAN PUNKTÓW ZALICZENIOWYCH</t>
  </si>
  <si>
    <t>Nazwa stopnia naukowego</t>
  </si>
  <si>
    <t>OGÓLNY POSTĘP</t>
  </si>
  <si>
    <t>Uwaga: to podsumowanie punktów zaliczeniowych jest automatycznie wypełniane wpisami z tabeli Zajęcia na uczelni znajdującej się poniżej</t>
  </si>
  <si>
    <t>WYMAGANIE</t>
  </si>
  <si>
    <t>Kierunek główny</t>
  </si>
  <si>
    <t>Kierunek dodatkowy</t>
  </si>
  <si>
    <t>Przedmiot do wyboru</t>
  </si>
  <si>
    <t>Studia ogólne</t>
  </si>
  <si>
    <t>Suma</t>
  </si>
  <si>
    <t>Zajęcia</t>
  </si>
  <si>
    <t>NAZWA ZAJĘĆ</t>
  </si>
  <si>
    <t>Zajęcia 1</t>
  </si>
  <si>
    <t>Zajęcia 2</t>
  </si>
  <si>
    <t>Zajęcia 3</t>
  </si>
  <si>
    <t>SUMA PUNKTÓW ZALICZENIOWYCH</t>
  </si>
  <si>
    <t>NR ZAJĘĆ</t>
  </si>
  <si>
    <t>Numer</t>
  </si>
  <si>
    <t>ZDOBYTE</t>
  </si>
  <si>
    <t>WYMAGANE</t>
  </si>
  <si>
    <t>PUNKTY ZALICZENIOWE</t>
  </si>
  <si>
    <t>UKOŃCZONE</t>
  </si>
  <si>
    <t>Tak</t>
  </si>
  <si>
    <t>Nie</t>
  </si>
  <si>
    <t>OCENA</t>
  </si>
  <si>
    <t>SEMESTR</t>
  </si>
  <si>
    <t>Semestr 1</t>
  </si>
  <si>
    <t>ŚLEDZENIE BUDŻETU</t>
  </si>
  <si>
    <t>Mój budżet</t>
  </si>
  <si>
    <t>PROCENT WYDANEGO PRZYCHODU</t>
  </si>
  <si>
    <t>PRZYCHÓD MIESIĘCZNY NETTO</t>
  </si>
  <si>
    <t>Miesiące w semestrze</t>
  </si>
  <si>
    <t>PRZYCHÓD MIESIĘCZNY</t>
  </si>
  <si>
    <t>POZYCJA</t>
  </si>
  <si>
    <t>Przychód stały</t>
  </si>
  <si>
    <t>Pomoc finansowa</t>
  </si>
  <si>
    <t>Pożyczki</t>
  </si>
  <si>
    <t>Inne przychody</t>
  </si>
  <si>
    <t>WYDATKI MIESIĘCZNE NETTO</t>
  </si>
  <si>
    <t>KWOTA</t>
  </si>
  <si>
    <t>SALDO</t>
  </si>
  <si>
    <t>Wydatki miesięczne</t>
  </si>
  <si>
    <t>WYDATKI MIESIĘCZNE</t>
  </si>
  <si>
    <t>Czynsz</t>
  </si>
  <si>
    <t>Rachunki</t>
  </si>
  <si>
    <t>Telefon komórkowy</t>
  </si>
  <si>
    <t>Artykuły spożywcze</t>
  </si>
  <si>
    <t>Wydatki na samochody</t>
  </si>
  <si>
    <t>Pożyczki dla studentów</t>
  </si>
  <si>
    <t>Karty kredytowe</t>
  </si>
  <si>
    <t>Ubezpieczenie</t>
  </si>
  <si>
    <t>Rozrywka</t>
  </si>
  <si>
    <t>Różne</t>
  </si>
  <si>
    <t>Wydatki w semestrze</t>
  </si>
  <si>
    <t>WYDATKI W SEMESTRZE (całkowite/miesięczne)</t>
  </si>
  <si>
    <t>Czesne</t>
  </si>
  <si>
    <t>Opłaty związane z laboratorium</t>
  </si>
  <si>
    <t>Książki</t>
  </si>
  <si>
    <t>Wpłaty</t>
  </si>
  <si>
    <t>Transport</t>
  </si>
  <si>
    <t>Inne opłaty</t>
  </si>
  <si>
    <t>NA MIESIĄC</t>
  </si>
  <si>
    <t>ŚLEDZENIE KSIĄŻEK</t>
  </si>
  <si>
    <t>Lista książek</t>
  </si>
  <si>
    <t>TYTUŁ</t>
  </si>
  <si>
    <t>Tytuł książki</t>
  </si>
  <si>
    <t>AUTOR</t>
  </si>
  <si>
    <t>Autor</t>
  </si>
  <si>
    <t>ZAJĘCIA</t>
  </si>
  <si>
    <t>GDZIE KUPIĆ?</t>
  </si>
  <si>
    <t>Lokalizacja</t>
  </si>
  <si>
    <t>ISBN</t>
  </si>
  <si>
    <t>NOTATKI</t>
  </si>
  <si>
    <t>WTO</t>
  </si>
  <si>
    <t>ŚRO</t>
  </si>
  <si>
    <t>PIĄ</t>
  </si>
  <si>
    <t>SOB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</si>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</sst>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#,##0\ &quot;zł&quot;;\-#,##0\ &quot;zł&quot;"/>
    <numFmt numFmtId="42" formatCode="_-* #,##0\ &quot;zł&quot;_-;\-* #,##0\ &quot;zł&quot;_-;_-* &quot;-&quot;\ &quot;zł&quot;_-;_-@_-"/>
    <numFmt numFmtId="164" formatCode="_(* #,##0_);_(* \(#,##0\);_(* &quot;-&quot;_);_(@_)"/>
    <numFmt numFmtId="165" formatCode="_(* #,##0.00_);_(* \(#,##0.00\);_(* &quot;-&quot;??_);_(@_)"/>
    <numFmt numFmtId="167" formatCode="0.0"/>
    <numFmt numFmtId="168" formatCode="#,##0\ &quot;zł&quot;"/>
    <numFmt numFmtId="169" formatCode="h:mm;@"/>
  </numFmts>
  <fonts count="26" x14ac:knownFonts="1">
    <font>
      <sz val="11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ajor"/>
    </font>
    <font>
      <sz val="12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inor"/>
    </font>
    <font>
      <sz val="28"/>
      <color theme="0"/>
      <name val="Arial"/>
      <family val="2"/>
      <scheme val="major"/>
    </font>
    <font>
      <sz val="34"/>
      <color theme="0" tint="-4.9989318521683403E-2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3" tint="9.9948118533890809E-2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theme="4"/>
      <name val="Arial"/>
      <family val="2"/>
      <scheme val="major"/>
    </font>
    <font>
      <sz val="11"/>
      <color theme="0" tint="-0.34998626667073579"/>
      <name val="Arial"/>
      <family val="2"/>
      <scheme val="minor"/>
    </font>
    <font>
      <sz val="11"/>
      <color theme="0" tint="-0.24994659260841701"/>
      <name val="Arial"/>
      <family val="2"/>
      <scheme val="minor"/>
    </font>
    <font>
      <sz val="14"/>
      <color theme="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1" tint="0.14996795556505021"/>
        <bgColor theme="1" tint="0.149967955565050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3" borderId="0">
      <alignment horizontal="left" vertical="center" wrapText="1"/>
    </xf>
    <xf numFmtId="0" fontId="6" fillId="4" borderId="0" applyNumberFormat="0" applyBorder="0" applyProtection="0"/>
    <xf numFmtId="0" fontId="9" fillId="4" borderId="0" applyNumberFormat="0" applyBorder="0" applyProtection="0"/>
    <xf numFmtId="0" fontId="11" fillId="0" borderId="0" applyNumberFormat="0" applyFill="0" applyBorder="0" applyProtection="0">
      <alignment horizontal="left"/>
    </xf>
    <xf numFmtId="9" fontId="2" fillId="0" borderId="0" applyFont="0" applyFill="0" applyBorder="0" applyAlignment="0" applyProtection="0"/>
    <xf numFmtId="0" fontId="3" fillId="3" borderId="0" applyNumberFormat="0" applyBorder="0" applyProtection="0">
      <alignment horizontal="left" vertical="center" wrapText="1"/>
    </xf>
    <xf numFmtId="0" fontId="4" fillId="2" borderId="0" applyNumberFormat="0">
      <alignment horizontal="right" indent="1"/>
    </xf>
    <xf numFmtId="0" fontId="7" fillId="3" borderId="0">
      <alignment horizontal="right"/>
    </xf>
    <xf numFmtId="169" fontId="10" fillId="2" borderId="0" applyBorder="0" applyProtection="0">
      <alignment horizontal="right" vertical="center" indent="1"/>
    </xf>
    <xf numFmtId="0" fontId="8" fillId="3" borderId="0">
      <alignment horizontal="left"/>
    </xf>
    <xf numFmtId="169" fontId="5" fillId="3" borderId="0">
      <alignment horizontal="left" vertical="center"/>
    </xf>
    <xf numFmtId="0" fontId="5" fillId="3" borderId="0">
      <alignment horizontal="right" vertical="center"/>
    </xf>
    <xf numFmtId="0" fontId="11" fillId="3" borderId="0">
      <alignment horizontal="center"/>
    </xf>
    <xf numFmtId="168" fontId="13" fillId="0" borderId="0" applyFont="0" applyFill="0" applyBorder="0" applyAlignment="0" applyProtection="0"/>
    <xf numFmtId="0" fontId="2" fillId="0" borderId="0" applyNumberFormat="0" applyFill="0" applyBorder="0" applyProtection="0">
      <alignment horizontal="right" indent="2"/>
    </xf>
    <xf numFmtId="0" fontId="12" fillId="3" borderId="0" applyNumberFormat="0" applyAlignment="0" applyProtection="0"/>
    <xf numFmtId="0" fontId="12" fillId="5" borderId="1" applyNumberFormat="0" applyFont="0" applyFill="0" applyAlignment="0">
      <alignment horizontal="left" vertical="center"/>
    </xf>
    <xf numFmtId="0" fontId="12" fillId="5" borderId="0" applyFill="0" applyBorder="0">
      <alignment horizontal="center" vertical="center"/>
    </xf>
    <xf numFmtId="0" fontId="8" fillId="3" borderId="0" applyNumberFormat="0" applyBorder="0">
      <alignment horizontal="right" indent="1"/>
    </xf>
    <xf numFmtId="5" fontId="12" fillId="3" borderId="0" applyFill="0" applyBorder="0">
      <alignment horizontal="right" vertical="center" wrapText="1" indent="2"/>
    </xf>
    <xf numFmtId="168" fontId="12" fillId="3" borderId="0" applyNumberFormat="0" applyFont="0" applyFill="0" applyBorder="0">
      <alignment horizontal="right" vertical="center" wrapText="1" indent="2"/>
    </xf>
    <xf numFmtId="168" fontId="12" fillId="3" borderId="0" applyNumberFormat="0" applyFont="0" applyFill="0" applyBorder="0">
      <alignment horizontal="left" vertical="center" wrapText="1"/>
    </xf>
    <xf numFmtId="167" fontId="12" fillId="3" borderId="0">
      <alignment horizontal="center" vertical="center" wrapText="1"/>
    </xf>
    <xf numFmtId="5" fontId="11" fillId="3" borderId="0" applyFill="0" applyBorder="0">
      <alignment horizontal="right" wrapText="1" indent="2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2" applyNumberFormat="0" applyAlignment="0" applyProtection="0"/>
    <xf numFmtId="0" fontId="19" fillId="10" borderId="3" applyNumberFormat="0" applyAlignment="0" applyProtection="0"/>
    <xf numFmtId="0" fontId="20" fillId="10" borderId="2" applyNumberFormat="0" applyAlignment="0" applyProtection="0"/>
    <xf numFmtId="0" fontId="21" fillId="0" borderId="4" applyNumberFormat="0" applyFill="0" applyAlignment="0" applyProtection="0"/>
    <xf numFmtId="0" fontId="22" fillId="11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3">
    <xf numFmtId="0" fontId="0" fillId="3" borderId="0" xfId="0">
      <alignment horizontal="left" vertical="center" wrapText="1"/>
    </xf>
    <xf numFmtId="0" fontId="4" fillId="2" borderId="0" xfId="6">
      <alignment horizontal="right" indent="1"/>
    </xf>
    <xf numFmtId="0" fontId="9" fillId="4" borderId="0" xfId="2"/>
    <xf numFmtId="0" fontId="6" fillId="4" borderId="0" xfId="1"/>
    <xf numFmtId="0" fontId="7" fillId="3" borderId="0" xfId="7">
      <alignment horizontal="right"/>
    </xf>
    <xf numFmtId="0" fontId="8" fillId="3" borderId="0" xfId="9">
      <alignment horizontal="left"/>
    </xf>
    <xf numFmtId="0" fontId="5" fillId="3" borderId="0" xfId="11">
      <alignment horizontal="right" vertical="center"/>
    </xf>
    <xf numFmtId="0" fontId="11" fillId="3" borderId="0" xfId="3" applyFill="1">
      <alignment horizontal="left"/>
    </xf>
    <xf numFmtId="0" fontId="11" fillId="3" borderId="0" xfId="12">
      <alignment horizontal="center"/>
    </xf>
    <xf numFmtId="0" fontId="3" fillId="3" borderId="0" xfId="5">
      <alignment horizontal="left" vertical="center" wrapText="1"/>
    </xf>
    <xf numFmtId="0" fontId="12" fillId="3" borderId="0" xfId="17" applyFill="1">
      <alignment horizontal="center" vertical="center"/>
    </xf>
    <xf numFmtId="0" fontId="2" fillId="3" borderId="0" xfId="14" applyFill="1" applyBorder="1">
      <alignment horizontal="right" indent="2"/>
    </xf>
    <xf numFmtId="0" fontId="8" fillId="3" borderId="0" xfId="18">
      <alignment horizontal="right" indent="1"/>
    </xf>
    <xf numFmtId="0" fontId="0" fillId="3" borderId="1" xfId="16" applyFont="1" applyFill="1" applyAlignment="1">
      <alignment horizontal="left" vertical="center" wrapText="1"/>
    </xf>
    <xf numFmtId="9" fontId="3" fillId="3" borderId="0" xfId="4" applyFont="1" applyFill="1" applyAlignment="1">
      <alignment horizontal="left" vertical="center"/>
    </xf>
    <xf numFmtId="0" fontId="2" fillId="3" borderId="0" xfId="14" applyFill="1">
      <alignment horizontal="right" indent="2"/>
    </xf>
    <xf numFmtId="0" fontId="12" fillId="3" borderId="0" xfId="15" applyAlignment="1">
      <alignment horizontal="left" vertical="center"/>
    </xf>
    <xf numFmtId="0" fontId="0" fillId="3" borderId="0" xfId="21" applyNumberFormat="1" applyFont="1">
      <alignment horizontal="left" vertical="center" wrapText="1"/>
    </xf>
    <xf numFmtId="167" fontId="12" fillId="3" borderId="0" xfId="22">
      <alignment horizontal="center" vertical="center" wrapText="1"/>
    </xf>
    <xf numFmtId="0" fontId="12" fillId="3" borderId="1" xfId="17" applyFill="1" applyBorder="1">
      <alignment horizontal="center" vertical="center"/>
    </xf>
    <xf numFmtId="0" fontId="4" fillId="2" borderId="0" xfId="6" applyNumberFormat="1">
      <alignment horizontal="right" indent="1"/>
    </xf>
    <xf numFmtId="0" fontId="14" fillId="4" borderId="0" xfId="2" applyFont="1"/>
    <xf numFmtId="169" fontId="4" fillId="2" borderId="0" xfId="6" applyNumberFormat="1">
      <alignment horizontal="right" indent="1"/>
    </xf>
    <xf numFmtId="5" fontId="3" fillId="3" borderId="0" xfId="5" applyNumberFormat="1">
      <alignment horizontal="left" vertical="center" wrapText="1"/>
    </xf>
    <xf numFmtId="5" fontId="5" fillId="3" borderId="0" xfId="10" applyNumberFormat="1">
      <alignment horizontal="left" vertical="center"/>
    </xf>
    <xf numFmtId="5" fontId="11" fillId="3" borderId="0" xfId="23" applyNumberFormat="1" applyFill="1">
      <alignment horizontal="right" wrapText="1" indent="2"/>
    </xf>
    <xf numFmtId="5" fontId="0" fillId="3" borderId="0" xfId="0" applyNumberFormat="1">
      <alignment horizontal="left" vertical="center" wrapText="1"/>
    </xf>
    <xf numFmtId="5" fontId="12" fillId="3" borderId="0" xfId="19" applyNumberFormat="1" applyFill="1">
      <alignment horizontal="right" vertical="center" wrapText="1" indent="2"/>
    </xf>
    <xf numFmtId="0" fontId="11" fillId="3" borderId="0" xfId="12">
      <alignment horizontal="center"/>
    </xf>
    <xf numFmtId="169" fontId="5" fillId="3" borderId="0" xfId="10">
      <alignment horizontal="left" vertical="center"/>
    </xf>
    <xf numFmtId="169" fontId="10" fillId="2" borderId="0" xfId="8">
      <alignment horizontal="right" vertical="center" indent="1"/>
    </xf>
    <xf numFmtId="5" fontId="11" fillId="3" borderId="0" xfId="23" applyFill="1">
      <alignment horizontal="right" wrapText="1" indent="2"/>
    </xf>
    <xf numFmtId="5" fontId="12" fillId="3" borderId="0" xfId="19" applyFill="1" applyBorder="1">
      <alignment horizontal="right" vertical="center" wrapText="1" indent="2"/>
    </xf>
  </cellXfs>
  <cellStyles count="62">
    <cellStyle name="20% — akcent 1" xfId="39" builtinId="30" customBuiltin="1"/>
    <cellStyle name="20% — akcent 2" xfId="43" builtinId="34" customBuiltin="1"/>
    <cellStyle name="20% — akcent 3" xfId="47" builtinId="38" customBuiltin="1"/>
    <cellStyle name="20% — akcent 4" xfId="51" builtinId="42" customBuiltin="1"/>
    <cellStyle name="20% — akcent 5" xfId="55" builtinId="46" customBuiltin="1"/>
    <cellStyle name="20% — akcent 6" xfId="59" builtinId="50" customBuiltin="1"/>
    <cellStyle name="40% — akcent 1" xfId="40" builtinId="31" customBuiltin="1"/>
    <cellStyle name="40% — akcent 2" xfId="44" builtinId="35" customBuiltin="1"/>
    <cellStyle name="40% — akcent 3" xfId="48" builtinId="39" customBuiltin="1"/>
    <cellStyle name="40% — akcent 4" xfId="52" builtinId="43" customBuiltin="1"/>
    <cellStyle name="40% — akcent 5" xfId="56" builtinId="47" customBuiltin="1"/>
    <cellStyle name="40% — akcent 6" xfId="60" builtinId="51" customBuiltin="1"/>
    <cellStyle name="60% — akcent 1" xfId="41" builtinId="32" customBuiltin="1"/>
    <cellStyle name="60% — akcent 2" xfId="45" builtinId="36" customBuiltin="1"/>
    <cellStyle name="60% — akcent 3" xfId="49" builtinId="40" customBuiltin="1"/>
    <cellStyle name="60% — akcent 4" xfId="53" builtinId="44" customBuiltin="1"/>
    <cellStyle name="60% — akcent 5" xfId="57" builtinId="48" customBuiltin="1"/>
    <cellStyle name="60% — akcent 6" xfId="61" builtinId="52" customBuiltin="1"/>
    <cellStyle name="Akcent 1" xfId="38" builtinId="29" customBuiltin="1"/>
    <cellStyle name="Akcent 2" xfId="42" builtinId="33" customBuiltin="1"/>
    <cellStyle name="Akcent 3" xfId="46" builtinId="37" customBuiltin="1"/>
    <cellStyle name="Akcent 4" xfId="50" builtinId="41" customBuiltin="1"/>
    <cellStyle name="Akcent 5" xfId="54" builtinId="45" customBuiltin="1"/>
    <cellStyle name="Akcent 6" xfId="58" builtinId="49" customBuiltin="1"/>
    <cellStyle name="Czarny akcent" xfId="6" xr:uid="{00000000-0005-0000-0000-000000000000}"/>
    <cellStyle name="Dane wejściowe" xfId="30" builtinId="20" customBuiltin="1"/>
    <cellStyle name="Dane wyjściowe" xfId="31" builtinId="21" customBuiltin="1"/>
    <cellStyle name="Dobry" xfId="27" builtinId="26" customBuiltin="1"/>
    <cellStyle name="Dziesiętny" xfId="24" builtinId="3" customBuiltin="1"/>
    <cellStyle name="Dziesiętny [0]" xfId="25" builtinId="6" customBuiltin="1"/>
    <cellStyle name="Etykiety — wyrównywanie do lewej" xfId="9" xr:uid="{00000000-0005-0000-0000-000009000000}"/>
    <cellStyle name="Etykiety — wyrównywanie do prawej" xfId="18" xr:uid="{00000000-0005-0000-0000-00000A000000}"/>
    <cellStyle name="Godzina" xfId="8" xr:uid="{00000000-0005-0000-0000-000014000000}"/>
    <cellStyle name="Komórka połączona" xfId="33" builtinId="24" customBuiltin="1"/>
    <cellStyle name="Komórka zaznaczona" xfId="34" builtinId="23" customBuiltin="1"/>
    <cellStyle name="Nagłówek — waluta" xfId="23" xr:uid="{00000000-0005-0000-0000-000008000000}"/>
    <cellStyle name="Nagłówek 1" xfId="2" builtinId="16" customBuiltin="1"/>
    <cellStyle name="Nagłówek 2" xfId="3" builtinId="17" customBuiltin="1"/>
    <cellStyle name="Nagłówek 2 — wyrównanie do środka" xfId="12" xr:uid="{00000000-0005-0000-0000-000005000000}"/>
    <cellStyle name="Nagłówek 3" xfId="5" builtinId="18" customBuiltin="1"/>
    <cellStyle name="Nagłówek 4" xfId="14" builtinId="19" customBuiltin="1"/>
    <cellStyle name="Neutralny" xfId="29" builtinId="28" customBuiltin="1"/>
    <cellStyle name="Normalny" xfId="0" builtinId="0" customBuiltin="1"/>
    <cellStyle name="Obliczenia" xfId="32" builtinId="22" customBuiltin="1"/>
    <cellStyle name="Ocena" xfId="22" xr:uid="{00000000-0005-0000-0000-000002000000}"/>
    <cellStyle name="Podkreślenie" xfId="16" xr:uid="{00000000-0005-0000-0000-000016000000}"/>
    <cellStyle name="Procentowy" xfId="4" builtinId="5" customBuiltin="1"/>
    <cellStyle name="Rok" xfId="7" xr:uid="{00000000-0005-0000-0000-000017000000}"/>
    <cellStyle name="Suma" xfId="37" builtinId="25" customBuiltin="1"/>
    <cellStyle name="Tabela — waluta" xfId="19" xr:uid="{00000000-0005-0000-0000-000011000000}"/>
    <cellStyle name="Tabela — wyrównanie do lewej" xfId="21" xr:uid="{00000000-0005-0000-0000-000012000000}"/>
    <cellStyle name="Tabela — wyrównanie do prawej" xfId="20" xr:uid="{00000000-0005-0000-0000-000013000000}"/>
    <cellStyle name="Tabela — wyrównanie do środka" xfId="17" xr:uid="{00000000-0005-0000-0000-000010000000}"/>
    <cellStyle name="Tekst objaśnienia" xfId="36" builtinId="53" customBuiltin="1"/>
    <cellStyle name="Tekst ostrzeżenia" xfId="35" builtinId="11" customBuiltin="1"/>
    <cellStyle name="Tytuł" xfId="1" builtinId="15" customBuiltin="1"/>
    <cellStyle name="Uwaga" xfId="15" builtinId="10" customBuiltin="1"/>
    <cellStyle name="Walutowy" xfId="13" builtinId="4" customBuiltin="1"/>
    <cellStyle name="Walutowy [0]" xfId="26" builtinId="7" customBuiltin="1"/>
    <cellStyle name="Wyrównywanie do lewej" xfId="10" xr:uid="{00000000-0005-0000-0000-00000B000000}"/>
    <cellStyle name="Wyrównywanie do prawej" xfId="11" xr:uid="{00000000-0005-0000-0000-00000F000000}"/>
    <cellStyle name="Zły" xfId="28" builtinId="27" customBuiltin="1"/>
  </cellStyles>
  <dxfs count="19">
    <dxf>
      <font>
        <color theme="3" tint="9.9948118533890809E-2"/>
      </font>
    </dxf>
    <dxf>
      <font>
        <color theme="3" tint="9.9948118533890809E-2"/>
      </font>
    </dxf>
    <dxf>
      <font>
        <color theme="3" tint="9.9948118533890809E-2"/>
      </font>
    </dxf>
    <dxf>
      <font>
        <color theme="3" tint="9.9948118533890809E-2"/>
      </font>
    </dxf>
    <dxf>
      <font>
        <color theme="3" tint="9.9948118533890809E-2"/>
      </font>
    </dxf>
    <dxf>
      <font>
        <color theme="3" tint="9.9948118533890809E-2"/>
      </font>
    </dxf>
    <dxf>
      <numFmt numFmtId="9" formatCode="#,##0\ &quot;zł&quot;;\-#,##0\ &quot;zł&quot;"/>
    </dxf>
    <dxf>
      <numFmt numFmtId="9" formatCode="#,##0\ &quot;zł&quot;;\-#,##0\ &quot;zł&quot;"/>
    </dxf>
    <dxf>
      <numFmt numFmtId="9" formatCode="#,##0\ &quot;zł&quot;;\-#,##0\ &quot;zł&quot;"/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  <dxf>
      <font>
        <b/>
        <i val="0"/>
        <color theme="0" tint="-0.34998626667073579"/>
      </font>
    </dxf>
    <dxf>
      <font>
        <b val="0"/>
        <i val="0"/>
        <color theme="4"/>
      </font>
      <fill>
        <patternFill>
          <bgColor theme="1"/>
        </patternFill>
      </fill>
    </dxf>
    <dxf>
      <font>
        <color theme="0" tint="-0.34998626667073579"/>
      </font>
      <border>
        <top style="thin">
          <color theme="1"/>
        </top>
        <bottom style="thin">
          <color theme="1" tint="0.14996795556505021"/>
        </bottom>
      </border>
    </dxf>
    <dxf>
      <font>
        <b val="0"/>
        <i val="0"/>
        <color theme="4"/>
      </font>
      <fill>
        <patternFill patternType="solid"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</dxfs>
  <tableStyles count="2" defaultPivotStyle="PivotStyleLight16">
    <tableStyle name="Styl tabeli menedżera zajęć na uczelni" pivot="0" count="5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</tableStyle>
    <tableStyle name="Styl tabeli menedżera zajęć na uczelni 2" pivot="0" count="5" xr9:uid="{00000000-0011-0000-FFFF-FFFF01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8" /><Relationship Type="http://schemas.openxmlformats.org/officeDocument/2006/relationships/customXml" Target="/customXml/item3.xml" Id="rId13" /><Relationship Type="http://schemas.openxmlformats.org/officeDocument/2006/relationships/worksheet" Target="/xl/worksheets/sheet31.xml" Id="rId3" /><Relationship Type="http://schemas.openxmlformats.org/officeDocument/2006/relationships/theme" Target="/xl/theme/theme11.xml" Id="rId7" /><Relationship Type="http://schemas.openxmlformats.org/officeDocument/2006/relationships/customXml" Target="/customXml/item2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worksheet" Target="/xl/worksheets/sheet64.xml" Id="rId6" /><Relationship Type="http://schemas.openxmlformats.org/officeDocument/2006/relationships/customXml" Target="/customXml/item13.xml" Id="rId11" /><Relationship Type="http://schemas.openxmlformats.org/officeDocument/2006/relationships/worksheet" Target="/xl/worksheets/sheet55.xml" Id="rId5" /><Relationship Type="http://schemas.openxmlformats.org/officeDocument/2006/relationships/calcChain" Target="/xl/calcChain.xml" Id="rId10" /><Relationship Type="http://schemas.openxmlformats.org/officeDocument/2006/relationships/worksheet" Target="/xl/worksheets/sheet46.xml" Id="rId4" /><Relationship Type="http://schemas.openxmlformats.org/officeDocument/2006/relationships/sharedStrings" Target="/xl/sharedStrings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Harmonogram" displayName="Harmonogram" ref="B5:I29" totalsRowShown="0">
  <autoFilter ref="B5:I2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GODZINA " dataCellStyle="Godzina">
      <calculatedColumnFormula>Godzina_rozpoczęcia+TIME(0,(ROW(A1)-1)*Interwał,0)</calculatedColumnFormula>
    </tableColumn>
    <tableColumn id="2" xr3:uid="{00000000-0010-0000-0000-000002000000}" name="PON"/>
    <tableColumn id="3" xr3:uid="{00000000-0010-0000-0000-000003000000}" name="WTO"/>
    <tableColumn id="4" xr3:uid="{00000000-0010-0000-0000-000004000000}" name="ŚRO"/>
    <tableColumn id="5" xr3:uid="{00000000-0010-0000-0000-000005000000}" name="CZW"/>
    <tableColumn id="6" xr3:uid="{00000000-0010-0000-0000-000006000000}" name="PIĄ"/>
    <tableColumn id="7" xr3:uid="{00000000-0010-0000-0000-000007000000}" name="SOB"/>
    <tableColumn id="8" xr3:uid="{00000000-0010-0000-0000-000008000000}" name="NIE"/>
  </tableColumns>
  <tableStyleInfo name="Styl tabeli menedżera zajęć na uczelni" showFirstColumn="1" showLastColumn="0" showRowStripes="1" showColumnStripes="0"/>
  <extLst>
    <ext xmlns:x14="http://schemas.microsoft.com/office/spreadsheetml/2009/9/main" uri="{504A1905-F514-4f6f-8877-14C23A59335A}">
      <x14:table altTextSummary="Tygodniowy plan zajęć, rozpoczynający się o godzinie rozpoczęcia wprowadzonej w komórce C4 z interwałami określonymi przez wartość w komórce D4. Wprowadź notatki w kolumnach od C do I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Zajęcia" displayName="Zajęcia" ref="B14:H17" totalsRowShown="0">
  <autoFilter ref="B14:H17" xr:uid="{00000000-0009-0000-0100-000001000000}"/>
  <tableColumns count="7">
    <tableColumn id="1" xr3:uid="{00000000-0010-0000-0100-000001000000}" name="NAZWA ZAJĘĆ"/>
    <tableColumn id="2" xr3:uid="{00000000-0010-0000-0100-000002000000}" name="NR ZAJĘĆ"/>
    <tableColumn id="3" xr3:uid="{00000000-0010-0000-0100-000003000000}" name="WYMAGANIE"/>
    <tableColumn id="4" xr3:uid="{00000000-0010-0000-0100-000004000000}" name="PUNKTY ZALICZENIOWE" dataCellStyle="Tabela — wyrównanie do środka"/>
    <tableColumn id="5" xr3:uid="{00000000-0010-0000-0100-000005000000}" name="UKOŃCZONE" dataCellStyle="Tabela — wyrównanie do środka"/>
    <tableColumn id="6" xr3:uid="{00000000-0010-0000-0100-000006000000}" name="OCENA" dataCellStyle="Ocena"/>
    <tableColumn id="7" xr3:uid="{00000000-0010-0000-0100-000007000000}" name="SEMESTR" dataCellStyle="Tabela — wyrównanie do lewej"/>
  </tableColumns>
  <tableStyleInfo name="Styl tabeli menedżera zajęć na uczelni" showFirstColumn="0" showLastColumn="0" showRowStripes="0" showColumnStripes="0"/>
  <extLst>
    <ext xmlns:x14="http://schemas.microsoft.com/office/spreadsheetml/2009/9/main" uri="{504A1905-F514-4f6f-8877-14C23A59335A}">
      <x14:table altTextSummary="Wprowadź szczegółowe informacje o zajęciach, takie jak tytuł, numer zajęcia, wymagania dotyczące stopnia, liczba punktów zaliczeniowych, czy zajęcia zostały zaliczone, czy nie, ocena w punktach i semestr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rzychód_miesięczny" displayName="Przychód_miesięczny" ref="B11:C15">
  <autoFilter ref="B11:C15" xr:uid="{00000000-0009-0000-0100-000003000000}"/>
  <tableColumns count="2">
    <tableColumn id="1" xr3:uid="{00000000-0010-0000-0200-000001000000}" name="POZYCJA" totalsRowLabel="Suma"/>
    <tableColumn id="2" xr3:uid="{00000000-0010-0000-0200-000002000000}" name="KWOTA" totalsRowFunction="sum" dataCellStyle="Tabela — waluta"/>
  </tableColumns>
  <tableStyleInfo name="Styl tabeli menedżera zajęć na uczelni 2" showFirstColumn="0" showLastColumn="0" showRowStripes="1" showColumnStripes="0"/>
  <extLst>
    <ext xmlns:x14="http://schemas.microsoft.com/office/spreadsheetml/2009/9/main" uri="{504A1905-F514-4f6f-8877-14C23A59335A}">
      <x14:table altTextSummary="Wprowadź wyszczególnione przychody miesięczne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Wydatki_miesięczne" displayName="Wydatki_miesięczne" ref="B5:C15" totalsRowShown="0">
  <autoFilter ref="B5:C15" xr:uid="{00000000-0009-0000-0100-000008000000}"/>
  <tableColumns count="2">
    <tableColumn id="1" xr3:uid="{00000000-0010-0000-0300-000001000000}" name="POZYCJA"/>
    <tableColumn id="2" xr3:uid="{00000000-0010-0000-0300-000002000000}" name="KWOTA" dataDxfId="8" dataCellStyle="Tabela — waluta"/>
  </tableColumns>
  <tableStyleInfo name="Styl tabeli menedżera zajęć na uczelni 2" showFirstColumn="0" showLastColumn="0" showRowStripes="1" showColumnStripes="0"/>
  <extLst>
    <ext xmlns:x14="http://schemas.microsoft.com/office/spreadsheetml/2009/9/main" uri="{504A1905-F514-4f6f-8877-14C23A59335A}">
      <x14:table altTextSummary="Wprowadź wyszczególnione wydatki miesięczne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Wydatki_w_semestrze" displayName="Wydatki_w_semestrze" ref="B5:D11" totalsRowShown="0">
  <autoFilter ref="B5:D11" xr:uid="{00000000-0009-0000-0100-00000C000000}"/>
  <tableColumns count="3">
    <tableColumn id="1" xr3:uid="{00000000-0010-0000-0400-000001000000}" name="POZYCJA"/>
    <tableColumn id="2" xr3:uid="{00000000-0010-0000-0400-000002000000}" name="KWOTA" dataDxfId="7" dataCellStyle="Tabela — waluta"/>
    <tableColumn id="3" xr3:uid="{00000000-0010-0000-0400-000003000000}" name="NA MIESIĄC" dataDxfId="6" dataCellStyle="Tabela — waluta">
      <calculatedColumnFormula>Wydatki_w_semestrze[[#This Row],[KWOTA]]/Miesiące_w_semestrze</calculatedColumnFormula>
    </tableColumn>
  </tableColumns>
  <tableStyleInfo name="Styl tabeli menedżera zajęć na uczelni 2" showFirstColumn="0" showLastColumn="0" showRowStripes="1" showColumnStripes="0"/>
  <extLst>
    <ext xmlns:x14="http://schemas.microsoft.com/office/spreadsheetml/2009/9/main" uri="{504A1905-F514-4f6f-8877-14C23A59335A}">
      <x14:table altTextSummary="Wprowadź wyszczególnione wydatki w semestrze z kwotami, a miesięczna wartość zostanie obliczona automatycznie (dla semestru 4-miesięcznego)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Lista_książek" displayName="Lista_książek" ref="B4:G7" totalsRowShown="0">
  <autoFilter ref="B4:G7" xr:uid="{00000000-0009-0000-0100-000006000000}"/>
  <tableColumns count="6">
    <tableColumn id="1" xr3:uid="{00000000-0010-0000-0500-000001000000}" name="TYTUŁ"/>
    <tableColumn id="3" xr3:uid="{00000000-0010-0000-0500-000003000000}" name="AUTOR"/>
    <tableColumn id="4" xr3:uid="{00000000-0010-0000-0500-000004000000}" name="ZAJĘCIA"/>
    <tableColumn id="5" xr3:uid="{00000000-0010-0000-0500-000005000000}" name="GDZIE KUPIĆ?"/>
    <tableColumn id="6" xr3:uid="{00000000-0010-0000-0500-000006000000}" name="ISBN"/>
    <tableColumn id="7" xr3:uid="{00000000-0010-0000-0500-000007000000}" name="NOTATKI"/>
  </tableColumns>
  <tableStyleInfo name="Styl tabeli menedżera zajęć na uczelni" showFirstColumn="0" showLastColumn="0" showRowStripes="1" showColumnStripes="0"/>
  <extLst>
    <ext xmlns:x14="http://schemas.microsoft.com/office/spreadsheetml/2009/9/main" uri="{504A1905-F514-4f6f-8877-14C23A59335A}">
      <x14:table altTextSummary="Tutaj wprowadź informacje o książkach, takie jak tytuł, autor, zajęcia, miejsce, gdzie można ją kupić, numer ISBN i ewentualne uwagi"/>
    </ext>
  </extLst>
</table>
</file>

<file path=xl/theme/theme11.xml><?xml version="1.0" encoding="utf-8"?>
<a:theme xmlns:a="http://schemas.openxmlformats.org/drawingml/2006/main" name="Office Theme">
  <a:themeElements>
    <a:clrScheme name="College course manager">
      <a:dk1>
        <a:sysClr val="windowText" lastClr="000000"/>
      </a:dk1>
      <a:lt1>
        <a:sysClr val="window" lastClr="FFFFFF"/>
      </a:lt1>
      <a:dk2>
        <a:srgbClr val="1A1715"/>
      </a:dk2>
      <a:lt2>
        <a:srgbClr val="FCFCFB"/>
      </a:lt2>
      <a:accent1>
        <a:srgbClr val="38C8CC"/>
      </a:accent1>
      <a:accent2>
        <a:srgbClr val="F6717A"/>
      </a:accent2>
      <a:accent3>
        <a:srgbClr val="80CA6F"/>
      </a:accent3>
      <a:accent4>
        <a:srgbClr val="F6CF6B"/>
      </a:accent4>
      <a:accent5>
        <a:srgbClr val="FFA957"/>
      </a:accent5>
      <a:accent6>
        <a:srgbClr val="A37CB2"/>
      </a:accent6>
      <a:hlink>
        <a:srgbClr val="38C8CC"/>
      </a:hlink>
      <a:folHlink>
        <a:srgbClr val="A37CB2"/>
      </a:folHlink>
    </a:clrScheme>
    <a:fontScheme name="College course manager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6.xml.rels>&#65279;<?xml version="1.0" encoding="utf-8"?><Relationships xmlns="http://schemas.openxmlformats.org/package/2006/relationships"><Relationship Type="http://schemas.openxmlformats.org/officeDocument/2006/relationships/table" Target="/xl/tables/table46.xml" Id="rId2" /><Relationship Type="http://schemas.openxmlformats.org/officeDocument/2006/relationships/printerSettings" Target="/xl/printerSettings/printerSettings46.bin" Id="rId1" /></Relationships>
</file>

<file path=xl/worksheets/_rels/sheet55.xml.rels>&#65279;<?xml version="1.0" encoding="utf-8"?><Relationships xmlns="http://schemas.openxmlformats.org/package/2006/relationships"><Relationship Type="http://schemas.openxmlformats.org/officeDocument/2006/relationships/table" Target="/xl/tables/table55.xml" Id="rId2" /><Relationship Type="http://schemas.openxmlformats.org/officeDocument/2006/relationships/printerSettings" Target="/xl/printerSettings/printerSettings55.bin" Id="rId1" /></Relationships>
</file>

<file path=xl/worksheets/_rels/sheet64.xml.rels>&#65279;<?xml version="1.0" encoding="utf-8"?><Relationships xmlns="http://schemas.openxmlformats.org/package/2006/relationships"><Relationship Type="http://schemas.openxmlformats.org/officeDocument/2006/relationships/table" Target="/xl/tables/table64.xml" Id="rId2" /><Relationship Type="http://schemas.openxmlformats.org/officeDocument/2006/relationships/printerSettings" Target="/xl/printerSettings/printerSettings6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14999847407452621"/>
    <pageSetUpPr autoPageBreaks="0" fitToPage="1"/>
  </sheetPr>
  <dimension ref="A1:I33"/>
  <sheetViews>
    <sheetView showGridLines="0" tabSelected="1" zoomScaleNormal="100" workbookViewId="0"/>
  </sheetViews>
  <sheetFormatPr defaultColWidth="9" defaultRowHeight="31.5" customHeight="1" x14ac:dyDescent="0.2"/>
  <cols>
    <col min="1" max="1" width="2.625" style="1" customWidth="1"/>
    <col min="2" max="2" width="10.625" style="1" customWidth="1"/>
    <col min="3" max="3" width="25" customWidth="1"/>
    <col min="4" max="5" width="16.75" customWidth="1"/>
    <col min="6" max="6" width="20.125" customWidth="1"/>
    <col min="7" max="9" width="16.75" customWidth="1"/>
    <col min="10" max="10" width="2.625" customWidth="1"/>
  </cols>
  <sheetData>
    <row r="1" spans="2:9" s="2" customFormat="1" ht="24.95" customHeight="1" x14ac:dyDescent="0.25">
      <c r="B1" s="21" t="s">
        <v>0</v>
      </c>
    </row>
    <row r="2" spans="2:9" s="3" customFormat="1" ht="39.950000000000003" customHeight="1" x14ac:dyDescent="0.45">
      <c r="B2" s="3" t="s">
        <v>1</v>
      </c>
    </row>
    <row r="3" spans="2:9" ht="39.950000000000003" customHeight="1" x14ac:dyDescent="0.55000000000000004">
      <c r="C3" s="7" t="s">
        <v>3</v>
      </c>
      <c r="D3" s="28" t="s">
        <v>7</v>
      </c>
      <c r="E3" s="28"/>
      <c r="F3" s="4" t="s">
        <v>9</v>
      </c>
    </row>
    <row r="4" spans="2:9" ht="29.25" x14ac:dyDescent="0.2">
      <c r="C4" s="29">
        <v>0.375</v>
      </c>
      <c r="D4" s="6">
        <v>60</v>
      </c>
      <c r="E4" s="5" t="s">
        <v>8</v>
      </c>
    </row>
    <row r="5" spans="2:9" ht="33" customHeight="1" x14ac:dyDescent="0.2">
      <c r="B5" s="20" t="s">
        <v>2</v>
      </c>
      <c r="C5" s="7" t="s">
        <v>4</v>
      </c>
      <c r="D5" s="7" t="s">
        <v>86</v>
      </c>
      <c r="E5" s="7" t="s">
        <v>87</v>
      </c>
      <c r="F5" s="7" t="s">
        <v>10</v>
      </c>
      <c r="G5" s="7" t="s">
        <v>88</v>
      </c>
      <c r="H5" s="7" t="s">
        <v>89</v>
      </c>
      <c r="I5" s="7" t="s">
        <v>90</v>
      </c>
    </row>
    <row r="6" spans="2:9" ht="31.5" customHeight="1" x14ac:dyDescent="0.2">
      <c r="B6" s="30">
        <f t="shared" ref="B6:B29" si="0">Godzina_rozpoczęcia+TIME(0,(ROW(A1)-1)*Interwał,0)</f>
        <v>0.375</v>
      </c>
      <c r="C6" t="s">
        <v>5</v>
      </c>
      <c r="D6" t="s">
        <v>5</v>
      </c>
      <c r="E6" t="s">
        <v>5</v>
      </c>
      <c r="F6" t="s">
        <v>5</v>
      </c>
      <c r="G6" t="s">
        <v>5</v>
      </c>
    </row>
    <row r="7" spans="2:9" ht="31.5" customHeight="1" x14ac:dyDescent="0.2">
      <c r="B7" s="30">
        <f t="shared" si="0"/>
        <v>0.41666666666666669</v>
      </c>
      <c r="C7" t="s">
        <v>6</v>
      </c>
    </row>
    <row r="8" spans="2:9" ht="31.5" customHeight="1" x14ac:dyDescent="0.2">
      <c r="B8" s="30">
        <f t="shared" si="0"/>
        <v>0.45833333333333331</v>
      </c>
      <c r="F8" t="s">
        <v>11</v>
      </c>
    </row>
    <row r="9" spans="2:9" ht="31.5" customHeight="1" x14ac:dyDescent="0.2">
      <c r="B9" s="30">
        <f t="shared" si="0"/>
        <v>0.5</v>
      </c>
    </row>
    <row r="10" spans="2:9" ht="31.5" customHeight="1" x14ac:dyDescent="0.2">
      <c r="B10" s="30">
        <f t="shared" si="0"/>
        <v>0.54166666666666663</v>
      </c>
    </row>
    <row r="11" spans="2:9" ht="31.5" customHeight="1" x14ac:dyDescent="0.2">
      <c r="B11" s="30">
        <f t="shared" si="0"/>
        <v>0.58333333333333337</v>
      </c>
    </row>
    <row r="12" spans="2:9" ht="31.5" customHeight="1" x14ac:dyDescent="0.2">
      <c r="B12" s="30">
        <f t="shared" si="0"/>
        <v>0.625</v>
      </c>
    </row>
    <row r="13" spans="2:9" ht="31.5" customHeight="1" x14ac:dyDescent="0.2">
      <c r="B13" s="30">
        <f t="shared" si="0"/>
        <v>0.66666666666666674</v>
      </c>
    </row>
    <row r="14" spans="2:9" ht="31.5" customHeight="1" x14ac:dyDescent="0.2">
      <c r="B14" s="30">
        <f t="shared" si="0"/>
        <v>0.70833333333333326</v>
      </c>
    </row>
    <row r="15" spans="2:9" ht="31.5" customHeight="1" x14ac:dyDescent="0.2">
      <c r="B15" s="30">
        <f t="shared" si="0"/>
        <v>0.75</v>
      </c>
    </row>
    <row r="16" spans="2:9" ht="31.5" customHeight="1" x14ac:dyDescent="0.2">
      <c r="B16" s="30">
        <f t="shared" si="0"/>
        <v>0.79166666666666674</v>
      </c>
    </row>
    <row r="17" spans="2:2" ht="31.5" customHeight="1" x14ac:dyDescent="0.2">
      <c r="B17" s="30">
        <f t="shared" si="0"/>
        <v>0.83333333333333326</v>
      </c>
    </row>
    <row r="18" spans="2:2" ht="31.5" customHeight="1" x14ac:dyDescent="0.2">
      <c r="B18" s="30">
        <f t="shared" si="0"/>
        <v>0.875</v>
      </c>
    </row>
    <row r="19" spans="2:2" ht="31.5" customHeight="1" x14ac:dyDescent="0.2">
      <c r="B19" s="30">
        <f t="shared" si="0"/>
        <v>0.91666666666666663</v>
      </c>
    </row>
    <row r="20" spans="2:2" ht="31.5" customHeight="1" x14ac:dyDescent="0.2">
      <c r="B20" s="30">
        <f t="shared" si="0"/>
        <v>0.95833333333333337</v>
      </c>
    </row>
    <row r="21" spans="2:2" ht="31.5" customHeight="1" x14ac:dyDescent="0.2">
      <c r="B21" s="30">
        <f t="shared" si="0"/>
        <v>1</v>
      </c>
    </row>
    <row r="22" spans="2:2" ht="31.5" customHeight="1" x14ac:dyDescent="0.2">
      <c r="B22" s="30">
        <f t="shared" si="0"/>
        <v>1.0416666666666665</v>
      </c>
    </row>
    <row r="23" spans="2:2" ht="31.5" customHeight="1" x14ac:dyDescent="0.2">
      <c r="B23" s="30">
        <f t="shared" si="0"/>
        <v>1.0833333333333335</v>
      </c>
    </row>
    <row r="24" spans="2:2" ht="31.5" customHeight="1" x14ac:dyDescent="0.2">
      <c r="B24" s="30">
        <f t="shared" si="0"/>
        <v>1.125</v>
      </c>
    </row>
    <row r="25" spans="2:2" ht="31.5" customHeight="1" x14ac:dyDescent="0.2">
      <c r="B25" s="30">
        <f t="shared" si="0"/>
        <v>1.1666666666666665</v>
      </c>
    </row>
    <row r="26" spans="2:2" ht="31.5" customHeight="1" x14ac:dyDescent="0.2">
      <c r="B26" s="30">
        <f t="shared" si="0"/>
        <v>1.2083333333333335</v>
      </c>
    </row>
    <row r="27" spans="2:2" ht="31.5" customHeight="1" x14ac:dyDescent="0.2">
      <c r="B27" s="30">
        <f t="shared" si="0"/>
        <v>1.25</v>
      </c>
    </row>
    <row r="28" spans="2:2" ht="31.5" customHeight="1" x14ac:dyDescent="0.2">
      <c r="B28" s="30">
        <f t="shared" si="0"/>
        <v>1.2916666666666665</v>
      </c>
    </row>
    <row r="29" spans="2:2" ht="31.5" customHeight="1" x14ac:dyDescent="0.2">
      <c r="B29" s="30">
        <f t="shared" si="0"/>
        <v>1.3333333333333335</v>
      </c>
    </row>
    <row r="30" spans="2:2" ht="31.5" customHeight="1" x14ac:dyDescent="0.2">
      <c r="B30" s="22"/>
    </row>
    <row r="31" spans="2:2" ht="31.5" customHeight="1" x14ac:dyDescent="0.2">
      <c r="B31" s="22"/>
    </row>
    <row r="32" spans="2:2" ht="31.5" customHeight="1" x14ac:dyDescent="0.2">
      <c r="B32" s="22"/>
    </row>
    <row r="33" spans="2:2" ht="31.5" customHeight="1" x14ac:dyDescent="0.2">
      <c r="B33" s="22"/>
    </row>
  </sheetData>
  <mergeCells count="1">
    <mergeCell ref="D3:E3"/>
  </mergeCells>
  <conditionalFormatting sqref="B1">
    <cfRule type="notContainsBlanks" dxfId="5" priority="1">
      <formula>LEN(TRIM(B1))&gt;0</formula>
    </cfRule>
  </conditionalFormatting>
  <dataValidations count="6">
    <dataValidation allowBlank="1" showInputMessage="1" showErrorMessage="1" prompt="Arkusz Semestr śledzi plan dnia dla dowolnego tygodnia przez dostosowanie czasu rozpoczęcia i listy zadań. Jest tu arkusz punktów z punktami zdobytymi w ciągu semestru i średnią ocen, 3 arkusze budżetu z przychodami i wydatkami oraz arkusz z listą książek" sqref="A1" xr:uid="{00000000-0002-0000-0000-000000000000}"/>
    <dataValidation allowBlank="1" showInputMessage="1" showErrorMessage="1" prompt="Wprowadź godzinę rozpoczęcia dla tabeli harmonogramu" sqref="C4" xr:uid="{00000000-0002-0000-0000-000001000000}"/>
    <dataValidation allowBlank="1" showInputMessage="1" showErrorMessage="1" prompt="Wprowadź interwał czasu w minutach. Spowoduje to przerwanie harmonogramu do określonego interwału czasu. Na przykład 60 minut przedstawia zadania godzinowe" sqref="D4" xr:uid="{00000000-0002-0000-0000-000002000000}"/>
    <dataValidation allowBlank="1" showInputMessage="1" showErrorMessage="1" prompt="Godzina dostosowana automatycznie na podstawie godziny rozpoczęcia wprowadzonej w komórce C4" sqref="B5" xr:uid="{00000000-0002-0000-0000-000003000000}"/>
    <dataValidation allowBlank="1" showInputMessage="1" showErrorMessage="1" prompt="W tej kolumnie wprowadź zadania dla danego dnia tygodnia" sqref="C5 D5 E5 F5 G5 H5 I5" xr:uid="{00000000-0002-0000-0000-000004000000}"/>
    <dataValidation allowBlank="1" showInputMessage="1" showErrorMessage="1" prompt="W tej komórce wprowadź rok dla danego semestru jesiennego. Spowoduje to automatyczne zaktualizowanie roku w pozostałych arkuszach" sqref="F3" xr:uid="{00000000-0002-0000-0000-000005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  <pageSetUpPr autoPageBreaks="0" fitToPage="1"/>
  </sheetPr>
  <dimension ref="B1:H17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52.625" customWidth="1"/>
    <col min="3" max="3" width="33.125" customWidth="1"/>
    <col min="4" max="4" width="30.625" customWidth="1"/>
    <col min="5" max="5" width="18.625" customWidth="1"/>
    <col min="6" max="8" width="16.75" customWidth="1"/>
    <col min="9" max="9" width="2.625" customWidth="1"/>
  </cols>
  <sheetData>
    <row r="1" spans="2:8" s="2" customFormat="1" ht="24.95" customHeight="1" x14ac:dyDescent="0.25">
      <c r="B1" s="21" t="s">
        <v>12</v>
      </c>
    </row>
    <row r="2" spans="2:8" s="3" customFormat="1" ht="39.950000000000003" customHeight="1" x14ac:dyDescent="0.45">
      <c r="B2" s="3" t="s">
        <v>13</v>
      </c>
    </row>
    <row r="3" spans="2:8" ht="39.950000000000003" customHeight="1" x14ac:dyDescent="0.55000000000000004">
      <c r="B3" s="9" t="s">
        <v>14</v>
      </c>
      <c r="C3" s="4" t="str">
        <f>Rok</f>
        <v>ROK</v>
      </c>
    </row>
    <row r="4" spans="2:8" ht="14.25" x14ac:dyDescent="0.2">
      <c r="B4" s="7" t="s">
        <v>15</v>
      </c>
      <c r="D4" s="7" t="s">
        <v>15</v>
      </c>
    </row>
    <row r="5" spans="2:8" ht="25.5" customHeight="1" x14ac:dyDescent="0.2">
      <c r="B5" s="1">
        <f>AVERAGE(Zajęcia[OCENA])</f>
        <v>3.5</v>
      </c>
      <c r="C5" s="5" t="str">
        <f>IFERROR(TEXT(AVERAGEIF(Zajęcia[UKOŃCZONE],"Tak",Zajęcia[OCENA]),"0,00"),"0.00")&amp;" Bieżąca średnia ocen"</f>
        <v>3,50 Bieżąca średnia ocen</v>
      </c>
      <c r="D5" s="1">
        <f>COUNTIF(Zajęcia[UKOŃCZONE],"Tak")/COUNTA(Zajęcia[NAZWA ZAJĘĆ])</f>
        <v>0.66666666666666663</v>
      </c>
      <c r="E5" s="12" t="str">
        <f>TEXT(COUNTIF(Zajęcia[UKOŃCZONE],"Tak")/COUNTA(Zajęcia[NAZWA ZAJĘĆ]),"")&amp;" Ukończono 67%"</f>
        <v xml:space="preserve"> Ukończono 67%</v>
      </c>
    </row>
    <row r="6" spans="2:8" ht="37.5" customHeight="1" x14ac:dyDescent="0.2">
      <c r="B6" s="16" t="s">
        <v>16</v>
      </c>
    </row>
    <row r="7" spans="2:8" ht="33" customHeight="1" x14ac:dyDescent="0.2">
      <c r="B7" s="7" t="s">
        <v>17</v>
      </c>
      <c r="C7" s="8" t="s">
        <v>28</v>
      </c>
      <c r="D7" s="8" t="s">
        <v>31</v>
      </c>
      <c r="E7" s="8" t="s">
        <v>32</v>
      </c>
    </row>
    <row r="8" spans="2:8" ht="33" customHeight="1" thickBot="1" x14ac:dyDescent="0.25">
      <c r="B8" s="13" t="s">
        <v>18</v>
      </c>
      <c r="C8" s="19">
        <f>IF(SUMIF(Zajęcia[WYMAGANIE],'PUNKTY ZALICZENIOWE'!$B8,Zajęcia[PUNKTY ZALICZENIOWE])=0,"0",SUMIF(Zajęcia[WYMAGANIE],'PUNKTY ZALICZENIOWE'!$B8,Zajęcia[PUNKTY ZALICZENIOWE]))</f>
        <v>4</v>
      </c>
      <c r="D8" s="19">
        <f>SUMIFS(Zajęcia[PUNKTY ZALICZENIOWE],Zajęcia[WYMAGANIE],'PUNKTY ZALICZENIOWE'!$B8,Zajęcia[UKOŃCZONE],"Tak")</f>
        <v>4</v>
      </c>
      <c r="E8" s="19">
        <f>SUMIF(Zajęcia[WYMAGANIE],'PUNKTY ZALICZENIOWE'!$B8,Zajęcia[PUNKTY ZALICZENIOWE])-SUMIFS(Zajęcia[PUNKTY ZALICZENIOWE],Zajęcia[WYMAGANIE],'PUNKTY ZALICZENIOWE'!$B8,Zajęcia[UKOŃCZONE],"Tak")</f>
        <v>0</v>
      </c>
    </row>
    <row r="9" spans="2:8" ht="33" customHeight="1" thickBot="1" x14ac:dyDescent="0.25">
      <c r="B9" s="13" t="s">
        <v>19</v>
      </c>
      <c r="C9" s="19">
        <f>IF(SUMIF(Zajęcia[WYMAGANIE],'PUNKTY ZALICZENIOWE'!$B9,Zajęcia[PUNKTY ZALICZENIOWE])=0,"0",SUMIF(Zajęcia[WYMAGANIE],'PUNKTY ZALICZENIOWE'!$B9,Zajęcia[PUNKTY ZALICZENIOWE]))</f>
        <v>3</v>
      </c>
      <c r="D9" s="19">
        <f>SUMIFS(Zajęcia[PUNKTY ZALICZENIOWE],Zajęcia[WYMAGANIE],'PUNKTY ZALICZENIOWE'!$B9,Zajęcia[UKOŃCZONE],"Tak")</f>
        <v>0</v>
      </c>
      <c r="E9" s="19">
        <f>SUMIF(Zajęcia[WYMAGANIE],'PUNKTY ZALICZENIOWE'!$B9,Zajęcia[PUNKTY ZALICZENIOWE])-SUMIFS(Zajęcia[PUNKTY ZALICZENIOWE],Zajęcia[WYMAGANIE],'PUNKTY ZALICZENIOWE'!$B9,Zajęcia[UKOŃCZONE],"Tak")</f>
        <v>3</v>
      </c>
    </row>
    <row r="10" spans="2:8" ht="33" customHeight="1" thickBot="1" x14ac:dyDescent="0.25">
      <c r="B10" s="13" t="s">
        <v>20</v>
      </c>
      <c r="C10" s="19">
        <f>IF(SUMIF(Zajęcia[WYMAGANIE],'PUNKTY ZALICZENIOWE'!$B10,Zajęcia[PUNKTY ZALICZENIOWE])=0,"0",SUMIF(Zajęcia[WYMAGANIE],'PUNKTY ZALICZENIOWE'!$B10,Zajęcia[PUNKTY ZALICZENIOWE]))</f>
        <v>2</v>
      </c>
      <c r="D10" s="19">
        <f>SUMIFS(Zajęcia[PUNKTY ZALICZENIOWE],Zajęcia[WYMAGANIE],'PUNKTY ZALICZENIOWE'!$B10,Zajęcia[UKOŃCZONE],"Tak")</f>
        <v>2</v>
      </c>
      <c r="E10" s="19">
        <f>SUMIF(Zajęcia[WYMAGANIE],'PUNKTY ZALICZENIOWE'!$B10,Zajęcia[PUNKTY ZALICZENIOWE])-SUMIFS(Zajęcia[PUNKTY ZALICZENIOWE],Zajęcia[WYMAGANIE],'PUNKTY ZALICZENIOWE'!$B10,Zajęcia[UKOŃCZONE],"Tak")</f>
        <v>0</v>
      </c>
    </row>
    <row r="11" spans="2:8" ht="33" customHeight="1" thickBot="1" x14ac:dyDescent="0.25">
      <c r="B11" s="13" t="s">
        <v>21</v>
      </c>
      <c r="C11" s="19" t="str">
        <f>IF(SUMIF(Zajęcia[WYMAGANIE],'PUNKTY ZALICZENIOWE'!$B11,Zajęcia[PUNKTY ZALICZENIOWE])=0,"0",SUMIF(Zajęcia[WYMAGANIE],'PUNKTY ZALICZENIOWE'!$B11,Zajęcia[PUNKTY ZALICZENIOWE]))</f>
        <v>0</v>
      </c>
      <c r="D11" s="19">
        <f>SUMIFS(Zajęcia[PUNKTY ZALICZENIOWE],Zajęcia[WYMAGANIE],'PUNKTY ZALICZENIOWE'!$B11,Zajęcia[UKOŃCZONE],"Tak")</f>
        <v>0</v>
      </c>
      <c r="E11" s="19">
        <f>SUMIF(Zajęcia[WYMAGANIE],'PUNKTY ZALICZENIOWE'!$B11,Zajęcia[PUNKTY ZALICZENIOWE])-SUMIFS(Zajęcia[PUNKTY ZALICZENIOWE],Zajęcia[WYMAGANIE],'PUNKTY ZALICZENIOWE'!$B11,Zajęcia[UKOŃCZONE],"Tak")</f>
        <v>0</v>
      </c>
    </row>
    <row r="12" spans="2:8" ht="33" customHeight="1" x14ac:dyDescent="0.2">
      <c r="B12" t="s">
        <v>22</v>
      </c>
      <c r="C12" s="10">
        <f>SUBTOTAL(109,'PUNKTY ZALICZENIOWE'!$C$8:$C$11)</f>
        <v>9</v>
      </c>
      <c r="D12" s="10">
        <f>SUBTOTAL(109,'PUNKTY ZALICZENIOWE'!$D$8:$D$11)</f>
        <v>6</v>
      </c>
      <c r="E12" s="10">
        <f>SUBTOTAL(109,'PUNKTY ZALICZENIOWE'!$E$8:$E$11)</f>
        <v>3</v>
      </c>
    </row>
    <row r="13" spans="2:8" ht="33" customHeight="1" x14ac:dyDescent="0.2">
      <c r="B13" s="9" t="s">
        <v>23</v>
      </c>
    </row>
    <row r="14" spans="2:8" ht="33" customHeight="1" x14ac:dyDescent="0.2">
      <c r="B14" t="s">
        <v>24</v>
      </c>
      <c r="C14" t="s">
        <v>29</v>
      </c>
      <c r="D14" t="s">
        <v>17</v>
      </c>
      <c r="E14" t="s">
        <v>33</v>
      </c>
      <c r="F14" t="s">
        <v>34</v>
      </c>
      <c r="G14" t="s">
        <v>37</v>
      </c>
      <c r="H14" t="s">
        <v>38</v>
      </c>
    </row>
    <row r="15" spans="2:8" ht="33" customHeight="1" x14ac:dyDescent="0.2">
      <c r="B15" t="s">
        <v>25</v>
      </c>
      <c r="C15" t="s">
        <v>30</v>
      </c>
      <c r="D15" t="s">
        <v>18</v>
      </c>
      <c r="E15" s="10">
        <v>4</v>
      </c>
      <c r="F15" s="10" t="s">
        <v>35</v>
      </c>
      <c r="G15" s="18">
        <v>4</v>
      </c>
      <c r="H15" s="17" t="s">
        <v>39</v>
      </c>
    </row>
    <row r="16" spans="2:8" ht="33" customHeight="1" x14ac:dyDescent="0.2">
      <c r="B16" t="s">
        <v>26</v>
      </c>
      <c r="C16" t="s">
        <v>30</v>
      </c>
      <c r="D16" t="s">
        <v>19</v>
      </c>
      <c r="E16" s="10">
        <v>3</v>
      </c>
      <c r="F16" s="10" t="s">
        <v>36</v>
      </c>
      <c r="G16" s="18"/>
      <c r="H16" s="17" t="s">
        <v>39</v>
      </c>
    </row>
    <row r="17" spans="2:8" ht="33" customHeight="1" x14ac:dyDescent="0.2">
      <c r="B17" t="s">
        <v>27</v>
      </c>
      <c r="C17" t="s">
        <v>30</v>
      </c>
      <c r="D17" t="s">
        <v>20</v>
      </c>
      <c r="E17" s="10">
        <v>2</v>
      </c>
      <c r="F17" s="10" t="s">
        <v>35</v>
      </c>
      <c r="G17" s="18">
        <v>3</v>
      </c>
      <c r="H17" s="17" t="s">
        <v>39</v>
      </c>
    </row>
  </sheetData>
  <dataConsolidate/>
  <conditionalFormatting sqref="B1">
    <cfRule type="notContainsBlanks" dxfId="4" priority="1">
      <formula>LEN(TRIM(B1))&gt;0</formula>
    </cfRule>
  </conditionalFormatting>
  <conditionalFormatting sqref="B5">
    <cfRule type="dataBar" priority="7">
      <dataBar showValue="0">
        <cfvo type="min"/>
        <cfvo type="num" val="4"/>
        <color theme="4"/>
      </dataBar>
      <extLst>
        <ext xmlns:x14="http://schemas.microsoft.com/office/spreadsheetml/2009/9/main" uri="{B025F937-C7B1-47D3-B67F-A62EFF666E3E}">
          <x14:id>{260E324B-B05A-45D1-A324-2B8131FE45C3}</x14:id>
        </ext>
      </extLst>
    </cfRule>
  </conditionalFormatting>
  <conditionalFormatting sqref="D5">
    <cfRule type="dataBar" priority="6">
      <dataBar showValue="0">
        <cfvo type="min"/>
        <cfvo type="num" val="1"/>
        <color theme="4"/>
      </dataBar>
      <extLst>
        <ext xmlns:x14="http://schemas.microsoft.com/office/spreadsheetml/2009/9/main" uri="{B025F937-C7B1-47D3-B67F-A62EFF666E3E}">
          <x14:id>{61518553-1B02-4E4B-9C50-F1DC6970278A}</x14:id>
        </ext>
      </extLst>
    </cfRule>
  </conditionalFormatting>
  <dataValidations count="21">
    <dataValidation type="decimal" errorStyle="warning" allowBlank="1" showInputMessage="1" showErrorMessage="1" errorTitle="Wystąpił problem." error="Ocena jest obliczana jako średnia ocen (nieważona) i powinna mieścić się w przedziale od 0 do 4." sqref="G15:G17" xr:uid="{00000000-0002-0000-0100-000000000000}">
      <formula1>0</formula1>
      <formula2>4</formula2>
    </dataValidation>
    <dataValidation allowBlank="1" showInputMessage="1" showErrorMessage="1" prompt="Wybierz pozycję Tak lub Nie z listy rozwijanej, aby wskazać, czy zajęcia zostały ukończone, czy nie. Wybierz klawisze ALT+STRZAŁKA W DÓŁ, przejdź do pozycji Tak lub Nie, a następnie wybierz klawisz ENTER" sqref="F14" xr:uid="{00000000-0002-0000-0100-000001000000}"/>
    <dataValidation allowBlank="1" showInputMessage="1" showErrorMessage="1" prompt="W tej komórce wprowadź nazwę uczelni" sqref="B1" xr:uid="{00000000-0002-0000-0100-000002000000}"/>
    <dataValidation allowBlank="1" showInputMessage="1" showErrorMessage="1" prompt="W tej komórce wprowadź nazwę stopnia naukowego" sqref="B3" xr:uid="{00000000-0002-0000-0100-000003000000}"/>
    <dataValidation allowBlank="1" showInputMessage="1" showErrorMessage="1" prompt="Rok dla tego semestru zostanie zaktualizowany automatycznie na podstawie danych wprowadzonych w komórce F3 arkusza Semestr" sqref="C3" xr:uid="{00000000-0002-0000-0100-000004000000}"/>
    <dataValidation allowBlank="1" showInputMessage="1" showErrorMessage="1" prompt="Pasek danych pokazujący aktualną średnią ocen w skali 4.0" sqref="B5" xr:uid="{00000000-0002-0000-0100-000005000000}"/>
    <dataValidation allowBlank="1" showInputMessage="1" showErrorMessage="1" prompt="Pasek danych pokazujący procent wszystkich ukończonych zajęć" sqref="D5" xr:uid="{00000000-0002-0000-0100-000006000000}"/>
    <dataValidation allowBlank="1" showInputMessage="1" showErrorMessage="1" prompt="Czterostopniowe wymagania dotyczące ukończenia studiów znajdują się w komórkach B8 – B11" sqref="B7" xr:uid="{00000000-0002-0000-0100-000007000000}"/>
    <dataValidation allowBlank="1" showInputMessage="1" showErrorMessage="1" prompt="Całkowita liczba punktów zaliczeniowych dla każdego wymagania dotyczącego ukończenia studiów jest aktualizowana automatycznie w komórkach C8 – C11. Suma punktów zaliczeniowych jest obliczana automatycznie w komórce C12" sqref="C7" xr:uid="{00000000-0002-0000-0100-000008000000}"/>
    <dataValidation allowBlank="1" showInputMessage="1" showErrorMessage="1" prompt="Liczba zdobytych punktów zaliczeniowych jest obliczana automatycznie w komórkach D8 – D11. Suma zdobytych punktów zaliczeniowych jest obliczana automatycznie w komórce D12" sqref="D7" xr:uid="{00000000-0002-0000-0100-000009000000}"/>
    <dataValidation allowBlank="1" showInputMessage="1" showErrorMessage="1" prompt="Liczba pozostałych punktów zaliczeniowych potrzebnych do spełnienia wszystkich wymagań jest aktualizowana automatycznie w komórkach E8 – E11. Suma wymaganych punktów zaliczeniowych jest obliczana automatycznie w komórce E12" sqref="E7" xr:uid="{00000000-0002-0000-0100-00000A000000}"/>
    <dataValidation allowBlank="1" showInputMessage="1" showErrorMessage="1" prompt="W tej kolumnie wprowadź nazwę zajęć" sqref="B14" xr:uid="{00000000-0002-0000-0100-00000B000000}"/>
    <dataValidation allowBlank="1" showInputMessage="1" showErrorMessage="1" prompt="W tej kolumnie wprowadź numer zajęć" sqref="C14" xr:uid="{00000000-0002-0000-0100-00000C000000}"/>
    <dataValidation allowBlank="1" showInputMessage="1" showErrorMessage="1" prompt="W tej kolumnie wprowadź wymaganie" sqref="D14" xr:uid="{00000000-0002-0000-0100-00000D000000}"/>
    <dataValidation allowBlank="1" showInputMessage="1" showErrorMessage="1" prompt="W tej kolumnie wprowadź liczbę punktów zaliczeniowych dla poszczególnych zajęć" sqref="E14" xr:uid="{00000000-0002-0000-0100-00000E000000}"/>
    <dataValidation allowBlank="1" showInputMessage="1" showErrorMessage="1" prompt="W tej kolumnie wprowadź otrzymaną ocenę dla ukończonych zajęć" sqref="G14" xr:uid="{00000000-0002-0000-0100-00000F000000}"/>
    <dataValidation allowBlank="1" showInputMessage="1" showErrorMessage="1" prompt="W tej kolumnie wprowadź semestr, którego dotyczą dane zajęcia" sqref="H14" xr:uid="{00000000-0002-0000-0100-000010000000}"/>
    <dataValidation allowBlank="1" showInputMessage="1" showErrorMessage="1" prompt="Arkusz punktów zaliczeniowych zawiera 2 paski danych pokazujących całkowity postęp, sekcję Wymagania, która automatycznie oblicza wszystkie zdobyte i wymagane punkty, oraz tabelę zajęć do przechowywania informacji o zajęciach w semestrze" sqref="A1" xr:uid="{00000000-0002-0000-0100-000011000000}"/>
    <dataValidation type="list" allowBlank="1" showErrorMessage="1" error="Wybierz pozycję Tak lub Nie z podanej listy. PONÓW PRÓBĘ, a następnie naciśnij klawisze ALT+STRZAŁKA W DÓŁ, a potem klawisz ENTER, aby wybrać wartość. ANULUJ, aby zamknąć komórkę" sqref="F15:F17" xr:uid="{00000000-0002-0000-0100-000012000000}">
      <formula1>"Tak,Nie"</formula1>
    </dataValidation>
    <dataValidation allowBlank="1" showInputMessage="1" showErrorMessage="1" prompt="Bieżąca średnia ocen jest obliczana automatycznie" sqref="C5" xr:uid="{00000000-0002-0000-0100-000013000000}"/>
    <dataValidation allowBlank="1" showInputMessage="1" showErrorMessage="1" prompt="Ogólny postęp jest obliczany automatycznie" sqref="E5" xr:uid="{00000000-0002-0000-0100-000014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0E324B-B05A-45D1-A324-2B8131FE45C3}">
            <x14:dataBar minLength="0" maxLength="100" border="1" gradient="0">
              <x14:cfvo type="autoMin"/>
              <x14:cfvo type="num">
                <xm:f>4</xm:f>
              </x14:cfvo>
              <x14:borderColor theme="4"/>
              <x14:negativeFillColor rgb="FFFF0000"/>
              <x14:axisColor theme="4"/>
            </x14:dataBar>
          </x14:cfRule>
          <xm:sqref>B5</xm:sqref>
        </x14:conditionalFormatting>
        <x14:conditionalFormatting xmlns:xm="http://schemas.microsoft.com/office/excel/2006/main">
          <x14:cfRule type="dataBar" id="{61518553-1B02-4E4B-9C50-F1DC6970278A}">
            <x14:dataBar minLength="0" maxLength="100" border="1" gradient="0">
              <x14:cfvo type="autoMin"/>
              <x14:cfvo type="num">
                <xm:f>1</xm:f>
              </x14:cfvo>
              <x14:borderColor theme="4"/>
              <x14:negativeFillColor rgb="FFFF0000"/>
              <x14:axisColor theme="4"/>
            </x14:dataBar>
          </x14:cfRule>
          <xm:sqref>D5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  <pageSetUpPr autoPageBreaks="0" fitToPage="1"/>
  </sheetPr>
  <dimension ref="B1:D20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4" width="30.625" customWidth="1"/>
  </cols>
  <sheetData>
    <row r="1" spans="2:4" s="2" customFormat="1" ht="24.95" customHeight="1" x14ac:dyDescent="0.25">
      <c r="B1" s="21" t="str">
        <f>Uczelnia</f>
        <v>UCZELNIA</v>
      </c>
    </row>
    <row r="2" spans="2:4" s="3" customFormat="1" ht="39.950000000000003" customHeight="1" x14ac:dyDescent="0.45">
      <c r="B2" s="3" t="s">
        <v>40</v>
      </c>
    </row>
    <row r="3" spans="2:4" ht="39.950000000000003" customHeight="1" x14ac:dyDescent="0.55000000000000004">
      <c r="B3" s="9" t="s">
        <v>41</v>
      </c>
      <c r="C3" s="4" t="str">
        <f>Rok</f>
        <v>ROK</v>
      </c>
    </row>
    <row r="4" spans="2:4" ht="14.25" x14ac:dyDescent="0.2">
      <c r="B4" s="7" t="s">
        <v>42</v>
      </c>
    </row>
    <row r="5" spans="2:4" ht="29.25" x14ac:dyDescent="0.2">
      <c r="B5" s="14">
        <f>WYDATKI_MIESIĘCZNE_NETTO/PRZYCHODY_MIESIĘCZNE_NETTO</f>
        <v>0.74545454545454548</v>
      </c>
    </row>
    <row r="6" spans="2:4" ht="25.5" customHeight="1" x14ac:dyDescent="0.2">
      <c r="B6" s="1">
        <f>B5</f>
        <v>0.74545454545454548</v>
      </c>
      <c r="C6" s="1"/>
    </row>
    <row r="7" spans="2:4" ht="30" customHeight="1" x14ac:dyDescent="0.2">
      <c r="B7" s="7" t="s">
        <v>43</v>
      </c>
      <c r="C7" s="7" t="s">
        <v>51</v>
      </c>
      <c r="D7" s="7" t="s">
        <v>53</v>
      </c>
    </row>
    <row r="8" spans="2:4" ht="29.25" x14ac:dyDescent="0.2">
      <c r="B8" s="23">
        <f>C10</f>
        <v>2750</v>
      </c>
      <c r="C8" s="24">
        <f>'WYDATKI MIESIĘCZNE NETTO'!C4+'WYDATKI W SEMESTRZE'!D4</f>
        <v>2050</v>
      </c>
      <c r="D8" s="23">
        <f>PRZYCHODY_MIESIĘCZNE_NETTO-WYDATKI_MIESIĘCZNE_NETTO</f>
        <v>700</v>
      </c>
    </row>
    <row r="9" spans="2:4" ht="14.25" x14ac:dyDescent="0.2">
      <c r="B9" s="12" t="s">
        <v>44</v>
      </c>
      <c r="C9" s="5">
        <v>4</v>
      </c>
    </row>
    <row r="10" spans="2:4" ht="30" customHeight="1" x14ac:dyDescent="0.2">
      <c r="B10" s="7" t="s">
        <v>45</v>
      </c>
      <c r="C10" s="31">
        <f>SUM(Przychód_miesięczny[KWOTA])</f>
        <v>2750</v>
      </c>
    </row>
    <row r="11" spans="2:4" ht="30" customHeight="1" x14ac:dyDescent="0.2">
      <c r="B11" t="s">
        <v>46</v>
      </c>
      <c r="C11" s="11" t="s">
        <v>52</v>
      </c>
    </row>
    <row r="12" spans="2:4" ht="33" customHeight="1" x14ac:dyDescent="0.2">
      <c r="B12" t="s">
        <v>47</v>
      </c>
      <c r="C12" s="32">
        <v>1500</v>
      </c>
    </row>
    <row r="13" spans="2:4" ht="33" customHeight="1" x14ac:dyDescent="0.2">
      <c r="B13" t="s">
        <v>48</v>
      </c>
      <c r="C13" s="32">
        <v>500</v>
      </c>
    </row>
    <row r="14" spans="2:4" ht="33" customHeight="1" x14ac:dyDescent="0.2">
      <c r="B14" t="s">
        <v>49</v>
      </c>
      <c r="C14" s="32">
        <v>500</v>
      </c>
    </row>
    <row r="15" spans="2:4" ht="33" customHeight="1" x14ac:dyDescent="0.2">
      <c r="B15" t="s">
        <v>50</v>
      </c>
      <c r="C15" s="32">
        <v>250</v>
      </c>
    </row>
    <row r="16" spans="2:4" ht="33" customHeight="1" x14ac:dyDescent="0.2">
      <c r="C16" s="26"/>
    </row>
    <row r="17" spans="3:3" ht="33" customHeight="1" x14ac:dyDescent="0.2">
      <c r="C17" s="26"/>
    </row>
    <row r="18" spans="3:3" ht="33" customHeight="1" x14ac:dyDescent="0.2">
      <c r="C18" s="26"/>
    </row>
    <row r="19" spans="3:3" ht="33" customHeight="1" x14ac:dyDescent="0.2">
      <c r="C19" s="26"/>
    </row>
    <row r="20" spans="3:3" ht="33" customHeight="1" x14ac:dyDescent="0.2">
      <c r="C20" s="26"/>
    </row>
  </sheetData>
  <conditionalFormatting sqref="B1">
    <cfRule type="notContainsBlanks" dxfId="3" priority="1">
      <formula>LEN(TRIM(B1))&gt;0</formula>
    </cfRule>
  </conditionalFormatting>
  <conditionalFormatting sqref="B6">
    <cfRule type="dataBar" priority="2">
      <dataBar showValue="0">
        <cfvo type="num" val="0"/>
        <cfvo type="num" val="1"/>
        <color theme="4"/>
      </dataBar>
      <extLst>
        <ext xmlns:x14="http://schemas.microsoft.com/office/spreadsheetml/2009/9/main" uri="{B025F937-C7B1-47D3-B67F-A62EFF666E3E}">
          <x14:id>{A28C4DE0-230B-4EE2-8AC6-4F6FC5D6A608}</x14:id>
        </ext>
      </extLst>
    </cfRule>
  </conditionalFormatting>
  <dataValidations count="12">
    <dataValidation allowBlank="1" showInputMessage="1" showErrorMessage="1" prompt="Nazwa uczelni jest aktualizowana automatycznie na podstawie nazwy w komórce B1 arkusza Punkty zaliczeniowe" sqref="B1" xr:uid="{00000000-0002-0000-0200-000000000000}"/>
    <dataValidation allowBlank="1" showInputMessage="1" showErrorMessage="1" prompt="Rok dla tego semestru zostanie zaktualizowany automatycznie na podstawie danych wprowadzonych w komórce F3 arkusza Semestr" sqref="C3" xr:uid="{00000000-0002-0000-0200-000001000000}"/>
    <dataValidation allowBlank="1" showInputMessage="1" showErrorMessage="1" prompt="Ta komórka zawiera automatycznie obliczoną wartość procentową wydanego przychodu" sqref="B5" xr:uid="{00000000-0002-0000-0200-000002000000}"/>
    <dataValidation allowBlank="1" showInputMessage="1" showErrorMessage="1" prompt="Pasek danych wygenerowany automatycznie na podstawie procentu wydanego przychodu w komórce B5" sqref="B6:C6" xr:uid="{00000000-0002-0000-0200-000003000000}"/>
    <dataValidation allowBlank="1" showInputMessage="1" showErrorMessage="1" prompt="Całkowity przychód miesięczny netto jest generowany automatycznie na podstawie tabeli Przychód miesięczny" sqref="B8" xr:uid="{00000000-0002-0000-0200-000004000000}"/>
    <dataValidation allowBlank="1" showInputMessage="1" showErrorMessage="1" prompt="Wydatki miesięczne netto są obliczane automatycznie na podstawie arkusza Wydatki miesięczne netto" sqref="C8" xr:uid="{00000000-0002-0000-0200-000005000000}"/>
    <dataValidation allowBlank="1" showInputMessage="1" showErrorMessage="1" prompt="Pozostałe saldo jest obliczane automatycznie na podstawie pozycji Przychód miesięczny netto i Wydatki miesięczne netto" sqref="D8" xr:uid="{00000000-0002-0000-0200-000006000000}"/>
    <dataValidation allowBlank="1" showInputMessage="1" showErrorMessage="1" prompt="Suma przychodu miesięcznego, która jest obliczana automatycznie na podstawie informacji w tabeli Przychód miesięczny" sqref="C10" xr:uid="{00000000-0002-0000-0200-000007000000}"/>
    <dataValidation allowBlank="1" showInputMessage="1" showErrorMessage="1" prompt="W tej kolumnie wprowadź pozycje przychodu miesięcznego" sqref="B11" xr:uid="{00000000-0002-0000-0200-000008000000}"/>
    <dataValidation allowBlank="1" showInputMessage="1" showErrorMessage="1" prompt="W tej kolumnie wprowadź kwotę dla każdej pozycji przychodu miesięcznego" sqref="C11" xr:uid="{00000000-0002-0000-0200-000009000000}"/>
    <dataValidation allowBlank="1" showInputMessage="1" showErrorMessage="1" prompt="Całkowita liczba miesięcy w semestrze używana do obliczania miesięcznych wydatków w semestrze w arkuszu Wydatki w semestrze" sqref="C9" xr:uid="{00000000-0002-0000-0200-00000A000000}"/>
    <dataValidation allowBlank="1" showInputMessage="1" showErrorMessage="1" prompt="Arkusz budżetu zawiera informacje, ile przepływu gotówkowego pozostanie po uwzględnieniu wszystkich przychodów i wydatków, łącznie z wydatkami w semestrze. Pasek danych pokazuje procent wydanych przychodów, a w tabeli są śledzone przychody miesięczne" sqref="A1" xr:uid="{00000000-0002-0000-0200-00000B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C4DE0-230B-4EE2-8AC6-4F6FC5D6A60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autoPageBreaks="0" fitToPage="1"/>
  </sheetPr>
  <dimension ref="B1:C19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3" width="30.625" customWidth="1"/>
    <col min="4" max="4" width="8.875" customWidth="1"/>
    <col min="5" max="5" width="30.5" customWidth="1"/>
    <col min="6" max="6" width="16.75" customWidth="1"/>
    <col min="7" max="7" width="8.875" customWidth="1"/>
    <col min="8" max="8" width="2.625" customWidth="1"/>
  </cols>
  <sheetData>
    <row r="1" spans="2:3" s="2" customFormat="1" ht="24.95" customHeight="1" x14ac:dyDescent="0.25">
      <c r="B1" s="21" t="str">
        <f>Uczelnia</f>
        <v>UCZELNIA</v>
      </c>
    </row>
    <row r="2" spans="2:3" s="3" customFormat="1" ht="39.950000000000003" customHeight="1" x14ac:dyDescent="0.45">
      <c r="B2" s="3" t="s">
        <v>40</v>
      </c>
    </row>
    <row r="3" spans="2:3" ht="39.950000000000003" customHeight="1" x14ac:dyDescent="0.55000000000000004">
      <c r="B3" s="9" t="s">
        <v>54</v>
      </c>
      <c r="C3" s="4" t="str">
        <f>Rok</f>
        <v>ROK</v>
      </c>
    </row>
    <row r="4" spans="2:3" ht="30" customHeight="1" x14ac:dyDescent="0.2">
      <c r="B4" s="7" t="s">
        <v>55</v>
      </c>
      <c r="C4" s="25">
        <f>SUM(Wydatki_miesięczne[KWOTA])</f>
        <v>1675</v>
      </c>
    </row>
    <row r="5" spans="2:3" ht="30" customHeight="1" x14ac:dyDescent="0.2">
      <c r="B5" t="s">
        <v>46</v>
      </c>
      <c r="C5" s="15" t="s">
        <v>52</v>
      </c>
    </row>
    <row r="6" spans="2:3" ht="33" customHeight="1" x14ac:dyDescent="0.2">
      <c r="B6" t="s">
        <v>56</v>
      </c>
      <c r="C6" s="27">
        <v>300</v>
      </c>
    </row>
    <row r="7" spans="2:3" ht="33" customHeight="1" x14ac:dyDescent="0.2">
      <c r="B7" t="s">
        <v>57</v>
      </c>
      <c r="C7" s="27">
        <v>50</v>
      </c>
    </row>
    <row r="8" spans="2:3" ht="33" customHeight="1" x14ac:dyDescent="0.2">
      <c r="B8" t="s">
        <v>58</v>
      </c>
      <c r="C8" s="27">
        <v>75</v>
      </c>
    </row>
    <row r="9" spans="2:3" ht="33" customHeight="1" x14ac:dyDescent="0.2">
      <c r="B9" t="s">
        <v>59</v>
      </c>
      <c r="C9" s="27">
        <v>250</v>
      </c>
    </row>
    <row r="10" spans="2:3" ht="33" customHeight="1" x14ac:dyDescent="0.2">
      <c r="B10" t="s">
        <v>60</v>
      </c>
      <c r="C10" s="27">
        <v>50</v>
      </c>
    </row>
    <row r="11" spans="2:3" ht="33" customHeight="1" x14ac:dyDescent="0.2">
      <c r="B11" t="s">
        <v>61</v>
      </c>
      <c r="C11" s="27">
        <v>500</v>
      </c>
    </row>
    <row r="12" spans="2:3" ht="33" customHeight="1" x14ac:dyDescent="0.2">
      <c r="B12" t="s">
        <v>62</v>
      </c>
      <c r="C12" s="27">
        <v>275</v>
      </c>
    </row>
    <row r="13" spans="2:3" ht="33" customHeight="1" x14ac:dyDescent="0.2">
      <c r="B13" t="s">
        <v>63</v>
      </c>
      <c r="C13" s="27">
        <v>125</v>
      </c>
    </row>
    <row r="14" spans="2:3" ht="33" customHeight="1" x14ac:dyDescent="0.2">
      <c r="B14" t="s">
        <v>64</v>
      </c>
      <c r="C14" s="27">
        <v>50</v>
      </c>
    </row>
    <row r="15" spans="2:3" ht="33" customHeight="1" x14ac:dyDescent="0.2">
      <c r="B15" t="s">
        <v>65</v>
      </c>
      <c r="C15" s="27">
        <v>0</v>
      </c>
    </row>
    <row r="16" spans="2:3" ht="33" customHeight="1" x14ac:dyDescent="0.2">
      <c r="C16" s="26"/>
    </row>
    <row r="17" spans="3:3" ht="33" customHeight="1" x14ac:dyDescent="0.2">
      <c r="C17" s="26"/>
    </row>
    <row r="18" spans="3:3" ht="33" customHeight="1" x14ac:dyDescent="0.2">
      <c r="C18" s="26"/>
    </row>
    <row r="19" spans="3:3" ht="33" customHeight="1" x14ac:dyDescent="0.2">
      <c r="C19" s="26"/>
    </row>
  </sheetData>
  <conditionalFormatting sqref="B1">
    <cfRule type="notContainsBlanks" dxfId="2" priority="1">
      <formula>LEN(TRIM(B1))&gt;0</formula>
    </cfRule>
  </conditionalFormatting>
  <dataValidations count="6">
    <dataValidation allowBlank="1" showInputMessage="1" showErrorMessage="1" prompt="Rok dla tego semestru zostanie zaktualizowany automatycznie na podstawie danych wprowadzonych w komórce F3 arkusza Semestr" sqref="C3" xr:uid="{00000000-0002-0000-0300-000000000000}"/>
    <dataValidation allowBlank="1" showInputMessage="1" showErrorMessage="1" prompt="W tej kolumnie wprowadź pozycje wydatków miesięcznych" sqref="B5" xr:uid="{00000000-0002-0000-0300-000001000000}"/>
    <dataValidation allowBlank="1" showInputMessage="1" showErrorMessage="1" prompt="W tej kolumnie wprowadź kwotę dla każdej pozycji wydatku miesięcznego" sqref="C5" xr:uid="{00000000-0002-0000-0300-000002000000}"/>
    <dataValidation allowBlank="1" showInputMessage="1" showErrorMessage="1" prompt="Suma wydatków miesięcznych, która jest obliczana automatycznie na podstawie informacji w tabeli Wydatki miesięczne" sqref="C4" xr:uid="{00000000-0002-0000-0300-000003000000}"/>
    <dataValidation allowBlank="1" showInputMessage="1" showErrorMessage="1" prompt="Arkusz Wydatki miesięczne umożliwia śledzenie wydatków miesięcznych" sqref="A1" xr:uid="{00000000-0002-0000-0300-000004000000}"/>
    <dataValidation allowBlank="1" showInputMessage="1" showErrorMessage="1" prompt="Nazwa uczelni jest aktualizowana automatycznie na podstawie nazwy w komórce B1 arkusza Punkty zaliczeniowe" sqref="B1" xr:uid="{00000000-0002-0000-0300-000005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autoPageBreaks="0" fitToPage="1"/>
  </sheetPr>
  <dimension ref="B1:D16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45.125" customWidth="1"/>
    <col min="3" max="3" width="30.625" customWidth="1"/>
    <col min="4" max="4" width="15.625" customWidth="1"/>
    <col min="5" max="5" width="2.625" customWidth="1"/>
    <col min="6" max="6" width="12.25" customWidth="1"/>
    <col min="7" max="7" width="15.625" customWidth="1"/>
    <col min="8" max="8" width="3.5" customWidth="1"/>
  </cols>
  <sheetData>
    <row r="1" spans="2:4" s="2" customFormat="1" ht="24.95" customHeight="1" x14ac:dyDescent="0.25">
      <c r="B1" s="21" t="str">
        <f>Uczelnia</f>
        <v>UCZELNIA</v>
      </c>
    </row>
    <row r="2" spans="2:4" s="3" customFormat="1" ht="39.950000000000003" customHeight="1" x14ac:dyDescent="0.45">
      <c r="B2" s="3" t="s">
        <v>40</v>
      </c>
    </row>
    <row r="3" spans="2:4" ht="39.950000000000003" customHeight="1" x14ac:dyDescent="0.55000000000000004">
      <c r="B3" s="9" t="s">
        <v>66</v>
      </c>
      <c r="C3" s="4" t="str">
        <f>Rok</f>
        <v>ROK</v>
      </c>
    </row>
    <row r="4" spans="2:4" ht="30" customHeight="1" x14ac:dyDescent="0.2">
      <c r="B4" s="7" t="s">
        <v>67</v>
      </c>
      <c r="C4" s="25">
        <f>SUM(Wydatki_w_semestrze[KWOTA])</f>
        <v>1500</v>
      </c>
      <c r="D4" s="25">
        <f>SUM(Wydatki_w_semestrze[NA MIESIĄC])</f>
        <v>375</v>
      </c>
    </row>
    <row r="5" spans="2:4" ht="30" customHeight="1" x14ac:dyDescent="0.2">
      <c r="B5" t="s">
        <v>46</v>
      </c>
      <c r="C5" s="15" t="s">
        <v>52</v>
      </c>
      <c r="D5" s="15" t="s">
        <v>74</v>
      </c>
    </row>
    <row r="6" spans="2:4" ht="33" customHeight="1" x14ac:dyDescent="0.2">
      <c r="B6" t="s">
        <v>68</v>
      </c>
      <c r="C6" s="27">
        <v>750</v>
      </c>
      <c r="D6" s="27">
        <f>Wydatki_w_semestrze[[#This Row],[KWOTA]]/Miesiące_w_semestrze</f>
        <v>187.5</v>
      </c>
    </row>
    <row r="7" spans="2:4" ht="33" customHeight="1" x14ac:dyDescent="0.2">
      <c r="B7" t="s">
        <v>69</v>
      </c>
      <c r="C7" s="27">
        <v>250</v>
      </c>
      <c r="D7" s="27">
        <f>Wydatki_w_semestrze[[#This Row],[KWOTA]]/Miesiące_w_semestrze</f>
        <v>62.5</v>
      </c>
    </row>
    <row r="8" spans="2:4" ht="33" customHeight="1" x14ac:dyDescent="0.2">
      <c r="B8" t="s">
        <v>70</v>
      </c>
      <c r="C8" s="27">
        <v>500</v>
      </c>
      <c r="D8" s="27">
        <f>Wydatki_w_semestrze[[#This Row],[KWOTA]]/Miesiące_w_semestrze</f>
        <v>125</v>
      </c>
    </row>
    <row r="9" spans="2:4" ht="33" customHeight="1" x14ac:dyDescent="0.2">
      <c r="B9" t="s">
        <v>71</v>
      </c>
      <c r="C9" s="27">
        <v>0</v>
      </c>
      <c r="D9" s="27">
        <f>Wydatki_w_semestrze[[#This Row],[KWOTA]]/Miesiące_w_semestrze</f>
        <v>0</v>
      </c>
    </row>
    <row r="10" spans="2:4" ht="33" customHeight="1" x14ac:dyDescent="0.2">
      <c r="B10" t="s">
        <v>72</v>
      </c>
      <c r="C10" s="27">
        <v>0</v>
      </c>
      <c r="D10" s="27">
        <f>Wydatki_w_semestrze[[#This Row],[KWOTA]]/Miesiące_w_semestrze</f>
        <v>0</v>
      </c>
    </row>
    <row r="11" spans="2:4" ht="33" customHeight="1" x14ac:dyDescent="0.2">
      <c r="B11" t="s">
        <v>73</v>
      </c>
      <c r="C11" s="27">
        <v>0</v>
      </c>
      <c r="D11" s="27">
        <f>Wydatki_w_semestrze[[#This Row],[KWOTA]]/Miesiące_w_semestrze</f>
        <v>0</v>
      </c>
    </row>
    <row r="12" spans="2:4" ht="33" customHeight="1" x14ac:dyDescent="0.2">
      <c r="C12" s="26"/>
      <c r="D12" s="26"/>
    </row>
    <row r="13" spans="2:4" ht="33" customHeight="1" x14ac:dyDescent="0.2">
      <c r="C13" s="26"/>
      <c r="D13" s="26"/>
    </row>
    <row r="14" spans="2:4" ht="33" customHeight="1" x14ac:dyDescent="0.2">
      <c r="C14" s="26"/>
      <c r="D14" s="26"/>
    </row>
    <row r="15" spans="2:4" ht="33" customHeight="1" x14ac:dyDescent="0.2">
      <c r="C15" s="26"/>
      <c r="D15" s="26"/>
    </row>
    <row r="16" spans="2:4" ht="33" customHeight="1" x14ac:dyDescent="0.2">
      <c r="C16" s="26"/>
      <c r="D16" s="26"/>
    </row>
  </sheetData>
  <conditionalFormatting sqref="B1">
    <cfRule type="notContainsBlanks" dxfId="1" priority="1">
      <formula>LEN(TRIM(B1))&gt;0</formula>
    </cfRule>
  </conditionalFormatting>
  <dataValidations count="8">
    <dataValidation allowBlank="1" showInputMessage="1" showErrorMessage="1" prompt="Rok dla tego semestru zostanie zaktualizowany automatycznie na podstawie danych wprowadzonych w komórce F3 arkusza Semestr" sqref="C3" xr:uid="{00000000-0002-0000-0400-000000000000}"/>
    <dataValidation allowBlank="1" showInputMessage="1" showErrorMessage="1" prompt="W tej kolumnie wprowadź pozycje wydatków w semestrze" sqref="B5" xr:uid="{00000000-0002-0000-0400-000001000000}"/>
    <dataValidation allowBlank="1" showInputMessage="1" showErrorMessage="1" prompt="W tej kolumnie wprowadź kwotę dla każdej pozycji wydatków w semestrze" sqref="C5" xr:uid="{00000000-0002-0000-0400-000002000000}"/>
    <dataValidation allowBlank="1" showInputMessage="1" showErrorMessage="1" prompt="Miesięczny koszt wydatków w semestrze jest obliczany automatycznie przy użyciu kwoty wydatków w semestrze i liczby miesięcy w semestrze z komórki C9 arkusza budżetu" sqref="D5" xr:uid="{00000000-0002-0000-0400-000003000000}"/>
    <dataValidation allowBlank="1" showInputMessage="1" showErrorMessage="1" prompt="Suma wydatków netto w semestrze, która jest obliczana automatycznie na podstawie informacji w tabeli Wydatki w semestrze" sqref="C4" xr:uid="{00000000-0002-0000-0400-000004000000}"/>
    <dataValidation allowBlank="1" showInputMessage="1" showErrorMessage="1" prompt="Szacunkowa kwota miesięczna dla wszystkich wydatków w semestrze, która jest obliczana automatycznie na podstawie informacji w tabeli Wydatki w semestrze" sqref="D4" xr:uid="{00000000-0002-0000-0400-000005000000}"/>
    <dataValidation allowBlank="1" showInputMessage="1" showErrorMessage="1" prompt="Arkusz Wydatki w semestrze umożliwia śledzenie wydatków w określonym semestrze i oblicza sumę na miesiąc na podstawie liczby miesięcy w semestrze wprowadzonej w arkuszu Budżet" sqref="A1" xr:uid="{00000000-0002-0000-0400-000006000000}"/>
    <dataValidation allowBlank="1" showInputMessage="1" showErrorMessage="1" prompt="Nazwa uczelni jest aktualizowana automatycznie na podstawie nazwy w komórce B1 arkusza Punkty zaliczeniowe" sqref="B1" xr:uid="{00000000-0002-0000-0400-000007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4" tint="-0.499984740745262"/>
    <pageSetUpPr autoPageBreaks="0" fitToPage="1"/>
  </sheetPr>
  <dimension ref="B1:G7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5" width="30.625" customWidth="1"/>
    <col min="6" max="6" width="25.625" customWidth="1"/>
    <col min="7" max="7" width="55.625" customWidth="1"/>
    <col min="8" max="8" width="2.625" customWidth="1"/>
  </cols>
  <sheetData>
    <row r="1" spans="2:7" s="2" customFormat="1" ht="24.95" customHeight="1" x14ac:dyDescent="0.25">
      <c r="B1" s="21" t="str">
        <f>Uczelnia</f>
        <v>UCZELNIA</v>
      </c>
    </row>
    <row r="2" spans="2:7" s="3" customFormat="1" ht="39.950000000000003" customHeight="1" x14ac:dyDescent="0.45">
      <c r="B2" s="3" t="s">
        <v>75</v>
      </c>
    </row>
    <row r="3" spans="2:7" ht="39.950000000000003" customHeight="1" x14ac:dyDescent="0.2">
      <c r="B3" s="9" t="s">
        <v>76</v>
      </c>
    </row>
    <row r="4" spans="2:7" ht="30" customHeight="1" x14ac:dyDescent="0.2">
      <c r="B4" t="s">
        <v>77</v>
      </c>
      <c r="C4" t="s">
        <v>79</v>
      </c>
      <c r="D4" t="s">
        <v>81</v>
      </c>
      <c r="E4" t="s">
        <v>82</v>
      </c>
      <c r="F4" t="s">
        <v>84</v>
      </c>
      <c r="G4" t="s">
        <v>85</v>
      </c>
    </row>
    <row r="5" spans="2:7" ht="33" customHeight="1" x14ac:dyDescent="0.2">
      <c r="B5" t="s">
        <v>78</v>
      </c>
      <c r="C5" t="s">
        <v>80</v>
      </c>
      <c r="D5" t="s">
        <v>23</v>
      </c>
      <c r="E5" t="s">
        <v>83</v>
      </c>
      <c r="F5" t="s">
        <v>30</v>
      </c>
    </row>
    <row r="6" spans="2:7" ht="33" customHeight="1" x14ac:dyDescent="0.2">
      <c r="B6" t="s">
        <v>78</v>
      </c>
      <c r="C6" t="s">
        <v>80</v>
      </c>
      <c r="D6" t="s">
        <v>23</v>
      </c>
      <c r="E6" t="s">
        <v>83</v>
      </c>
      <c r="F6" t="s">
        <v>30</v>
      </c>
    </row>
    <row r="7" spans="2:7" ht="33" customHeight="1" x14ac:dyDescent="0.2">
      <c r="B7" t="s">
        <v>78</v>
      </c>
      <c r="C7" t="s">
        <v>80</v>
      </c>
      <c r="D7" t="s">
        <v>23</v>
      </c>
      <c r="E7" t="s">
        <v>83</v>
      </c>
      <c r="F7" t="s">
        <v>30</v>
      </c>
    </row>
  </sheetData>
  <conditionalFormatting sqref="B1">
    <cfRule type="notContainsBlanks" dxfId="0" priority="1">
      <formula>LEN(TRIM(B1))&gt;0</formula>
    </cfRule>
  </conditionalFormatting>
  <dataValidations count="8">
    <dataValidation allowBlank="1" showInputMessage="1" showErrorMessage="1" prompt="Arkusz Książki umożliwia śledzenie książek niezbędnych w trakcie trwania semestru" sqref="A1" xr:uid="{00000000-0002-0000-0500-000000000000}"/>
    <dataValidation allowBlank="1" showInputMessage="1" showErrorMessage="1" prompt="Nazwa uczelni jest aktualizowana automatycznie na podstawie nazwy w komórce B1 arkusza Punkty zaliczeniowe" sqref="B1" xr:uid="{00000000-0002-0000-0500-000001000000}"/>
    <dataValidation allowBlank="1" showInputMessage="1" showErrorMessage="1" prompt="W tej kolumnie wprowadź tytuł książki" sqref="B4" xr:uid="{00000000-0002-0000-0500-000002000000}"/>
    <dataValidation allowBlank="1" showInputMessage="1" showErrorMessage="1" prompt="W tej kolumnie wprowadź autora książki" sqref="C4" xr:uid="{00000000-0002-0000-0500-000003000000}"/>
    <dataValidation allowBlank="1" showInputMessage="1" showErrorMessage="1" prompt="W tej kolumnie wprowadź nazwę zajęć, których dotyczy dana książka" sqref="D4" xr:uid="{00000000-0002-0000-0500-000004000000}"/>
    <dataValidation allowBlank="1" showInputMessage="1" showErrorMessage="1" prompt="W tej kolumnie wprowadź informacje, gdzie można kupić daną książkę" sqref="E4" xr:uid="{00000000-0002-0000-0500-000005000000}"/>
    <dataValidation allowBlank="1" showInputMessage="1" showErrorMessage="1" prompt="W tej kolumnie wprowadź numer ISBN" sqref="F4" xr:uid="{00000000-0002-0000-0500-000006000000}"/>
    <dataValidation allowBlank="1" showInputMessage="1" showErrorMessage="1" prompt="W tej kolumnie wprowadź notatki dotyczące danej książki" sqref="G4" xr:uid="{00000000-0002-0000-0500-000007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F6CBAD10-2FE4-46B7-8B99-592C882565A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B027F5DB-365E-467F-884C-D65AC307B2E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6FE862CC-DB14-40B0-9DD5-108332066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TM16390957</ap:Template>
  <ap:DocSecurity>0</ap:DocSecurity>
  <ap:ScaleCrop>false</ap:ScaleCrop>
  <ap:HeadingPairs>
    <vt:vector baseType="variant" size="4">
      <vt:variant>
        <vt:lpstr>Arkusze</vt:lpstr>
      </vt:variant>
      <vt:variant>
        <vt:i4>6</vt:i4>
      </vt:variant>
      <vt:variant>
        <vt:lpstr>Nazwane zakresy</vt:lpstr>
      </vt:variant>
      <vt:variant>
        <vt:i4>21</vt:i4>
      </vt:variant>
    </vt:vector>
  </ap:HeadingPairs>
  <ap:TitlesOfParts>
    <vt:vector baseType="lpstr" size="27">
      <vt:lpstr>TERMIN</vt:lpstr>
      <vt:lpstr>PUNKTY ZALICZENIOWE</vt:lpstr>
      <vt:lpstr>BUDŻET</vt:lpstr>
      <vt:lpstr>WYDATKI MIESIĘCZNE NETTO</vt:lpstr>
      <vt:lpstr>WYDATKI W SEMESTRZE</vt:lpstr>
      <vt:lpstr>KSIĄŻKI</vt:lpstr>
      <vt:lpstr>Godzina_rozpoczęcia</vt:lpstr>
      <vt:lpstr>Interwał</vt:lpstr>
      <vt:lpstr>Miesiące_w_semestrze</vt:lpstr>
      <vt:lpstr>PRZYCHODY_MIESIĘCZNE_NETTO</vt:lpstr>
      <vt:lpstr>Rok</vt:lpstr>
      <vt:lpstr>SALDO</vt:lpstr>
      <vt:lpstr>Tytuł_kolumny_1</vt:lpstr>
      <vt:lpstr>Tytuł_kolumny_2</vt:lpstr>
      <vt:lpstr>Tytuł_kolumny_3</vt:lpstr>
      <vt:lpstr>Tytuł_kolumny_4</vt:lpstr>
      <vt:lpstr>Tytuł_kolumny_5</vt:lpstr>
      <vt:lpstr>Tytuł_kolumny_6</vt:lpstr>
      <vt:lpstr>BUDŻET!Tytuły_wydruku</vt:lpstr>
      <vt:lpstr>KSIĄŻKI!Tytuły_wydruku</vt:lpstr>
      <vt:lpstr>'PUNKTY ZALICZENIOWE'!Tytuły_wydruku</vt:lpstr>
      <vt:lpstr>TERMIN!Tytuły_wydruku</vt:lpstr>
      <vt:lpstr>'WYDATKI MIESIĘCZNE NETTO'!Tytuły_wydruku</vt:lpstr>
      <vt:lpstr>'WYDATKI W SEMESTRZE'!Tytuły_wydruku</vt:lpstr>
      <vt:lpstr>Uczelnia</vt:lpstr>
      <vt:lpstr>WYDATKI_MIESIĘCZNE_NETTO</vt:lpstr>
      <vt:lpstr>Wymaganie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2022-06-14T05:19:32Z</dcterms:created>
  <dcterms:modified xsi:type="dcterms:W3CDTF">2022-11-14T02:14:43Z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