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bookViews>
    <workbookView xWindow="0" yWindow="0" windowWidth="9990" windowHeight="5640" xr2:uid="{00000000-000D-0000-FFFF-FFFF00000000}"/>
  </bookViews>
  <sheets>
    <sheet name="Start" sheetId="4" r:id="rId1"/>
    <sheet name="Budżet ślubny" sheetId="1" r:id="rId2"/>
    <sheet name="Strój-Wesele-Muzyka-Zdjęcia" sheetId="2" r:id="rId3"/>
    <sheet name="Dekoracje-Kwiaty-Prezent-Podróż" sheetId="3" r:id="rId4"/>
  </sheets>
  <definedNames>
    <definedName name="Dekoracje_Suma_rzecz">Dekoracje[[#Totals],[RZECZYWISTE]]</definedName>
    <definedName name="Dekoracje_Suma_szac">Dekoracje[[#Totals],[SZACOWANE]]</definedName>
    <definedName name="Drukowanie__Papeteria_Suma_rzecz">Drukowanie[[#Totals],[RZECZYWISTE]]</definedName>
    <definedName name="Drukowanie__Papeteria_Suma_szac">Drukowanie[[#Totals],[SZACOWANE]]</definedName>
    <definedName name="Fotografie_Suma_rzecz">Fotografie[[#Totals],[RZECZYWISTE]]</definedName>
    <definedName name="Fotografie_Suma_szac">Fotografie[[#Totals],[SZACOWANE]]</definedName>
    <definedName name="Inne_Wydatki_Suma_rzecz">Inne_wydatki[[#Totals],[RZECZYWISTE]]</definedName>
    <definedName name="Inne_Wydatki_Suma_szac">Inne_wydatki[[#Totals],[SZACOWANE]]</definedName>
    <definedName name="Kwiaty_Suma_rzecz">Kwiaty[[#Totals],[RZECZYWISTE]]</definedName>
    <definedName name="Kwiaty_Suma_szac">Kwiaty[[#Totals],[SZACOWANE]]</definedName>
    <definedName name="Muzyka_Rozrywka_Suma_rzecz">Muzyka[[#Totals],[RZECZYWISTE]]</definedName>
    <definedName name="Muzyka_Rozrywka_Suma_szac">Muzyka[[#Totals],[SZACOWANE]]</definedName>
    <definedName name="Podróże_Transport_Suma_rzecz">Podróże[[#Totals],[RZECZYWISTE]]</definedName>
    <definedName name="Podróże_Transport_Suma_szac">Podróże[[#Totals],[SZACOWANE]]</definedName>
    <definedName name="Prezenty_Suma_rzecz">Prezenty[[#Totals],[RZECZYWISTE]]</definedName>
    <definedName name="Prezenty_Suma_szac">Prezenty[[#Totals],[SZACOWANE]]</definedName>
    <definedName name="Strój_Suma_rzecz">Stroje[[#Totals],[RZECZYWISTE]]</definedName>
    <definedName name="Strój_Suma_szac">Stroje[[#Totals],[SZACOWANE]]</definedName>
    <definedName name="_xlnm.Print_Titles" localSheetId="3">'Dekoracje-Kwiaty-Prezent-Podróż'!$2:$2</definedName>
    <definedName name="_xlnm.Print_Titles" localSheetId="2">'Strój-Wesele-Muzyka-Zdjęcia'!$2:$2</definedName>
    <definedName name="Wesele_Suma_rzecz">Wesele[[#Totals],[RZECZYWISTE]]</definedName>
    <definedName name="Wesele_Suma_szac">Wesele[[#Totals],[SZACOWANE]]</definedName>
  </definedNames>
  <calcPr calcId="162913"/>
</workbook>
</file>

<file path=xl/calcChain.xml><?xml version="1.0" encoding="utf-8"?>
<calcChain xmlns="http://schemas.openxmlformats.org/spreadsheetml/2006/main">
  <c r="D48" i="3" l="1"/>
  <c r="E16" i="1" s="1"/>
  <c r="C48" i="3"/>
  <c r="D16" i="1" s="1"/>
  <c r="D34" i="3"/>
  <c r="E15" i="1" s="1"/>
  <c r="C34" i="3"/>
  <c r="D15" i="1" s="1"/>
  <c r="D27" i="3"/>
  <c r="E14" i="1" s="1"/>
  <c r="C27" i="3"/>
  <c r="D14" i="1" s="1"/>
  <c r="D18" i="3"/>
  <c r="E13" i="1" s="1"/>
  <c r="C18" i="3"/>
  <c r="D13" i="1" s="1"/>
  <c r="D8" i="3"/>
  <c r="E12" i="1" s="1"/>
  <c r="C8" i="3"/>
  <c r="D12" i="1" s="1"/>
  <c r="D56" i="2"/>
  <c r="E11" i="1" s="1"/>
  <c r="C56" i="2"/>
  <c r="D11" i="1" s="1"/>
  <c r="D48" i="2"/>
  <c r="E10" i="1" s="1"/>
  <c r="C48" i="2"/>
  <c r="D10" i="1" s="1"/>
  <c r="D35" i="2"/>
  <c r="E9" i="1" s="1"/>
  <c r="C35" i="2"/>
  <c r="D9" i="1" s="1"/>
  <c r="D28" i="2"/>
  <c r="E8" i="1" s="1"/>
  <c r="C28" i="2"/>
  <c r="D8" i="1" s="1"/>
  <c r="D16" i="2"/>
  <c r="E7" i="1" s="1"/>
  <c r="C16" i="2"/>
  <c r="D7" i="1" s="1"/>
  <c r="E15" i="2"/>
  <c r="E23" i="3" l="1"/>
  <c r="E47" i="3" l="1"/>
  <c r="E46" i="3"/>
  <c r="E45" i="3"/>
  <c r="E44" i="3"/>
  <c r="E43" i="3"/>
  <c r="E42" i="3"/>
  <c r="E41" i="3"/>
  <c r="E40" i="3"/>
  <c r="E39" i="3"/>
  <c r="E38" i="3"/>
  <c r="E33" i="3"/>
  <c r="E32" i="3"/>
  <c r="E31" i="3"/>
  <c r="E26" i="3"/>
  <c r="E25" i="3"/>
  <c r="E24" i="3"/>
  <c r="E22" i="3"/>
  <c r="E17" i="3"/>
  <c r="E16" i="3"/>
  <c r="E15" i="3"/>
  <c r="E14" i="3"/>
  <c r="E13" i="3"/>
  <c r="E7" i="3"/>
  <c r="E6" i="3"/>
  <c r="E5" i="3"/>
  <c r="E4" i="3"/>
  <c r="E3" i="3"/>
  <c r="E55" i="2"/>
  <c r="E54" i="2"/>
  <c r="E53" i="2"/>
  <c r="E52" i="2"/>
  <c r="E47" i="2"/>
  <c r="E46" i="2"/>
  <c r="E45" i="2"/>
  <c r="E44" i="2"/>
  <c r="E43" i="2"/>
  <c r="E42" i="2"/>
  <c r="E41" i="2"/>
  <c r="E40" i="2"/>
  <c r="E39" i="2"/>
  <c r="E34" i="2"/>
  <c r="E33" i="2"/>
  <c r="E35" i="2" s="1"/>
  <c r="E27" i="2"/>
  <c r="E26" i="2"/>
  <c r="E25" i="2"/>
  <c r="E24" i="2"/>
  <c r="E23" i="2"/>
  <c r="E22" i="2"/>
  <c r="E21" i="2"/>
  <c r="E20" i="2"/>
  <c r="E13" i="2"/>
  <c r="E14" i="2"/>
  <c r="E12" i="2"/>
  <c r="E11" i="2"/>
  <c r="E9" i="2"/>
  <c r="E8" i="2"/>
  <c r="E7" i="2"/>
  <c r="E6" i="2"/>
  <c r="E5" i="2"/>
  <c r="E10" i="2"/>
  <c r="E4" i="2"/>
  <c r="E3" i="2"/>
  <c r="E48" i="3" l="1"/>
  <c r="E18" i="3"/>
  <c r="E34" i="3"/>
  <c r="E27" i="3"/>
  <c r="E8" i="3"/>
  <c r="E56" i="2"/>
  <c r="E48" i="2"/>
  <c r="E28" i="2"/>
  <c r="E16" i="2"/>
  <c r="C2" i="1"/>
  <c r="E2" i="1" s="1"/>
  <c r="F16" i="1" l="1"/>
  <c r="F13" i="1"/>
  <c r="F14" i="1"/>
  <c r="F12" i="1"/>
  <c r="F11" i="1"/>
  <c r="F15" i="1"/>
  <c r="E17" i="1"/>
  <c r="F10" i="1"/>
  <c r="F9" i="1"/>
  <c r="F8" i="1"/>
  <c r="D17" i="1"/>
  <c r="F7" i="1"/>
  <c r="F17" i="1" l="1"/>
</calcChain>
</file>

<file path=xl/sharedStrings.xml><?xml version="1.0" encoding="utf-8"?>
<sst xmlns="http://schemas.openxmlformats.org/spreadsheetml/2006/main" count="179" uniqueCount="133">
  <si>
    <t>INFORMACJE O TYM SZABLONIE</t>
  </si>
  <si>
    <t>Użyj tego szablonu do śledzenia wydatków na ślub.</t>
  </si>
  <si>
    <t>Wprowadź szacowane i rzeczywiste koszty w różnych kategoriach w oddzielnych arkuszach.</t>
  </si>
  <si>
    <t>Podsumowanie budżetu ślubnego i wykres są aktualizowane automatycznie.</t>
  </si>
  <si>
    <t>Uwaga: </t>
  </si>
  <si>
    <t>W kolumnie A w każdym arkuszu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</si>
  <si>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tabelach, w tabeli naciśnij klawisz SHIFT, a następnie F10, wybierz opcję TABELA, a następnie TEKST ALTERNATYWNY.</t>
  </si>
  <si>
    <t>Tytuł tego arkusza znajduje się w komórce C3. Dalsze instrukcje znajdują się w komórce A6.</t>
  </si>
  <si>
    <t>Wykres kołowy w komórce C19 jest aktualizowany automatycznie.</t>
  </si>
  <si>
    <t>Data ślubu:</t>
  </si>
  <si>
    <t>Podsumowanie budżetu ślubnego</t>
  </si>
  <si>
    <t>KATEGORIA</t>
  </si>
  <si>
    <t>Stroje</t>
  </si>
  <si>
    <t>Wesele</t>
  </si>
  <si>
    <t>Muzyka</t>
  </si>
  <si>
    <t>Drukowanie</t>
  </si>
  <si>
    <t>Fotografie</t>
  </si>
  <si>
    <t>Dekoracje</t>
  </si>
  <si>
    <t>Kwiaty</t>
  </si>
  <si>
    <t>Prezenty</t>
  </si>
  <si>
    <t>Przejazdy</t>
  </si>
  <si>
    <t>Inne</t>
  </si>
  <si>
    <t>Suma wydatków</t>
  </si>
  <si>
    <t>W tej komórce znajduje się wykres kołowy przedstawiający udział procentowy wydatków z każdej kategorii.</t>
  </si>
  <si>
    <t>Pozostało dni:</t>
  </si>
  <si>
    <t>SZACOWANE</t>
  </si>
  <si>
    <t>RZECZYWISTE</t>
  </si>
  <si>
    <t>POWYŻEJ/PONIŻEJ</t>
  </si>
  <si>
    <t>Wprowadź szacowane i rzeczywiste koszty dla każdej kategorii w odpowiednich tabelach w tym arkuszu. Kwota różnicy względem budżetu jest obliczana automatycznie. Etykieta Stroje znajduje się w komórce z prawej strony. W komórkach w tej kolumnie podano przydatne instrukcje na temat korzystania z tego arkusza. Naciśnij klawisz Strzałka w dół, aby rozpocząć.</t>
  </si>
  <si>
    <t xml:space="preserve"> Wprowadź szczegóły w tabeli Stroje, zaczynając od komórki z prawej strony. Dalsze instrukcje znajdują się w komórce A18.</t>
  </si>
  <si>
    <t>Etykieta Wesele znajduje się w komórce z prawej strony.</t>
  </si>
  <si>
    <t>Wprowadź koszty wesela (oprócz kosztów rozrywki i dekoracji) w tabeli, zaczynając od komórki z prawej strony. Dalsze instrukcje znajdują się w komórce A31.</t>
  </si>
  <si>
    <t>Etykieta Muzyka lub rozrywka znajduje się w komórce z prawej strony.</t>
  </si>
  <si>
    <t>Wprowadź szczegóły w tabeli Muzyka, zaczynając od komórki z prawej strony. Dalsze instrukcje znajdują się w komórce A37.</t>
  </si>
  <si>
    <t>Etykieta Drukowanie lub papeteria znajduje się w komórce z prawej strony.</t>
  </si>
  <si>
    <t>Wprowadź szczegóły w tabeli Drukowanie, zaczynając od komórki z prawej strony. Dalsze instrukcje znajdują się w komórce A50.</t>
  </si>
  <si>
    <t>Etykieta Fotografie znajduje się w komórce z prawej strony.</t>
  </si>
  <si>
    <t>Wprowadź szczegóły w tabeli Fotografie, zaczynając od komórki z prawej strony.</t>
  </si>
  <si>
    <t>Pierścionek zaręczynowy</t>
  </si>
  <si>
    <t>Obrączka panny młodej</t>
  </si>
  <si>
    <t>Suknia panny młodej</t>
  </si>
  <si>
    <t>Welon panny młodej</t>
  </si>
  <si>
    <t>Buty panny młodej</t>
  </si>
  <si>
    <t>Biżuteria panny młodej</t>
  </si>
  <si>
    <t>Pończochy panny młodej</t>
  </si>
  <si>
    <t>Obrączka pana młodego</t>
  </si>
  <si>
    <t>Garnitur pana młodego</t>
  </si>
  <si>
    <t>Nakrycie głowy pana młodego</t>
  </si>
  <si>
    <t>Buty pana młodego</t>
  </si>
  <si>
    <t>Biżuteria pana młodego</t>
  </si>
  <si>
    <t>Skarpety pana młodego</t>
  </si>
  <si>
    <t>Stroje — suma</t>
  </si>
  <si>
    <t>Wesele*</t>
  </si>
  <si>
    <t>Opłata za salę</t>
  </si>
  <si>
    <t>Stoły i krzesła</t>
  </si>
  <si>
    <t>Jedzenie</t>
  </si>
  <si>
    <t>Napoje</t>
  </si>
  <si>
    <t>Obrusy</t>
  </si>
  <si>
    <t>Tort</t>
  </si>
  <si>
    <t>Usługi specjalne</t>
  </si>
  <si>
    <t>Personel i napiwki</t>
  </si>
  <si>
    <t>Wesele — suma</t>
  </si>
  <si>
    <t>* Oprócz rozrywki i dekoracji</t>
  </si>
  <si>
    <t>Muzyka/rozrywka</t>
  </si>
  <si>
    <t>Muzycy na ślub</t>
  </si>
  <si>
    <t>Zespół/DJ na wesele</t>
  </si>
  <si>
    <t>Muzyka/rozrywka — suma</t>
  </si>
  <si>
    <t>Drukowanie/papeteria</t>
  </si>
  <si>
    <t>Zaproszenia</t>
  </si>
  <si>
    <t>Ogłoszenia</t>
  </si>
  <si>
    <t>Kartki z podziękowaniami</t>
  </si>
  <si>
    <t>Papeteria osobista</t>
  </si>
  <si>
    <t>Księga gości</t>
  </si>
  <si>
    <t>Programy</t>
  </si>
  <si>
    <t>Serwetki</t>
  </si>
  <si>
    <t>Zapałki</t>
  </si>
  <si>
    <t>Kaligrafia</t>
  </si>
  <si>
    <t>Drukowanie/papeteria — suma</t>
  </si>
  <si>
    <t>Oficjalne</t>
  </si>
  <si>
    <t>Dodatkowe odbitki</t>
  </si>
  <si>
    <t>Albumy fotograficzne</t>
  </si>
  <si>
    <t>Rejestracja wideo</t>
  </si>
  <si>
    <t>Fotografie — suma</t>
  </si>
  <si>
    <t xml:space="preserve"> </t>
  </si>
  <si>
    <t>Wprowadź koszty dekoracji (oprócz kosztów kwiatów) w tabeli, zaczynając od komórki z prawej strony. Dalsze instrukcje znajdują się w komórce A11.</t>
  </si>
  <si>
    <t>Etykieta Kwiaty znajduje się w komórce z prawej strony.</t>
  </si>
  <si>
    <t>Wprowadź szczegóły w tabeli Kwiaty, zaczynając od komórki z prawej strony. Dalsze instrukcje znajdują się w komórce A20.</t>
  </si>
  <si>
    <t>Etykieta Prezenty znajduje się w komórce z prawej strony.</t>
  </si>
  <si>
    <t>Wprowadź szczegóły w tabeli Prezenty, zaczynając od komórki z prawej strony. Dalsze instrukcje znajdują się w komórce A29.</t>
  </si>
  <si>
    <t>Etykieta Przejazdy lub transport znajduje się w komórce z prawej strony.</t>
  </si>
  <si>
    <t>Etykieta Inne wydatki znajduje się w komórce z prawej strony.</t>
  </si>
  <si>
    <t>Wprowadź szczegóły w tabeli Inne wydatki, zaczynając od komórki z prawej strony.</t>
  </si>
  <si>
    <t>Dekoracje*</t>
  </si>
  <si>
    <t>Kokardy na krzesła</t>
  </si>
  <si>
    <t>Ozdoby na stół</t>
  </si>
  <si>
    <t>Świece</t>
  </si>
  <si>
    <t>Oświetlenie</t>
  </si>
  <si>
    <t>Balony</t>
  </si>
  <si>
    <t>Dekoracje — suma</t>
  </si>
  <si>
    <t>* Oprócz kwiatów</t>
  </si>
  <si>
    <t>Bukiety</t>
  </si>
  <si>
    <t>Kwiaty do butonierek</t>
  </si>
  <si>
    <t>Bukieciki do sukienek</t>
  </si>
  <si>
    <t>Ceremonia</t>
  </si>
  <si>
    <t>Kwiaty — suma</t>
  </si>
  <si>
    <t>Druhny i drużbowie</t>
  </si>
  <si>
    <t>Panna młoda</t>
  </si>
  <si>
    <t>Pan młody</t>
  </si>
  <si>
    <t>Rodzice</t>
  </si>
  <si>
    <t>Inni uczestnicy</t>
  </si>
  <si>
    <t>Prezenty — suma</t>
  </si>
  <si>
    <t>Przejazdy/transport</t>
  </si>
  <si>
    <t>Limuzyny</t>
  </si>
  <si>
    <t>Parking</t>
  </si>
  <si>
    <t>Taksówki</t>
  </si>
  <si>
    <t>Przejazdy/transport — suma</t>
  </si>
  <si>
    <t>Inne wydatki</t>
  </si>
  <si>
    <t>Osoba udzielająca ślubu</t>
  </si>
  <si>
    <t>Opłata za kościół/miejsce ślubu</t>
  </si>
  <si>
    <t>Organizator ceremonii</t>
  </si>
  <si>
    <t>Próba generalna</t>
  </si>
  <si>
    <t>Przyjęcie zaręczynowe</t>
  </si>
  <si>
    <t>Confetti</t>
  </si>
  <si>
    <t>Fryzjer/kosmetyczka</t>
  </si>
  <si>
    <t>Wieczór panieński/kawalerski</t>
  </si>
  <si>
    <t>Śniadanie</t>
  </si>
  <si>
    <t>Pokoje hotelowe</t>
  </si>
  <si>
    <t>Inne wydatki — suma</t>
  </si>
  <si>
    <t>W tym arkuszu utwórz budżet ślubny. Wprowadź dane w tabelach w arkuszu Strój-Wesele-Muzyka-Zdjęcia i arkuszu Dekoracje-Kwiaty-Prezent-Podróż, aby zaktualizować podsumowanie i wykres w bieżącym arkuszu. W komórkach w tej kolumnie podano przydatne instrukcje na temat korzystania z tego arkusza. Etykieta Data ślubu znajduje się w komórce C1.</t>
  </si>
  <si>
    <t>W komórce C2 wprowadź datę ślubu. Liczba Pozostało dni jest obliczana automatycznie w komórce E2.</t>
  </si>
  <si>
    <t>Tabela podsumowanie budżetu rozpoczynająca się w komórce C6 jest aktualizowana automatycznie. Dalsze instrukcje znajdują się w komórce A19.</t>
  </si>
  <si>
    <t>Wprowadź szacowane i rzeczywiste koszty dla każdej kategoria w odpowiednich tabelach w tym arkuszu. Kwota różnicy względem budżetu jest obliczana automatycznie. Etykieta Dekoracje znajduje się w komórce z prawej strony. W komórkach w tej kolumnie podano przydatne instrukcje na temat korzystania z tego arkusza. Naciśnij klawisz Strzałka w dół, aby rozpocząć.</t>
  </si>
  <si>
    <t>Wprowadź szczegóły w tabeli Podróże, zaczynając od komórki z prawej strony. Dalsze instrukcje znajdują się w komórce A36.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</si>
</sst>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[$-415]d\ mmmm\ yyyy;@"/>
    <numFmt numFmtId="169" formatCode="#,##0.00_ ;\-#,##0.00\ "/>
  </numFmts>
  <fonts count="36" x14ac:knownFonts="1">
    <font>
      <sz val="10"/>
      <name val="Cambria"/>
      <family val="2"/>
      <scheme val="minor"/>
    </font>
    <font>
      <sz val="11"/>
      <color theme="1"/>
      <name val="Cambria"/>
      <family val="2"/>
      <scheme val="minor"/>
    </font>
    <font>
      <sz val="8"/>
      <name val="Arial"/>
      <family val="2"/>
    </font>
    <font>
      <sz val="24"/>
      <color theme="3"/>
      <name val="Cambria"/>
      <family val="2"/>
      <scheme val="major"/>
    </font>
    <font>
      <sz val="10"/>
      <name val="Cambria"/>
      <family val="2"/>
      <scheme val="minor"/>
    </font>
    <font>
      <sz val="12"/>
      <color theme="3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0"/>
      <color theme="3"/>
      <name val="Cambria"/>
      <family val="2"/>
      <scheme val="minor"/>
    </font>
    <font>
      <b/>
      <sz val="10"/>
      <color theme="0"/>
      <name val="Cambria"/>
      <family val="1"/>
      <scheme val="minor"/>
    </font>
    <font>
      <b/>
      <sz val="10"/>
      <color theme="0"/>
      <name val="Cambria"/>
      <family val="2"/>
      <scheme val="minor"/>
    </font>
    <font>
      <b/>
      <sz val="11.5"/>
      <color theme="3"/>
      <name val="Cambria"/>
      <family val="2"/>
      <scheme val="minor"/>
    </font>
    <font>
      <i/>
      <sz val="10"/>
      <color theme="1" tint="0.24994659260841701"/>
      <name val="Cambria"/>
      <family val="2"/>
      <scheme val="major"/>
    </font>
    <font>
      <sz val="10"/>
      <color theme="1"/>
      <name val="Cambria"/>
      <family val="1"/>
      <scheme val="minor"/>
    </font>
    <font>
      <sz val="26"/>
      <color theme="3"/>
      <name val="Cambria"/>
      <family val="2"/>
      <scheme val="major"/>
    </font>
    <font>
      <sz val="10"/>
      <color theme="4" tint="0.79998168889431442"/>
      <name val="Cambria"/>
      <family val="2"/>
      <scheme val="minor"/>
    </font>
    <font>
      <sz val="10"/>
      <color theme="0"/>
      <name val="Cambria"/>
      <family val="2"/>
      <scheme val="minor"/>
    </font>
    <font>
      <sz val="11"/>
      <color theme="0"/>
      <name val="Calibri"/>
      <family val="2"/>
    </font>
    <font>
      <b/>
      <sz val="11.5"/>
      <color theme="0"/>
      <name val="Cambria"/>
      <family val="2"/>
      <scheme val="minor"/>
    </font>
    <font>
      <b/>
      <sz val="9"/>
      <color theme="0"/>
      <name val="Cambria"/>
      <family val="2"/>
      <scheme val="minor"/>
    </font>
    <font>
      <b/>
      <sz val="16"/>
      <color theme="2" tint="-0.749992370372631"/>
      <name val="Cambria"/>
      <family val="1"/>
      <scheme val="major"/>
    </font>
    <font>
      <sz val="11"/>
      <name val="Cambria"/>
      <family val="1"/>
      <scheme val="minor"/>
    </font>
    <font>
      <b/>
      <sz val="11"/>
      <name val="Cambria"/>
      <family val="1"/>
      <scheme val="minor"/>
    </font>
    <font>
      <sz val="10"/>
      <name val="Cambria"/>
      <family val="1"/>
      <scheme val="minor"/>
    </font>
    <font>
      <b/>
      <sz val="10"/>
      <name val="Cambria"/>
      <family val="1"/>
      <scheme val="minor"/>
    </font>
    <font>
      <b/>
      <sz val="10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4" fillId="0" borderId="0" applyNumberFormat="0" applyFill="0" applyProtection="0">
      <alignment vertical="center"/>
    </xf>
    <xf numFmtId="0" fontId="7" fillId="6" borderId="0" applyNumberFormat="0" applyBorder="0" applyProtection="0">
      <alignment vertical="center"/>
    </xf>
    <xf numFmtId="0" fontId="10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7" fillId="5" borderId="0" applyNumberFormat="0" applyAlignment="0" applyProtection="0"/>
    <xf numFmtId="4" fontId="4" fillId="3" borderId="0" applyBorder="0" applyProtection="0">
      <alignment horizontal="right" indent="1"/>
    </xf>
    <xf numFmtId="0" fontId="13" fillId="0" borderId="0" applyNumberFormat="0" applyFill="0" applyBorder="0" applyProtection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0" fontId="32" fillId="0" borderId="3" applyNumberFormat="0" applyFill="0" applyAlignment="0" applyProtection="0"/>
    <xf numFmtId="0" fontId="33" fillId="13" borderId="4" applyNumberFormat="0" applyAlignment="0" applyProtection="0"/>
    <xf numFmtId="0" fontId="34" fillId="0" borderId="0" applyNumberFormat="0" applyFill="0" applyBorder="0" applyAlignment="0" applyProtection="0"/>
    <xf numFmtId="0" fontId="4" fillId="14" borderId="5" applyNumberFormat="0" applyFont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3" borderId="0" xfId="0" applyFill="1"/>
    <xf numFmtId="0" fontId="0" fillId="3" borderId="0" xfId="0" applyFill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horizontal="right" vertical="center" indent="1"/>
    </xf>
    <xf numFmtId="0" fontId="5" fillId="4" borderId="0" xfId="0" applyFont="1" applyFill="1"/>
    <xf numFmtId="0" fontId="5" fillId="4" borderId="0" xfId="0" applyFont="1" applyFill="1" applyAlignment="1">
      <alignment horizontal="left" vertical="top"/>
    </xf>
    <xf numFmtId="0" fontId="10" fillId="0" borderId="0" xfId="3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9" fillId="2" borderId="0" xfId="0" applyFont="1" applyFill="1" applyAlignment="1">
      <alignment vertical="center" wrapText="1"/>
    </xf>
    <xf numFmtId="0" fontId="17" fillId="0" borderId="0" xfId="0" applyFont="1" applyAlignment="1">
      <alignment wrapText="1"/>
    </xf>
    <xf numFmtId="0" fontId="8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9" fillId="7" borderId="0" xfId="2" applyFont="1" applyFill="1" applyAlignment="1">
      <alignment horizontal="center" vertical="center"/>
    </xf>
    <xf numFmtId="0" fontId="5" fillId="4" borderId="0" xfId="0" applyFont="1" applyFill="1" applyAlignment="1">
      <alignment horizontal="right" vertical="top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4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4" fillId="0" borderId="0" xfId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/>
    <xf numFmtId="0" fontId="0" fillId="0" borderId="0" xfId="0" applyAlignment="1"/>
    <xf numFmtId="166" fontId="6" fillId="4" borderId="0" xfId="0" applyNumberFormat="1" applyFont="1" applyFill="1" applyAlignment="1">
      <alignment horizontal="left" vertical="top"/>
    </xf>
    <xf numFmtId="0" fontId="13" fillId="3" borderId="0" xfId="7" applyFill="1">
      <alignment vertical="center"/>
    </xf>
    <xf numFmtId="0" fontId="14" fillId="3" borderId="0" xfId="0" applyFont="1" applyFill="1" applyAlignment="1">
      <alignment horizontal="center"/>
    </xf>
    <xf numFmtId="0" fontId="11" fillId="0" borderId="0" xfId="4"/>
    <xf numFmtId="0" fontId="0" fillId="0" borderId="0" xfId="0"/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4" fontId="0" fillId="0" borderId="0" xfId="6" applyNumberFormat="1" applyFont="1" applyFill="1">
      <alignment horizontal="right" indent="1"/>
    </xf>
    <xf numFmtId="169" fontId="22" fillId="0" borderId="0" xfId="0" applyNumberFormat="1" applyFont="1" applyAlignment="1">
      <alignment vertical="center"/>
    </xf>
    <xf numFmtId="169" fontId="23" fillId="0" borderId="0" xfId="0" applyNumberFormat="1" applyFont="1" applyAlignment="1">
      <alignment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/>
    <xf numFmtId="169" fontId="0" fillId="0" borderId="0" xfId="0" applyNumberFormat="1" applyAlignment="1"/>
    <xf numFmtId="169" fontId="22" fillId="0" borderId="0" xfId="0" applyNumberFormat="1" applyFont="1" applyAlignment="1">
      <alignment horizontal="right" vertical="center"/>
    </xf>
    <xf numFmtId="169" fontId="22" fillId="0" borderId="0" xfId="0" applyNumberFormat="1" applyFont="1"/>
  </cellXfs>
  <cellStyles count="47">
    <cellStyle name="20% — akcent 1" xfId="6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4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8" builtinId="3" customBuiltin="1"/>
    <cellStyle name="Dziesiętny [0]" xfId="9" builtinId="6" customBuiltin="1"/>
    <cellStyle name="Komórka połączona" xfId="20" builtinId="24" customBuiltin="1"/>
    <cellStyle name="Komórka zaznaczona" xfId="21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Obliczenia" xfId="19" builtinId="22" customBuiltin="1"/>
    <cellStyle name="Procentowy" xfId="12" builtinId="5" customBuiltin="1"/>
    <cellStyle name="Suma" xfId="5" builtinId="25" customBuiltin="1"/>
    <cellStyle name="Tekst objaśnienia" xfId="4" builtinId="53" customBuiltin="1"/>
    <cellStyle name="Tekst ostrzeżenia" xfId="22" builtinId="11" customBuiltin="1"/>
    <cellStyle name="Tytuł" xfId="7" builtinId="15" customBuiltin="1"/>
    <cellStyle name="Uwaga" xfId="23" builtinId="10" customBuiltin="1"/>
    <cellStyle name="Walutowy" xfId="10" builtinId="4" customBuiltin="1"/>
    <cellStyle name="Walutowy [0]" xfId="11" builtinId="7" customBuiltin="1"/>
    <cellStyle name="Zły" xfId="15" builtinId="27" customBuiltin="1"/>
  </cellStyles>
  <dxfs count="9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169" formatCode="#,##0.00_ ;\-#,##0.00\ 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169" formatCode="#,##0.00_ ;\-#,##0.00\ "/>
      <alignment horizontal="general" vertical="center" textRotation="0" wrapText="0" indent="0" justifyLastLine="0" shrinkToFit="0" readingOrder="0"/>
    </dxf>
    <dxf>
      <numFmt numFmtId="169" formatCode="#,##0.00_ ;\-#,##0.00\ "/>
    </dxf>
    <dxf>
      <numFmt numFmtId="169" formatCode="#,##0.00_ ;\-#,##0.00\ "/>
    </dxf>
    <dxf>
      <numFmt numFmtId="169" formatCode="#,##0.00_ ;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169" formatCode="#,##0.00_ ;\-#,##0.00\ 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general" vertical="bottom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numFmt numFmtId="169" formatCode="#,##0.00_ ;\-#,##0.00\ "/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mbria"/>
        <family val="1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numFmt numFmtId="0" formatCode="General"/>
      <alignment horizontal="left" vertical="center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auto="1"/>
        <name val="Cambria"/>
        <family val="2"/>
        <scheme val="minor"/>
      </font>
      <numFmt numFmtId="0" formatCode="General"/>
    </dxf>
    <dxf>
      <font>
        <b/>
        <i val="0"/>
        <color theme="1"/>
      </font>
      <fill>
        <patternFill>
          <bgColor theme="4" tint="0.59996337778862885"/>
        </patternFill>
      </fill>
    </dxf>
    <dxf>
      <font>
        <b/>
        <i val="0"/>
        <color theme="1"/>
      </font>
    </dxf>
    <dxf>
      <font>
        <color theme="3"/>
      </font>
      <fill>
        <patternFill>
          <bgColor theme="4" tint="0.79998168889431442"/>
        </patternFill>
      </fill>
    </dxf>
    <dxf>
      <font>
        <b/>
        <color theme="1"/>
      </font>
    </dxf>
    <dxf>
      <font>
        <b/>
        <i val="0"/>
        <color theme="3"/>
      </font>
      <fill>
        <patternFill>
          <bgColor theme="4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2" defaultTableStyle="Budżet ślubny" defaultPivotStyle="PivotStyleLight16">
    <tableStyle name="Budżet ślubny" pivot="0" count="4" xr9:uid="{00000000-0011-0000-FFFF-FFFF00000000}">
      <tableStyleElement type="wholeTable" dxfId="96"/>
      <tableStyleElement type="headerRow" dxfId="95"/>
      <tableStyleElement type="totalRow" dxfId="94"/>
      <tableStyleElement type="lastColumn" dxfId="93"/>
    </tableStyle>
    <tableStyle name="Podsumowanie budżetu ślubnego" pivot="0" count="3" xr9:uid="{00000000-0011-0000-FFFF-FFFF01000000}">
      <tableStyleElement type="wholeTable" dxfId="92"/>
      <tableStyleElement type="headerRow" dxfId="91"/>
      <tableStyleElement type="totalRow" dxfId="9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'Budżet ślubny'!$E$6</c:f>
              <c:strCache>
                <c:ptCount val="1"/>
                <c:pt idx="0">
                  <c:v>RZECZYWISTE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0C-4E38-9CFD-DFCD549FCC39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0C-4E38-9CFD-DFCD549FCC39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0C-4E38-9CFD-DFCD549FCC39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0C-4E38-9CFD-DFCD549FCC39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0C-4E38-9CFD-DFCD549FCC39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0C-4E38-9CFD-DFCD549FCC39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0C-4E38-9CFD-DFCD549FCC39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80C-4E38-9CFD-DFCD549FCC39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80C-4E38-9CFD-DFCD549FCC39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80C-4E38-9CFD-DFCD549FCC39}"/>
              </c:ext>
            </c:extLst>
          </c:dPt>
          <c:dLbls>
            <c:dLbl>
              <c:idx val="1"/>
              <c:layout>
                <c:manualLayout>
                  <c:x val="3.363699884472134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0C-4E38-9CFD-DFCD549FC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'Budżet ślubny'!$C$7:$C$16</c:f>
              <c:strCache>
                <c:ptCount val="10"/>
                <c:pt idx="0">
                  <c:v>Stroje</c:v>
                </c:pt>
                <c:pt idx="1">
                  <c:v>Wesele</c:v>
                </c:pt>
                <c:pt idx="2">
                  <c:v>Muzyka</c:v>
                </c:pt>
                <c:pt idx="3">
                  <c:v>Drukowanie</c:v>
                </c:pt>
                <c:pt idx="4">
                  <c:v>Fotografie</c:v>
                </c:pt>
                <c:pt idx="5">
                  <c:v>Dekoracje</c:v>
                </c:pt>
                <c:pt idx="6">
                  <c:v>Kwiaty</c:v>
                </c:pt>
                <c:pt idx="7">
                  <c:v>Prezenty</c:v>
                </c:pt>
                <c:pt idx="8">
                  <c:v>Przejazdy</c:v>
                </c:pt>
                <c:pt idx="9">
                  <c:v>Inne</c:v>
                </c:pt>
              </c:strCache>
            </c:strRef>
          </c:cat>
          <c:val>
            <c:numRef>
              <c:f>'Budżet ślubny'!$E$7:$E$16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400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80C-4E38-9CFD-DFCD549FCC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5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312208</xdr:colOff>
      <xdr:row>18</xdr:row>
      <xdr:rowOff>0</xdr:rowOff>
    </xdr:from>
    <xdr:to>
      <xdr:col>7</xdr:col>
      <xdr:colOff>0</xdr:colOff>
      <xdr:row>43</xdr:row>
      <xdr:rowOff>10583</xdr:rowOff>
    </xdr:to>
    <xdr:graphicFrame macro="">
      <xdr:nvGraphicFramePr>
        <xdr:cNvPr id="4" name="Podsumowanie_budżetu_ślubnego" descr="Wykres kołowy przedstawiający udział procentowy wydatków z każdej kategori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Podsumowanie_budżetu" displayName="Podsumowanie_budżetu" ref="C6:F17" totalsRowCount="1" headerRowDxfId="89">
  <autoFilter ref="C6:F16" xr:uid="{00000000-0009-0000-0100-00000B000000}"/>
  <tableColumns count="4">
    <tableColumn id="1" xr3:uid="{00000000-0010-0000-0000-000001000000}" name="KATEGORIA" totalsRowLabel="Suma wydatków" totalsRowDxfId="6"/>
    <tableColumn id="2" xr3:uid="{00000000-0010-0000-0000-000002000000}" name="SZACOWANE" totalsRowFunction="sum" dataDxfId="66" totalsRowDxfId="5"/>
    <tableColumn id="3" xr3:uid="{00000000-0010-0000-0000-000003000000}" name="RZECZYWISTE" totalsRowFunction="sum" dataDxfId="65" totalsRowDxfId="1"/>
    <tableColumn id="4" xr3:uid="{00000000-0010-0000-0000-000004000000}" name="POWYŻEJ/PONIŻEJ" totalsRowFunction="sum" dataDxfId="64" totalsRowDxfId="0">
      <calculatedColumnFormula>Podsumowanie_budżetu[[#This Row],[SZACOWANE]]-Podsumowanie_budżetu[[#This Row],[RZECZYWISTE]]</calculatedColumnFormula>
    </tableColumn>
  </tableColumns>
  <tableStyleInfo name="Podsumowanie budżetu ślubnego" showFirstColumn="1" showLastColumn="0" showRowStripes="0" showColumnStripes="0"/>
  <extLst>
    <ext xmlns:x14="http://schemas.microsoft.com/office/spreadsheetml/2009/9/main" uri="{504A1905-F514-4f6f-8877-14C23A59335A}">
      <x14:table altTextSummary="Komórki Kategoria, Koszt szacowany i Koszt rzeczywisty oraz Kwota powyżej i Kwota poniżej z paskiem są automatycznie aktualizowane w tej tabeli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Podróże" displayName="Podróże" ref="B30:E34" totalsRowCount="1">
  <autoFilter ref="B30:E33" xr:uid="{00000000-0009-0000-0100-00001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KATEGORIA" totalsRowLabel="Przejazdy/transport — suma" dataDxfId="70" totalsRowDxfId="69"/>
    <tableColumn id="2" xr3:uid="{00000000-0010-0000-0900-000002000000}" name="SZACOWANE" totalsRowFunction="sum" dataDxfId="18" totalsRowDxfId="15"/>
    <tableColumn id="3" xr3:uid="{00000000-0010-0000-0900-000003000000}" name="RZECZYWISTE" totalsRowFunction="sum" dataDxfId="17" totalsRowDxfId="14"/>
    <tableColumn id="4" xr3:uid="{00000000-0010-0000-0900-000004000000}" name="POWYŻEJ/PONIŻEJ" totalsRowFunction="sum" dataDxfId="16" totalsRowDxfId="13">
      <calculatedColumnFormula>'Dekoracje-Kwiaty-Prezent-Podróż'!$C31-'Dekoracje-Kwiaty-Prezent-Podróż'!$D31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podróży i transportu. Kwota powyżej lub poniżej oraz suma zostaną obliczone automatycznie, a ikona zostanie aktualizowana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Inne_wydatki" displayName="Inne_wydatki" ref="B37:E48" totalsRowCount="1">
  <autoFilter ref="B37:E47" xr:uid="{00000000-0009-0000-0100-00001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KATEGORIA" totalsRowLabel="Inne wydatki — suma" dataDxfId="68" totalsRowDxfId="67"/>
    <tableColumn id="2" xr3:uid="{00000000-0010-0000-0A00-000002000000}" name="SZACOWANE" totalsRowFunction="sum" dataDxfId="12" totalsRowDxfId="9"/>
    <tableColumn id="3" xr3:uid="{00000000-0010-0000-0A00-000003000000}" name="RZECZYWISTE" totalsRowFunction="sum" dataDxfId="11" totalsRowDxfId="8"/>
    <tableColumn id="4" xr3:uid="{00000000-0010-0000-0A00-000004000000}" name="POWYŻEJ/PONIŻEJ" totalsRowFunction="sum" dataDxfId="10" totalsRowDxfId="7">
      <calculatedColumnFormula>'Dekoracje-Kwiaty-Prezent-Podróż'!$C38-'Dekoracje-Kwiaty-Prezent-Podróż'!$D38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inne koszty. Kwota powyżej lub poniżej oraz suma zostaną obliczone automatycznie, a ikona zostanie aktualizowan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Stroje" displayName="Stroje" ref="B2:E16" totalsRowCount="1">
  <autoFilter ref="B2:E1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KATEGORIA" totalsRowLabel="Stroje — suma" dataDxfId="88"/>
    <tableColumn id="2" xr3:uid="{00000000-0010-0000-0100-000002000000}" name="SZACOWANE" totalsRowFunction="sum" dataDxfId="63" totalsRowDxfId="4"/>
    <tableColumn id="3" xr3:uid="{00000000-0010-0000-0100-000003000000}" name="RZECZYWISTE" totalsRowFunction="sum" dataDxfId="62" totalsRowDxfId="3"/>
    <tableColumn id="4" xr3:uid="{00000000-0010-0000-0100-000004000000}" name="POWYŻEJ/PONIŻEJ" totalsRowFunction="sum" dataDxfId="61" totalsRowDxfId="2">
      <calculatedColumnFormula>'Strój-Wesele-Muzyka-Zdjęcia'!$C3-'Strój-Wesele-Muzyka-Zdjęcia'!$D3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strojów. Kwota powyżej lub poniżej oraz suma zostaną obliczone automatycznie, a ikona zostanie aktualizowan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Wesele" displayName="Wesele" ref="B19:E28" totalsRowCount="1">
  <autoFilter ref="B19:E27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KATEGORIA" totalsRowLabel="Wesele — suma" dataDxfId="87" totalsRowDxfId="86"/>
    <tableColumn id="2" xr3:uid="{00000000-0010-0000-0200-000002000000}" name="SZACOWANE" totalsRowFunction="sum" dataDxfId="60" totalsRowDxfId="57"/>
    <tableColumn id="3" xr3:uid="{00000000-0010-0000-0200-000003000000}" name="RZECZYWISTE" totalsRowFunction="sum" dataDxfId="59" totalsRowDxfId="56"/>
    <tableColumn id="4" xr3:uid="{00000000-0010-0000-0200-000004000000}" name="POWYŻEJ/PONIŻEJ" totalsRowFunction="sum" dataDxfId="58" totalsRowDxfId="55">
      <calculatedColumnFormula>'Strój-Wesele-Muzyka-Zdjęcia'!$C20-'Strój-Wesele-Muzyka-Zdjęcia'!$D20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wesela z wyjątkiem kosztów rozrywki i dekoracji. Kwota powyżej lub poniżej oraz suma zostaną obliczone automatycznie, a ikona zostanie aktualizowan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uzyka" displayName="Muzyka" ref="B32:E35" totalsRowCount="1" totalsRowDxfId="85">
  <autoFilter ref="B32:E34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KATEGORIA" totalsRowLabel="Muzyka/rozrywka — suma" dataDxfId="84" totalsRowDxfId="83"/>
    <tableColumn id="2" xr3:uid="{00000000-0010-0000-0300-000002000000}" name="SZACOWANE" totalsRowFunction="sum" dataDxfId="54" totalsRowDxfId="51"/>
    <tableColumn id="3" xr3:uid="{00000000-0010-0000-0300-000003000000}" name="RZECZYWISTE" totalsRowFunction="sum" dataDxfId="53" totalsRowDxfId="50"/>
    <tableColumn id="4" xr3:uid="{00000000-0010-0000-0300-000004000000}" name="POWYŻEJ/PONIŻEJ" totalsRowFunction="sum" dataDxfId="52" totalsRowDxfId="49">
      <calculatedColumnFormula>'Strój-Wesele-Muzyka-Zdjęcia'!$C33-'Strój-Wesele-Muzyka-Zdjęcia'!$D33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muzyki i rozrywki. Kwota powyżej lub poniżej oraz suma zostaną obliczone automatycznie, a ikona zostanie aktualizowan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Drukowanie" displayName="Drukowanie" ref="B38:E48" totalsRowCount="1" totalsRowDxfId="82">
  <tableColumns count="4">
    <tableColumn id="1" xr3:uid="{00000000-0010-0000-0400-000001000000}" name="KATEGORIA" totalsRowLabel="Drukowanie/papeteria — suma" dataDxfId="81" totalsRowDxfId="80"/>
    <tableColumn id="2" xr3:uid="{00000000-0010-0000-0400-000002000000}" name="SZACOWANE" totalsRowFunction="sum" dataDxfId="48" totalsRowDxfId="45"/>
    <tableColumn id="3" xr3:uid="{00000000-0010-0000-0400-000003000000}" name="RZECZYWISTE" totalsRowFunction="sum" dataDxfId="47" totalsRowDxfId="44"/>
    <tableColumn id="4" xr3:uid="{00000000-0010-0000-0400-000004000000}" name="POWYŻEJ/PONIŻEJ" totalsRowFunction="sum" dataDxfId="46" totalsRowDxfId="43">
      <calculatedColumnFormula>'Strój-Wesele-Muzyka-Zdjęcia'!$C39-'Strój-Wesele-Muzyka-Zdjęcia'!$D39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drukowania i papeterii. Kwota powyżej lub poniżej oraz suma zostaną obliczone automatycznie, a ikona zostanie aktualizowan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Fotografie" displayName="Fotografie" ref="B51:E56" totalsRowCount="1" totalsRowDxfId="79">
  <autoFilter ref="B51:E55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KATEGORIA" totalsRowLabel="Fotografie — suma" dataDxfId="78" totalsRowDxfId="77"/>
    <tableColumn id="2" xr3:uid="{00000000-0010-0000-0500-000002000000}" name="SZACOWANE" totalsRowFunction="sum" dataDxfId="42" totalsRowDxfId="39"/>
    <tableColumn id="3" xr3:uid="{00000000-0010-0000-0500-000003000000}" name="RZECZYWISTE" totalsRowFunction="sum" dataDxfId="41" totalsRowDxfId="38"/>
    <tableColumn id="4" xr3:uid="{00000000-0010-0000-0500-000004000000}" name="POWYŻEJ/PONIŻEJ" totalsRowFunction="sum" dataDxfId="40" totalsRowDxfId="37">
      <calculatedColumnFormula>'Strój-Wesele-Muzyka-Zdjęcia'!$C52-'Strój-Wesele-Muzyka-Zdjęcia'!$D52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fotografii. Kwota powyżej lub poniżej oraz suma zostaną obliczone automatycznie, a ikona zostanie aktualizowan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ekoracje" displayName="Dekoracje" ref="B2:E8" totalsRowCount="1">
  <autoFilter ref="B2:E7" xr:uid="{00000000-0009-0000-0100-00001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KATEGORIA" totalsRowLabel="Dekoracje — suma" dataDxfId="76" totalsRowDxfId="75"/>
    <tableColumn id="2" xr3:uid="{00000000-0010-0000-0600-000002000000}" name="SZACOWANE" totalsRowFunction="sum" dataDxfId="36" totalsRowDxfId="33"/>
    <tableColumn id="3" xr3:uid="{00000000-0010-0000-0600-000003000000}" name="RZECZYWISTE" totalsRowFunction="sum" dataDxfId="35" totalsRowDxfId="32"/>
    <tableColumn id="4" xr3:uid="{00000000-0010-0000-0600-000004000000}" name="POWYŻEJ/PONIŻEJ" totalsRowFunction="sum" dataDxfId="34" totalsRowDxfId="31">
      <calculatedColumnFormula>'Dekoracje-Kwiaty-Prezent-Podróż'!$C3-'Dekoracje-Kwiaty-Prezent-Podróż'!$D3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dekoracji z wyjątkiem kwiatów. Kwota powyżej lub poniżej oraz suma zostaną obliczone automatycznie, a ikona zostanie aktualizowana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Kwiaty" displayName="Kwiaty" ref="B12:E18" totalsRowCount="1">
  <autoFilter ref="B12:E17" xr:uid="{00000000-0009-0000-0100-00001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KATEGORIA" totalsRowLabel="Kwiaty — suma" dataDxfId="74" totalsRowDxfId="73"/>
    <tableColumn id="2" xr3:uid="{00000000-0010-0000-0700-000002000000}" name="SZACOWANE" totalsRowFunction="sum" dataDxfId="30" totalsRowDxfId="27"/>
    <tableColumn id="3" xr3:uid="{00000000-0010-0000-0700-000003000000}" name="RZECZYWISTE" totalsRowFunction="sum" dataDxfId="29" totalsRowDxfId="26"/>
    <tableColumn id="4" xr3:uid="{00000000-0010-0000-0700-000004000000}" name="POWYŻEJ/PONIŻEJ" totalsRowFunction="sum" dataDxfId="28" totalsRowDxfId="25">
      <calculatedColumnFormula>'Dekoracje-Kwiaty-Prezent-Podróż'!$C13-'Dekoracje-Kwiaty-Prezent-Podróż'!$D13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kwiatów. Kwota powyżej lub poniżej oraz suma zostaną obliczone automatycznie, a ikona zostanie aktualizowana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Prezenty" displayName="Prezenty" ref="B21:E27" totalsRowCount="1">
  <autoFilter ref="B21:E26" xr:uid="{00000000-0009-0000-0100-00001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KATEGORIA" totalsRowLabel="Prezenty — suma" dataDxfId="72" totalsRowDxfId="71"/>
    <tableColumn id="2" xr3:uid="{00000000-0010-0000-0800-000002000000}" name="SZACOWANE" totalsRowFunction="sum" dataDxfId="24" totalsRowDxfId="21"/>
    <tableColumn id="3" xr3:uid="{00000000-0010-0000-0800-000003000000}" name="RZECZYWISTE" totalsRowFunction="sum" dataDxfId="23" totalsRowDxfId="20"/>
    <tableColumn id="4" xr3:uid="{00000000-0010-0000-0800-000004000000}" name="POWYŻEJ/PONIŻEJ" totalsRowFunction="sum" dataDxfId="22" totalsRowDxfId="19">
      <calculatedColumnFormula>'Dekoracje-Kwiaty-Prezent-Podróż'!$C22-'Dekoracje-Kwiaty-Prezent-Podróż'!$D22</calculatedColumnFormula>
    </tableColumn>
  </tableColumns>
  <tableStyleInfo name="Budżet ślubny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element Kategoria oraz szacowane i rzeczywiste koszty prezentów. Kwota powyżej lub poniżej oraz suma zostaną obliczone automatycznie, a ikona zostanie aktualizowana"/>
    </ext>
  </extLst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C9579-7B9D-4945-89C6-776A7F8461C7}">
  <sheetPr>
    <tabColor theme="4" tint="-0.249977111117893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21" t="s">
        <v>0</v>
      </c>
    </row>
    <row r="2" spans="2:2" ht="30" customHeight="1" x14ac:dyDescent="0.2">
      <c r="B2" s="19" t="s">
        <v>1</v>
      </c>
    </row>
    <row r="3" spans="2:2" ht="30" customHeight="1" x14ac:dyDescent="0.2">
      <c r="B3" s="19" t="s">
        <v>2</v>
      </c>
    </row>
    <row r="4" spans="2:2" ht="30" customHeight="1" x14ac:dyDescent="0.2">
      <c r="B4" s="19" t="s">
        <v>3</v>
      </c>
    </row>
    <row r="5" spans="2:2" ht="30" customHeight="1" x14ac:dyDescent="0.2">
      <c r="B5" s="20" t="s">
        <v>4</v>
      </c>
    </row>
    <row r="6" spans="2:2" ht="57" customHeight="1" x14ac:dyDescent="0.2">
      <c r="B6" s="19" t="s">
        <v>5</v>
      </c>
    </row>
    <row r="7" spans="2:2" ht="41.25" customHeight="1" x14ac:dyDescent="0.2">
      <c r="B7" s="19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G44"/>
  <sheetViews>
    <sheetView showGridLines="0" zoomScaleNormal="100" zoomScaleSheetLayoutView="50" workbookViewId="0"/>
  </sheetViews>
  <sheetFormatPr defaultRowHeight="12.75" x14ac:dyDescent="0.2"/>
  <cols>
    <col min="1" max="1" width="4.7109375" style="15" customWidth="1"/>
    <col min="2" max="2" width="4.7109375" customWidth="1"/>
    <col min="3" max="3" width="26.7109375" customWidth="1"/>
    <col min="4" max="6" width="19.7109375" customWidth="1"/>
    <col min="7" max="8" width="4.7109375" customWidth="1"/>
  </cols>
  <sheetData>
    <row r="1" spans="1:7" s="2" customFormat="1" ht="41.25" customHeight="1" x14ac:dyDescent="0.25">
      <c r="A1" s="12" t="s">
        <v>128</v>
      </c>
      <c r="B1" s="6"/>
      <c r="C1" s="23" t="s">
        <v>9</v>
      </c>
      <c r="D1" s="5"/>
      <c r="E1" s="6"/>
      <c r="F1" s="6"/>
      <c r="G1" s="6"/>
    </row>
    <row r="2" spans="1:7" ht="30.75" customHeight="1" x14ac:dyDescent="0.25">
      <c r="A2" s="13" t="s">
        <v>129</v>
      </c>
      <c r="B2" s="5"/>
      <c r="C2" s="35">
        <f ca="1">TODAY()+365</f>
        <v>43803</v>
      </c>
      <c r="D2" s="22" t="s">
        <v>24</v>
      </c>
      <c r="E2" s="8">
        <f ca="1">C2-TODAY()</f>
        <v>365</v>
      </c>
      <c r="F2" s="24"/>
      <c r="G2" s="7"/>
    </row>
    <row r="3" spans="1:7" s="1" customFormat="1" ht="14.25" customHeight="1" x14ac:dyDescent="0.2">
      <c r="A3" s="13" t="s">
        <v>7</v>
      </c>
      <c r="B3" s="4"/>
      <c r="C3" s="36" t="s">
        <v>10</v>
      </c>
      <c r="D3" s="36"/>
      <c r="E3" s="36"/>
      <c r="F3" s="36"/>
      <c r="G3" s="3"/>
    </row>
    <row r="4" spans="1:7" s="1" customFormat="1" ht="14.25" customHeight="1" x14ac:dyDescent="0.2">
      <c r="A4" s="14"/>
      <c r="B4" s="4"/>
      <c r="C4" s="36"/>
      <c r="D4" s="36"/>
      <c r="E4" s="36"/>
      <c r="F4" s="36"/>
      <c r="G4" s="3"/>
    </row>
    <row r="5" spans="1:7" s="1" customFormat="1" ht="37.5" customHeight="1" x14ac:dyDescent="0.2">
      <c r="A5" s="14"/>
      <c r="B5" s="4"/>
      <c r="C5" s="36"/>
      <c r="D5" s="36"/>
      <c r="E5" s="36"/>
      <c r="F5" s="36"/>
      <c r="G5" s="3"/>
    </row>
    <row r="6" spans="1:7" s="1" customFormat="1" ht="15" customHeight="1" x14ac:dyDescent="0.2">
      <c r="A6" s="13" t="s">
        <v>130</v>
      </c>
      <c r="B6" s="4"/>
      <c r="C6" s="31" t="s">
        <v>11</v>
      </c>
      <c r="D6" s="31" t="s">
        <v>25</v>
      </c>
      <c r="E6" s="31" t="s">
        <v>26</v>
      </c>
      <c r="F6" s="31" t="s">
        <v>27</v>
      </c>
      <c r="G6" s="3"/>
    </row>
    <row r="7" spans="1:7" s="1" customFormat="1" ht="15" customHeight="1" x14ac:dyDescent="0.2">
      <c r="A7" s="14"/>
      <c r="B7" s="4"/>
      <c r="C7" t="s">
        <v>12</v>
      </c>
      <c r="D7" s="42">
        <f>Strój_Suma_szac</f>
        <v>9490</v>
      </c>
      <c r="E7" s="42">
        <f>Strój_Suma_rzecz</f>
        <v>9770</v>
      </c>
      <c r="F7" s="42">
        <f>Podsumowanie_budżetu[[#This Row],[SZACOWANE]]-Podsumowanie_budżetu[[#This Row],[RZECZYWISTE]]</f>
        <v>-280</v>
      </c>
      <c r="G7" s="3"/>
    </row>
    <row r="8" spans="1:7" ht="15" customHeight="1" x14ac:dyDescent="0.2">
      <c r="B8" s="3"/>
      <c r="C8" t="s">
        <v>13</v>
      </c>
      <c r="D8" s="42">
        <f>Wesele_Suma_szac</f>
        <v>1050</v>
      </c>
      <c r="E8" s="42">
        <f>Wesele_Suma_rzecz</f>
        <v>928</v>
      </c>
      <c r="F8" s="42">
        <f>Podsumowanie_budżetu[[#This Row],[SZACOWANE]]-Podsumowanie_budżetu[[#This Row],[RZECZYWISTE]]</f>
        <v>122</v>
      </c>
      <c r="G8" s="3"/>
    </row>
    <row r="9" spans="1:7" ht="15" customHeight="1" x14ac:dyDescent="0.2">
      <c r="B9" s="3"/>
      <c r="C9" t="s">
        <v>14</v>
      </c>
      <c r="D9" s="42">
        <f>Muzyka_Rozrywka_Suma_szac</f>
        <v>600</v>
      </c>
      <c r="E9" s="42">
        <f>Muzyka_Rozrywka_Suma_rzecz</f>
        <v>400</v>
      </c>
      <c r="F9" s="42">
        <f>Podsumowanie_budżetu[[#This Row],[SZACOWANE]]-Podsumowanie_budżetu[[#This Row],[RZECZYWISTE]]</f>
        <v>200</v>
      </c>
      <c r="G9" s="3"/>
    </row>
    <row r="10" spans="1:7" ht="15" customHeight="1" x14ac:dyDescent="0.2">
      <c r="B10" s="3"/>
      <c r="C10" t="s">
        <v>15</v>
      </c>
      <c r="D10" s="42">
        <f>Drukowanie__Papeteria_Suma_szac</f>
        <v>935</v>
      </c>
      <c r="E10" s="42">
        <f>Drukowanie__Papeteria_Suma_rzecz</f>
        <v>870</v>
      </c>
      <c r="F10" s="42">
        <f>Podsumowanie_budżetu[[#This Row],[SZACOWANE]]-Podsumowanie_budżetu[[#This Row],[RZECZYWISTE]]</f>
        <v>65</v>
      </c>
      <c r="G10" s="3"/>
    </row>
    <row r="11" spans="1:7" ht="15" customHeight="1" x14ac:dyDescent="0.2">
      <c r="B11" s="3"/>
      <c r="C11" t="s">
        <v>16</v>
      </c>
      <c r="D11" s="42">
        <f>Fotografie_Suma_szac</f>
        <v>1625</v>
      </c>
      <c r="E11" s="42">
        <f>Fotografie_Suma_rzecz</f>
        <v>1575</v>
      </c>
      <c r="F11" s="42">
        <f>Podsumowanie_budżetu[[#This Row],[SZACOWANE]]-Podsumowanie_budżetu[[#This Row],[RZECZYWISTE]]</f>
        <v>50</v>
      </c>
      <c r="G11" s="3"/>
    </row>
    <row r="12" spans="1:7" ht="15" customHeight="1" x14ac:dyDescent="0.2">
      <c r="B12" s="3"/>
      <c r="C12" t="s">
        <v>17</v>
      </c>
      <c r="D12" s="42">
        <f>Dekoracje_Suma_szac</f>
        <v>700</v>
      </c>
      <c r="E12" s="42">
        <f>Dekoracje_Suma_rzecz</f>
        <v>720</v>
      </c>
      <c r="F12" s="42">
        <f>Podsumowanie_budżetu[[#This Row],[SZACOWANE]]-Podsumowanie_budżetu[[#This Row],[RZECZYWISTE]]</f>
        <v>-20</v>
      </c>
      <c r="G12" s="3"/>
    </row>
    <row r="13" spans="1:7" ht="15" customHeight="1" x14ac:dyDescent="0.2">
      <c r="B13" s="3"/>
      <c r="C13" t="s">
        <v>18</v>
      </c>
      <c r="D13" s="42">
        <f>Kwiaty_Suma_szac</f>
        <v>900</v>
      </c>
      <c r="E13" s="42">
        <f>Kwiaty_Suma_rzecz</f>
        <v>850</v>
      </c>
      <c r="F13" s="42">
        <f>Podsumowanie_budżetu[[#This Row],[SZACOWANE]]-Podsumowanie_budżetu[[#This Row],[RZECZYWISTE]]</f>
        <v>50</v>
      </c>
      <c r="G13" s="3"/>
    </row>
    <row r="14" spans="1:7" ht="15" customHeight="1" x14ac:dyDescent="0.2">
      <c r="B14" s="3"/>
      <c r="C14" t="s">
        <v>19</v>
      </c>
      <c r="D14" s="42">
        <f>Prezenty_Suma_szac</f>
        <v>1345</v>
      </c>
      <c r="E14" s="42">
        <f>Prezenty_Suma_rzecz</f>
        <v>1075</v>
      </c>
      <c r="F14" s="42">
        <f>Podsumowanie_budżetu[[#This Row],[SZACOWANE]]-Podsumowanie_budżetu[[#This Row],[RZECZYWISTE]]</f>
        <v>270</v>
      </c>
      <c r="G14" s="3"/>
    </row>
    <row r="15" spans="1:7" ht="15" customHeight="1" x14ac:dyDescent="0.2">
      <c r="B15" s="3"/>
      <c r="C15" t="s">
        <v>20</v>
      </c>
      <c r="D15" s="42">
        <f>Podróże_Transport_Suma_szac</f>
        <v>100</v>
      </c>
      <c r="E15" s="42">
        <f>Podróże_Transport_Suma_rzecz</f>
        <v>165</v>
      </c>
      <c r="F15" s="42">
        <f>Podsumowanie_budżetu[[#This Row],[SZACOWANE]]-Podsumowanie_budżetu[[#This Row],[RZECZYWISTE]]</f>
        <v>-65</v>
      </c>
      <c r="G15" s="3"/>
    </row>
    <row r="16" spans="1:7" ht="15" customHeight="1" x14ac:dyDescent="0.2">
      <c r="B16" s="3"/>
      <c r="C16" t="s">
        <v>21</v>
      </c>
      <c r="D16" s="42">
        <f>Inne_Wydatki_Suma_szac</f>
        <v>885</v>
      </c>
      <c r="E16" s="42">
        <f>Inne_Wydatki_Suma_rzecz</f>
        <v>1021</v>
      </c>
      <c r="F16" s="42">
        <f>Podsumowanie_budżetu[[#This Row],[SZACOWANE]]-Podsumowanie_budżetu[[#This Row],[RZECZYWISTE]]</f>
        <v>-136</v>
      </c>
      <c r="G16" s="25"/>
    </row>
    <row r="17" spans="1:7" ht="15" customHeight="1" x14ac:dyDescent="0.2">
      <c r="B17" s="3"/>
      <c r="C17" s="30" t="s">
        <v>22</v>
      </c>
      <c r="D17" s="43">
        <f>SUBTOTAL(109,Podsumowanie_budżetu[SZACOWANE])</f>
        <v>17630</v>
      </c>
      <c r="E17" s="44">
        <f>SUBTOTAL(109,Podsumowanie_budżetu[RZECZYWISTE])</f>
        <v>17374</v>
      </c>
      <c r="F17" s="44">
        <f>SUBTOTAL(109,Podsumowanie_budżetu[POWYŻEJ/PONIŻEJ])</f>
        <v>256</v>
      </c>
      <c r="G17" s="26"/>
    </row>
    <row r="18" spans="1:7" ht="15" customHeight="1" x14ac:dyDescent="0.2">
      <c r="B18" s="3"/>
      <c r="C18" s="3"/>
      <c r="D18" s="3"/>
      <c r="E18" s="3"/>
      <c r="F18" s="3"/>
      <c r="G18" s="26"/>
    </row>
    <row r="19" spans="1:7" ht="15" customHeight="1" x14ac:dyDescent="0.2">
      <c r="A19" s="13" t="s">
        <v>8</v>
      </c>
      <c r="B19" s="3"/>
      <c r="C19" s="37" t="s">
        <v>23</v>
      </c>
      <c r="D19" s="37"/>
      <c r="E19" s="37"/>
      <c r="F19" s="37"/>
      <c r="G19" s="3"/>
    </row>
    <row r="20" spans="1:7" ht="15" customHeight="1" x14ac:dyDescent="0.2">
      <c r="B20" s="3"/>
      <c r="C20" s="37"/>
      <c r="D20" s="37"/>
      <c r="E20" s="37"/>
      <c r="F20" s="37"/>
      <c r="G20" s="3"/>
    </row>
    <row r="21" spans="1:7" ht="15" customHeight="1" x14ac:dyDescent="0.2">
      <c r="B21" s="3"/>
      <c r="C21" s="37"/>
      <c r="D21" s="37"/>
      <c r="E21" s="37"/>
      <c r="F21" s="37"/>
      <c r="G21" s="3"/>
    </row>
    <row r="22" spans="1:7" ht="15" customHeight="1" x14ac:dyDescent="0.2">
      <c r="B22" s="3"/>
      <c r="C22" s="37"/>
      <c r="D22" s="37"/>
      <c r="E22" s="37"/>
      <c r="F22" s="37"/>
      <c r="G22" s="3"/>
    </row>
    <row r="23" spans="1:7" ht="15" customHeight="1" x14ac:dyDescent="0.2">
      <c r="B23" s="3"/>
      <c r="C23" s="37"/>
      <c r="D23" s="37"/>
      <c r="E23" s="37"/>
      <c r="F23" s="37"/>
      <c r="G23" s="3"/>
    </row>
    <row r="24" spans="1:7" ht="15" customHeight="1" x14ac:dyDescent="0.2">
      <c r="B24" s="3"/>
      <c r="C24" s="37"/>
      <c r="D24" s="37"/>
      <c r="E24" s="37"/>
      <c r="F24" s="37"/>
      <c r="G24" s="3"/>
    </row>
    <row r="25" spans="1:7" ht="15" customHeight="1" x14ac:dyDescent="0.2">
      <c r="B25" s="3"/>
      <c r="C25" s="37"/>
      <c r="D25" s="37"/>
      <c r="E25" s="37"/>
      <c r="F25" s="37"/>
      <c r="G25" s="3"/>
    </row>
    <row r="26" spans="1:7" ht="15" customHeight="1" x14ac:dyDescent="0.2">
      <c r="B26" s="3"/>
      <c r="C26" s="37"/>
      <c r="D26" s="37"/>
      <c r="E26" s="37"/>
      <c r="F26" s="37"/>
      <c r="G26" s="3"/>
    </row>
    <row r="27" spans="1:7" ht="15" customHeight="1" x14ac:dyDescent="0.2">
      <c r="B27" s="3"/>
      <c r="C27" s="37"/>
      <c r="D27" s="37"/>
      <c r="E27" s="37"/>
      <c r="F27" s="37"/>
      <c r="G27" s="27"/>
    </row>
    <row r="28" spans="1:7" ht="15" customHeight="1" x14ac:dyDescent="0.2">
      <c r="B28" s="3"/>
      <c r="C28" s="37"/>
      <c r="D28" s="37"/>
      <c r="E28" s="37"/>
      <c r="F28" s="37"/>
      <c r="G28" s="3"/>
    </row>
    <row r="29" spans="1:7" ht="15" customHeight="1" x14ac:dyDescent="0.2">
      <c r="B29" s="3"/>
      <c r="C29" s="37"/>
      <c r="D29" s="37"/>
      <c r="E29" s="37"/>
      <c r="F29" s="37"/>
      <c r="G29" s="3"/>
    </row>
    <row r="30" spans="1:7" ht="15" customHeight="1" x14ac:dyDescent="0.2">
      <c r="B30" s="3"/>
      <c r="C30" s="37"/>
      <c r="D30" s="37"/>
      <c r="E30" s="37"/>
      <c r="F30" s="37"/>
      <c r="G30" s="3"/>
    </row>
    <row r="31" spans="1:7" ht="15" customHeight="1" x14ac:dyDescent="0.2">
      <c r="B31" s="3"/>
      <c r="C31" s="37"/>
      <c r="D31" s="37"/>
      <c r="E31" s="37"/>
      <c r="F31" s="37"/>
      <c r="G31" s="3"/>
    </row>
    <row r="32" spans="1:7" ht="15" customHeight="1" x14ac:dyDescent="0.2">
      <c r="B32" s="3"/>
      <c r="C32" s="37"/>
      <c r="D32" s="37"/>
      <c r="E32" s="37"/>
      <c r="F32" s="37"/>
      <c r="G32" s="3"/>
    </row>
    <row r="33" spans="2:7" ht="15" customHeight="1" x14ac:dyDescent="0.2">
      <c r="B33" s="3"/>
      <c r="C33" s="37"/>
      <c r="D33" s="37"/>
      <c r="E33" s="37"/>
      <c r="F33" s="37"/>
      <c r="G33" s="3"/>
    </row>
    <row r="34" spans="2:7" ht="15" customHeight="1" x14ac:dyDescent="0.2">
      <c r="B34" s="3"/>
      <c r="C34" s="37"/>
      <c r="D34" s="37"/>
      <c r="E34" s="37"/>
      <c r="F34" s="37"/>
      <c r="G34" s="3"/>
    </row>
    <row r="35" spans="2:7" ht="15" customHeight="1" x14ac:dyDescent="0.2">
      <c r="B35" s="3"/>
      <c r="C35" s="37"/>
      <c r="D35" s="37"/>
      <c r="E35" s="37"/>
      <c r="F35" s="37"/>
      <c r="G35" s="27"/>
    </row>
    <row r="36" spans="2:7" ht="15" customHeight="1" x14ac:dyDescent="0.2">
      <c r="B36" s="3"/>
      <c r="C36" s="37"/>
      <c r="D36" s="37"/>
      <c r="E36" s="37"/>
      <c r="F36" s="37"/>
      <c r="G36" s="3"/>
    </row>
    <row r="37" spans="2:7" ht="15" customHeight="1" x14ac:dyDescent="0.2">
      <c r="B37" s="3"/>
      <c r="C37" s="37"/>
      <c r="D37" s="37"/>
      <c r="E37" s="37"/>
      <c r="F37" s="37"/>
      <c r="G37" s="3"/>
    </row>
    <row r="38" spans="2:7" ht="15" customHeight="1" x14ac:dyDescent="0.2">
      <c r="B38" s="3"/>
      <c r="C38" s="37"/>
      <c r="D38" s="37"/>
      <c r="E38" s="37"/>
      <c r="F38" s="37"/>
      <c r="G38" s="3"/>
    </row>
    <row r="39" spans="2:7" ht="15" customHeight="1" x14ac:dyDescent="0.2">
      <c r="B39" s="3"/>
      <c r="C39" s="37"/>
      <c r="D39" s="37"/>
      <c r="E39" s="37"/>
      <c r="F39" s="37"/>
      <c r="G39" s="3"/>
    </row>
    <row r="40" spans="2:7" ht="15" customHeight="1" x14ac:dyDescent="0.2">
      <c r="B40" s="3"/>
      <c r="C40" s="37"/>
      <c r="D40" s="37"/>
      <c r="E40" s="37"/>
      <c r="F40" s="37"/>
      <c r="G40" s="3"/>
    </row>
    <row r="41" spans="2:7" ht="15" customHeight="1" x14ac:dyDescent="0.2">
      <c r="B41" s="3"/>
      <c r="C41" s="37"/>
      <c r="D41" s="37"/>
      <c r="E41" s="37"/>
      <c r="F41" s="37"/>
      <c r="G41" s="3"/>
    </row>
    <row r="42" spans="2:7" ht="15" customHeight="1" x14ac:dyDescent="0.2">
      <c r="B42" s="3"/>
      <c r="C42" s="37"/>
      <c r="D42" s="37"/>
      <c r="E42" s="37"/>
      <c r="F42" s="37"/>
      <c r="G42" s="3"/>
    </row>
    <row r="43" spans="2:7" ht="15" customHeight="1" x14ac:dyDescent="0.2">
      <c r="B43" s="3"/>
      <c r="C43" s="37"/>
      <c r="D43" s="37"/>
      <c r="E43" s="37"/>
      <c r="F43" s="37"/>
      <c r="G43" s="3"/>
    </row>
    <row r="44" spans="2:7" ht="15" customHeight="1" x14ac:dyDescent="0.2">
      <c r="B44" s="3"/>
      <c r="C44" s="3"/>
      <c r="D44" s="3"/>
      <c r="E44" s="3"/>
      <c r="F44" s="3"/>
      <c r="G44" s="3"/>
    </row>
  </sheetData>
  <mergeCells count="2">
    <mergeCell ref="C3:F5"/>
    <mergeCell ref="C19:F43"/>
  </mergeCells>
  <phoneticPr fontId="2" type="noConversion"/>
  <conditionalFormatting sqref="F7:G16">
    <cfRule type="dataBar" priority="157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{E9299B05-310B-472D-BE31-5920E21F680D}</x14:id>
        </ext>
      </extLst>
    </cfRule>
  </conditionalFormatting>
  <printOptions horizontalCentered="1" verticalCentered="1"/>
  <pageMargins left="0.25" right="0.25" top="0.75" bottom="0.75" header="0.3" footer="0.3"/>
  <pageSetup paperSize="9" fitToWidth="0" orientation="portrait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99B05-310B-472D-BE31-5920E21F680D}">
            <x14:dataBar minLength="0" maxLength="100" axisPosition="middle">
              <x14:cfvo type="autoMin"/>
              <x14:cfvo type="autoMax"/>
              <x14:negativeFillColor theme="0" tint="-0.249977111117893"/>
              <x14:axisColor theme="7" tint="0.249977111117893"/>
            </x14:dataBar>
          </x14:cfRule>
          <xm:sqref>F7:G16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F56"/>
  <sheetViews>
    <sheetView showGridLines="0" zoomScaleNormal="100" workbookViewId="0"/>
  </sheetViews>
  <sheetFormatPr defaultRowHeight="15" customHeight="1" x14ac:dyDescent="0.2"/>
  <cols>
    <col min="1" max="1" width="4.7109375" style="15" customWidth="1"/>
    <col min="2" max="2" width="29" style="11" bestFit="1" customWidth="1"/>
    <col min="3" max="5" width="19.7109375" customWidth="1"/>
    <col min="6" max="6" width="4.7109375" customWidth="1"/>
  </cols>
  <sheetData>
    <row r="1" spans="1:6" ht="30" customHeight="1" x14ac:dyDescent="0.2">
      <c r="A1" s="17" t="s">
        <v>28</v>
      </c>
      <c r="B1" s="9" t="s">
        <v>12</v>
      </c>
      <c r="C1" s="28"/>
      <c r="F1" t="s">
        <v>83</v>
      </c>
    </row>
    <row r="2" spans="1:6" ht="15" customHeight="1" x14ac:dyDescent="0.2">
      <c r="A2" s="29" t="s">
        <v>29</v>
      </c>
      <c r="B2" t="s">
        <v>11</v>
      </c>
      <c r="C2" t="s">
        <v>25</v>
      </c>
      <c r="D2" t="s">
        <v>26</v>
      </c>
      <c r="E2" t="s">
        <v>27</v>
      </c>
      <c r="F2" t="s">
        <v>83</v>
      </c>
    </row>
    <row r="3" spans="1:6" ht="15" customHeight="1" x14ac:dyDescent="0.2">
      <c r="B3" s="10" t="s">
        <v>38</v>
      </c>
      <c r="C3" s="45">
        <v>1500</v>
      </c>
      <c r="D3" s="45">
        <v>1500</v>
      </c>
      <c r="E3" s="45">
        <f>'Strój-Wesele-Muzyka-Zdjęcia'!$C3-'Strój-Wesele-Muzyka-Zdjęcia'!$D3</f>
        <v>0</v>
      </c>
    </row>
    <row r="4" spans="1:6" ht="15" customHeight="1" x14ac:dyDescent="0.2">
      <c r="B4" s="10" t="s">
        <v>39</v>
      </c>
      <c r="C4" s="45">
        <v>2000</v>
      </c>
      <c r="D4" s="45">
        <v>2300</v>
      </c>
      <c r="E4" s="45">
        <f>'Strój-Wesele-Muzyka-Zdjęcia'!$C4-'Strój-Wesele-Muzyka-Zdjęcia'!$D4</f>
        <v>-300</v>
      </c>
    </row>
    <row r="5" spans="1:6" ht="15" customHeight="1" x14ac:dyDescent="0.2">
      <c r="B5" s="10" t="s">
        <v>40</v>
      </c>
      <c r="C5" s="45">
        <v>3000</v>
      </c>
      <c r="D5" s="45">
        <v>2750</v>
      </c>
      <c r="E5" s="45">
        <f>'Strój-Wesele-Muzyka-Zdjęcia'!$C5-'Strój-Wesele-Muzyka-Zdjęcia'!$D5</f>
        <v>250</v>
      </c>
    </row>
    <row r="6" spans="1:6" ht="15" customHeight="1" x14ac:dyDescent="0.2">
      <c r="B6" s="10" t="s">
        <v>41</v>
      </c>
      <c r="C6" s="45">
        <v>500</v>
      </c>
      <c r="D6" s="45">
        <v>500</v>
      </c>
      <c r="E6" s="45">
        <f>'Strój-Wesele-Muzyka-Zdjęcia'!$C6-'Strój-Wesele-Muzyka-Zdjęcia'!$D6</f>
        <v>0</v>
      </c>
    </row>
    <row r="7" spans="1:6" ht="15" customHeight="1" x14ac:dyDescent="0.2">
      <c r="B7" s="10" t="s">
        <v>42</v>
      </c>
      <c r="C7" s="45">
        <v>350</v>
      </c>
      <c r="D7" s="45">
        <v>300</v>
      </c>
      <c r="E7" s="45">
        <f>'Strój-Wesele-Muzyka-Zdjęcia'!$C7-'Strój-Wesele-Muzyka-Zdjęcia'!$D7</f>
        <v>50</v>
      </c>
    </row>
    <row r="8" spans="1:6" ht="15" customHeight="1" x14ac:dyDescent="0.2">
      <c r="B8" s="10" t="s">
        <v>43</v>
      </c>
      <c r="C8" s="45">
        <v>400</v>
      </c>
      <c r="D8" s="45">
        <v>550</v>
      </c>
      <c r="E8" s="45">
        <f>'Strój-Wesele-Muzyka-Zdjęcia'!$C8-'Strój-Wesele-Muzyka-Zdjęcia'!$D8</f>
        <v>-150</v>
      </c>
    </row>
    <row r="9" spans="1:6" ht="15" customHeight="1" x14ac:dyDescent="0.2">
      <c r="B9" s="10" t="s">
        <v>44</v>
      </c>
      <c r="C9" s="45">
        <v>20</v>
      </c>
      <c r="D9" s="45">
        <v>20</v>
      </c>
      <c r="E9" s="45">
        <f>'Strój-Wesele-Muzyka-Zdjęcia'!$C9-'Strój-Wesele-Muzyka-Zdjęcia'!$D9</f>
        <v>0</v>
      </c>
    </row>
    <row r="10" spans="1:6" ht="15" customHeight="1" x14ac:dyDescent="0.2">
      <c r="B10" s="10" t="s">
        <v>45</v>
      </c>
      <c r="C10" s="45">
        <v>300</v>
      </c>
      <c r="D10" s="45">
        <v>250</v>
      </c>
      <c r="E10" s="45">
        <f>'Strój-Wesele-Muzyka-Zdjęcia'!$C10-'Strój-Wesele-Muzyka-Zdjęcia'!$D10</f>
        <v>50</v>
      </c>
    </row>
    <row r="11" spans="1:6" ht="15" customHeight="1" x14ac:dyDescent="0.2">
      <c r="B11" s="10" t="s">
        <v>46</v>
      </c>
      <c r="C11" s="45">
        <v>300</v>
      </c>
      <c r="D11" s="45">
        <v>350</v>
      </c>
      <c r="E11" s="45">
        <f>'Strój-Wesele-Muzyka-Zdjęcia'!$C11-'Strój-Wesele-Muzyka-Zdjęcia'!$D11</f>
        <v>-50</v>
      </c>
    </row>
    <row r="12" spans="1:6" ht="15" customHeight="1" x14ac:dyDescent="0.2">
      <c r="B12" s="10" t="s">
        <v>47</v>
      </c>
      <c r="C12" s="45">
        <v>500</v>
      </c>
      <c r="D12" s="45">
        <v>500</v>
      </c>
      <c r="E12" s="45">
        <f>'Strój-Wesele-Muzyka-Zdjęcia'!$C12-'Strój-Wesele-Muzyka-Zdjęcia'!$D12</f>
        <v>0</v>
      </c>
    </row>
    <row r="13" spans="1:6" ht="15" customHeight="1" x14ac:dyDescent="0.2">
      <c r="B13" s="10" t="s">
        <v>48</v>
      </c>
      <c r="C13" s="45">
        <v>200</v>
      </c>
      <c r="D13" s="45">
        <v>175</v>
      </c>
      <c r="E13" s="45">
        <f>'Strój-Wesele-Muzyka-Zdjęcia'!$C13-'Strój-Wesele-Muzyka-Zdjęcia'!$D13</f>
        <v>25</v>
      </c>
    </row>
    <row r="14" spans="1:6" ht="15" customHeight="1" x14ac:dyDescent="0.2">
      <c r="B14" s="10" t="s">
        <v>49</v>
      </c>
      <c r="C14" s="45">
        <v>400</v>
      </c>
      <c r="D14" s="45">
        <v>550</v>
      </c>
      <c r="E14" s="45">
        <f>'Strój-Wesele-Muzyka-Zdjęcia'!$C14-'Strój-Wesele-Muzyka-Zdjęcia'!$D14</f>
        <v>-150</v>
      </c>
    </row>
    <row r="15" spans="1:6" ht="15" customHeight="1" x14ac:dyDescent="0.2">
      <c r="A15" s="18"/>
      <c r="B15" s="10" t="s">
        <v>50</v>
      </c>
      <c r="C15" s="45">
        <v>20</v>
      </c>
      <c r="D15" s="45">
        <v>25</v>
      </c>
      <c r="E15" s="45">
        <f>'Strój-Wesele-Muzyka-Zdjęcia'!$C15-'Strój-Wesele-Muzyka-Zdjęcia'!$D15</f>
        <v>-5</v>
      </c>
    </row>
    <row r="16" spans="1:6" ht="15" customHeight="1" x14ac:dyDescent="0.2">
      <c r="A16" s="17"/>
      <c r="B16" t="s">
        <v>51</v>
      </c>
      <c r="C16" s="46">
        <f>SUBTOTAL(109,Stroje[SZACOWANE])</f>
        <v>9490</v>
      </c>
      <c r="D16" s="46">
        <f>SUBTOTAL(109,Stroje[RZECZYWISTE])</f>
        <v>9770</v>
      </c>
      <c r="E16" s="46">
        <f>SUBTOTAL(109,Stroje[POWYŻEJ/PONIŻEJ])</f>
        <v>-280</v>
      </c>
    </row>
    <row r="17" spans="1:5" ht="15" customHeight="1" x14ac:dyDescent="0.2">
      <c r="A17" s="17"/>
      <c r="B17" s="39"/>
      <c r="C17" s="39"/>
      <c r="D17" s="39"/>
      <c r="E17" s="39"/>
    </row>
    <row r="18" spans="1:5" ht="15" customHeight="1" x14ac:dyDescent="0.2">
      <c r="A18" s="13" t="s">
        <v>30</v>
      </c>
      <c r="B18" s="9" t="s">
        <v>52</v>
      </c>
      <c r="C18" s="28"/>
    </row>
    <row r="19" spans="1:5" ht="15" customHeight="1" x14ac:dyDescent="0.2">
      <c r="A19" s="13" t="s">
        <v>31</v>
      </c>
      <c r="B19" t="s">
        <v>11</v>
      </c>
      <c r="C19" t="s">
        <v>25</v>
      </c>
      <c r="D19" t="s">
        <v>26</v>
      </c>
      <c r="E19" t="s">
        <v>27</v>
      </c>
    </row>
    <row r="20" spans="1:5" ht="15" customHeight="1" x14ac:dyDescent="0.2">
      <c r="B20" s="10" t="s">
        <v>53</v>
      </c>
      <c r="C20" s="45">
        <v>200</v>
      </c>
      <c r="D20" s="45">
        <v>150</v>
      </c>
      <c r="E20" s="45">
        <f>'Strój-Wesele-Muzyka-Zdjęcia'!$C20-'Strój-Wesele-Muzyka-Zdjęcia'!$D20</f>
        <v>50</v>
      </c>
    </row>
    <row r="21" spans="1:5" ht="15" customHeight="1" x14ac:dyDescent="0.2">
      <c r="B21" s="10" t="s">
        <v>54</v>
      </c>
      <c r="C21" s="45">
        <v>100</v>
      </c>
      <c r="D21" s="45">
        <v>50</v>
      </c>
      <c r="E21" s="45">
        <f>'Strój-Wesele-Muzyka-Zdjęcia'!$C21-'Strój-Wesele-Muzyka-Zdjęcia'!$D21</f>
        <v>50</v>
      </c>
    </row>
    <row r="22" spans="1:5" ht="15" customHeight="1" x14ac:dyDescent="0.2">
      <c r="B22" s="10" t="s">
        <v>55</v>
      </c>
      <c r="C22" s="45">
        <v>0</v>
      </c>
      <c r="D22" s="45">
        <v>0</v>
      </c>
      <c r="E22" s="45">
        <f>'Strój-Wesele-Muzyka-Zdjęcia'!$C22-'Strój-Wesele-Muzyka-Zdjęcia'!$D22</f>
        <v>0</v>
      </c>
    </row>
    <row r="23" spans="1:5" ht="15" customHeight="1" x14ac:dyDescent="0.2">
      <c r="B23" s="10" t="s">
        <v>56</v>
      </c>
      <c r="C23" s="45">
        <v>0</v>
      </c>
      <c r="D23" s="45">
        <v>0</v>
      </c>
      <c r="E23" s="45">
        <f>'Strój-Wesele-Muzyka-Zdjęcia'!$C23-'Strój-Wesele-Muzyka-Zdjęcia'!$D23</f>
        <v>0</v>
      </c>
    </row>
    <row r="24" spans="1:5" ht="15" customHeight="1" x14ac:dyDescent="0.2">
      <c r="B24" s="10" t="s">
        <v>57</v>
      </c>
      <c r="C24" s="45">
        <v>0</v>
      </c>
      <c r="D24" s="45">
        <v>0</v>
      </c>
      <c r="E24" s="45">
        <f>'Strój-Wesele-Muzyka-Zdjęcia'!$C24-'Strój-Wesele-Muzyka-Zdjęcia'!$D24</f>
        <v>0</v>
      </c>
    </row>
    <row r="25" spans="1:5" ht="15" customHeight="1" x14ac:dyDescent="0.2">
      <c r="B25" s="10" t="s">
        <v>58</v>
      </c>
      <c r="C25" s="45">
        <v>700</v>
      </c>
      <c r="D25" s="45">
        <v>700</v>
      </c>
      <c r="E25" s="45">
        <f>'Strój-Wesele-Muzyka-Zdjęcia'!$C25-'Strój-Wesele-Muzyka-Zdjęcia'!$D25</f>
        <v>0</v>
      </c>
    </row>
    <row r="26" spans="1:5" ht="15" customHeight="1" x14ac:dyDescent="0.2">
      <c r="B26" s="10" t="s">
        <v>59</v>
      </c>
      <c r="C26" s="45">
        <v>50</v>
      </c>
      <c r="D26" s="45">
        <v>28</v>
      </c>
      <c r="E26" s="45">
        <f>'Strój-Wesele-Muzyka-Zdjęcia'!$C26-'Strój-Wesele-Muzyka-Zdjęcia'!$D26</f>
        <v>22</v>
      </c>
    </row>
    <row r="27" spans="1:5" ht="15" customHeight="1" x14ac:dyDescent="0.2">
      <c r="B27" s="10" t="s">
        <v>60</v>
      </c>
      <c r="C27" s="45">
        <v>0</v>
      </c>
      <c r="D27" s="45">
        <v>0</v>
      </c>
      <c r="E27" s="45">
        <f>'Strój-Wesele-Muzyka-Zdjęcia'!$C27-'Strój-Wesele-Muzyka-Zdjęcia'!$D27</f>
        <v>0</v>
      </c>
    </row>
    <row r="28" spans="1:5" ht="15" customHeight="1" x14ac:dyDescent="0.2">
      <c r="A28" s="17"/>
      <c r="B28" t="s">
        <v>61</v>
      </c>
      <c r="C28" s="46">
        <f>SUBTOTAL(109,Wesele[SZACOWANE])</f>
        <v>1050</v>
      </c>
      <c r="D28" s="46">
        <f>SUBTOTAL(109,Wesele[RZECZYWISTE])</f>
        <v>928</v>
      </c>
      <c r="E28" s="46">
        <f>SUBTOTAL(109,Wesele[POWYŻEJ/PONIŻEJ])</f>
        <v>122</v>
      </c>
    </row>
    <row r="29" spans="1:5" ht="15" customHeight="1" x14ac:dyDescent="0.2">
      <c r="B29" s="38" t="s">
        <v>62</v>
      </c>
      <c r="C29" s="38"/>
      <c r="D29" s="38"/>
      <c r="E29" s="38"/>
    </row>
    <row r="30" spans="1:5" ht="15" customHeight="1" x14ac:dyDescent="0.2">
      <c r="B30" s="38"/>
      <c r="C30" s="38"/>
      <c r="D30" s="38"/>
      <c r="E30" s="38"/>
    </row>
    <row r="31" spans="1:5" ht="15" customHeight="1" x14ac:dyDescent="0.2">
      <c r="A31" s="13" t="s">
        <v>32</v>
      </c>
      <c r="B31" s="9" t="s">
        <v>63</v>
      </c>
      <c r="C31" s="28"/>
    </row>
    <row r="32" spans="1:5" ht="15" customHeight="1" x14ac:dyDescent="0.2">
      <c r="A32" s="16" t="s">
        <v>33</v>
      </c>
      <c r="B32" t="s">
        <v>11</v>
      </c>
      <c r="C32" t="s">
        <v>25</v>
      </c>
      <c r="D32" t="s">
        <v>26</v>
      </c>
      <c r="E32" t="s">
        <v>27</v>
      </c>
    </row>
    <row r="33" spans="1:5" ht="15" customHeight="1" x14ac:dyDescent="0.2">
      <c r="A33" s="17"/>
      <c r="B33" s="10" t="s">
        <v>64</v>
      </c>
      <c r="C33" s="45">
        <v>400</v>
      </c>
      <c r="D33" s="45">
        <v>400</v>
      </c>
      <c r="E33" s="45">
        <f>'Strój-Wesele-Muzyka-Zdjęcia'!$C33-'Strój-Wesele-Muzyka-Zdjęcia'!$D33</f>
        <v>0</v>
      </c>
    </row>
    <row r="34" spans="1:5" ht="15" customHeight="1" x14ac:dyDescent="0.2">
      <c r="B34" s="10" t="s">
        <v>65</v>
      </c>
      <c r="C34" s="45">
        <v>200</v>
      </c>
      <c r="D34" s="45">
        <v>0</v>
      </c>
      <c r="E34" s="45">
        <f>'Strój-Wesele-Muzyka-Zdjęcia'!$C34-'Strój-Wesele-Muzyka-Zdjęcia'!$D34</f>
        <v>200</v>
      </c>
    </row>
    <row r="35" spans="1:5" ht="15" customHeight="1" x14ac:dyDescent="0.2">
      <c r="B35" s="34" t="s">
        <v>66</v>
      </c>
      <c r="C35" s="47">
        <f>SUBTOTAL(109,Muzyka[SZACOWANE])</f>
        <v>600</v>
      </c>
      <c r="D35" s="47">
        <f>SUBTOTAL(109,Muzyka[RZECZYWISTE])</f>
        <v>400</v>
      </c>
      <c r="E35" s="47">
        <f>SUBTOTAL(109,Muzyka[POWYŻEJ/PONIŻEJ])</f>
        <v>200</v>
      </c>
    </row>
    <row r="36" spans="1:5" ht="15" customHeight="1" x14ac:dyDescent="0.2">
      <c r="B36" s="40"/>
      <c r="C36" s="40"/>
      <c r="D36" s="40"/>
      <c r="E36" s="40"/>
    </row>
    <row r="37" spans="1:5" ht="15" customHeight="1" x14ac:dyDescent="0.2">
      <c r="A37" s="13" t="s">
        <v>34</v>
      </c>
      <c r="B37" s="9" t="s">
        <v>67</v>
      </c>
      <c r="C37" s="28"/>
    </row>
    <row r="38" spans="1:5" ht="15" customHeight="1" x14ac:dyDescent="0.2">
      <c r="A38" s="15" t="s">
        <v>35</v>
      </c>
      <c r="B38" t="s">
        <v>11</v>
      </c>
      <c r="C38" t="s">
        <v>25</v>
      </c>
      <c r="D38" t="s">
        <v>26</v>
      </c>
      <c r="E38" t="s">
        <v>27</v>
      </c>
    </row>
    <row r="39" spans="1:5" ht="15" customHeight="1" x14ac:dyDescent="0.2">
      <c r="B39" s="10" t="s">
        <v>68</v>
      </c>
      <c r="C39" s="45">
        <v>500</v>
      </c>
      <c r="D39" s="45">
        <v>450</v>
      </c>
      <c r="E39" s="45">
        <f>'Strój-Wesele-Muzyka-Zdjęcia'!$C39-'Strój-Wesele-Muzyka-Zdjęcia'!$D39</f>
        <v>50</v>
      </c>
    </row>
    <row r="40" spans="1:5" ht="15" customHeight="1" x14ac:dyDescent="0.2">
      <c r="B40" s="10" t="s">
        <v>69</v>
      </c>
      <c r="C40" s="45">
        <v>200</v>
      </c>
      <c r="D40" s="45">
        <v>175</v>
      </c>
      <c r="E40" s="45">
        <f>'Strój-Wesele-Muzyka-Zdjęcia'!$C40-'Strój-Wesele-Muzyka-Zdjęcia'!$D40</f>
        <v>25</v>
      </c>
    </row>
    <row r="41" spans="1:5" ht="15" customHeight="1" x14ac:dyDescent="0.2">
      <c r="B41" s="10" t="s">
        <v>70</v>
      </c>
      <c r="C41" s="45">
        <v>100</v>
      </c>
      <c r="D41" s="45">
        <v>100</v>
      </c>
      <c r="E41" s="45">
        <f>'Strój-Wesele-Muzyka-Zdjęcia'!$C41-'Strój-Wesele-Muzyka-Zdjęcia'!$D41</f>
        <v>0</v>
      </c>
    </row>
    <row r="42" spans="1:5" ht="15" customHeight="1" x14ac:dyDescent="0.2">
      <c r="B42" s="10" t="s">
        <v>71</v>
      </c>
      <c r="C42" s="45">
        <v>0</v>
      </c>
      <c r="D42" s="45">
        <v>0</v>
      </c>
      <c r="E42" s="45">
        <f>'Strój-Wesele-Muzyka-Zdjęcia'!$C42-'Strój-Wesele-Muzyka-Zdjęcia'!$D42</f>
        <v>0</v>
      </c>
    </row>
    <row r="43" spans="1:5" ht="15" customHeight="1" x14ac:dyDescent="0.2">
      <c r="B43" s="10" t="s">
        <v>72</v>
      </c>
      <c r="C43" s="45">
        <v>25</v>
      </c>
      <c r="D43" s="45">
        <v>25</v>
      </c>
      <c r="E43" s="45">
        <f>'Strój-Wesele-Muzyka-Zdjęcia'!$C43-'Strój-Wesele-Muzyka-Zdjęcia'!$D43</f>
        <v>0</v>
      </c>
    </row>
    <row r="44" spans="1:5" ht="15" customHeight="1" x14ac:dyDescent="0.2">
      <c r="A44" s="16"/>
      <c r="B44" s="10" t="s">
        <v>73</v>
      </c>
      <c r="C44" s="45">
        <v>75</v>
      </c>
      <c r="D44" s="45">
        <v>80</v>
      </c>
      <c r="E44" s="45">
        <f>'Strój-Wesele-Muzyka-Zdjęcia'!$C44-'Strój-Wesele-Muzyka-Zdjęcia'!$D44</f>
        <v>-5</v>
      </c>
    </row>
    <row r="45" spans="1:5" ht="15" customHeight="1" x14ac:dyDescent="0.2">
      <c r="A45" s="17"/>
      <c r="B45" s="10" t="s">
        <v>74</v>
      </c>
      <c r="C45" s="45">
        <v>35</v>
      </c>
      <c r="D45" s="45">
        <v>40</v>
      </c>
      <c r="E45" s="45">
        <f>'Strój-Wesele-Muzyka-Zdjęcia'!$C45-'Strój-Wesele-Muzyka-Zdjęcia'!$D45</f>
        <v>-5</v>
      </c>
    </row>
    <row r="46" spans="1:5" ht="15" customHeight="1" x14ac:dyDescent="0.2">
      <c r="B46" s="10" t="s">
        <v>75</v>
      </c>
      <c r="C46" s="45">
        <v>0</v>
      </c>
      <c r="D46" s="45">
        <v>0</v>
      </c>
      <c r="E46" s="45">
        <f>'Strój-Wesele-Muzyka-Zdjęcia'!$C46-'Strój-Wesele-Muzyka-Zdjęcia'!$D46</f>
        <v>0</v>
      </c>
    </row>
    <row r="47" spans="1:5" ht="15" customHeight="1" x14ac:dyDescent="0.2">
      <c r="B47" s="10" t="s">
        <v>76</v>
      </c>
      <c r="C47" s="45">
        <v>0</v>
      </c>
      <c r="D47" s="45">
        <v>0</v>
      </c>
      <c r="E47" s="45">
        <f>'Strój-Wesele-Muzyka-Zdjęcia'!$C47-'Strój-Wesele-Muzyka-Zdjęcia'!$D47</f>
        <v>0</v>
      </c>
    </row>
    <row r="48" spans="1:5" ht="15" customHeight="1" x14ac:dyDescent="0.2">
      <c r="B48" s="34" t="s">
        <v>77</v>
      </c>
      <c r="C48" s="47">
        <f>SUBTOTAL(109,Drukowanie[SZACOWANE])</f>
        <v>935</v>
      </c>
      <c r="D48" s="47">
        <f>SUBTOTAL(109,Drukowanie[RZECZYWISTE])</f>
        <v>870</v>
      </c>
      <c r="E48" s="47">
        <f>SUBTOTAL(109,Drukowanie[POWYŻEJ/PONIŻEJ])</f>
        <v>65</v>
      </c>
    </row>
    <row r="49" spans="1:5" ht="15" customHeight="1" x14ac:dyDescent="0.2">
      <c r="B49" s="40"/>
      <c r="C49" s="40"/>
      <c r="D49" s="40"/>
      <c r="E49" s="40"/>
    </row>
    <row r="50" spans="1:5" ht="15" customHeight="1" x14ac:dyDescent="0.2">
      <c r="A50" s="13" t="s">
        <v>36</v>
      </c>
      <c r="B50" s="9" t="s">
        <v>16</v>
      </c>
      <c r="C50" s="28"/>
    </row>
    <row r="51" spans="1:5" ht="15" customHeight="1" x14ac:dyDescent="0.2">
      <c r="A51" s="13" t="s">
        <v>37</v>
      </c>
      <c r="B51" t="s">
        <v>11</v>
      </c>
      <c r="C51" t="s">
        <v>25</v>
      </c>
      <c r="D51" t="s">
        <v>26</v>
      </c>
      <c r="E51" t="s">
        <v>27</v>
      </c>
    </row>
    <row r="52" spans="1:5" ht="15" customHeight="1" x14ac:dyDescent="0.2">
      <c r="B52" s="10" t="s">
        <v>78</v>
      </c>
      <c r="C52" s="45">
        <v>1300</v>
      </c>
      <c r="D52" s="45">
        <v>1300</v>
      </c>
      <c r="E52" s="45">
        <f>'Strój-Wesele-Muzyka-Zdjęcia'!$C52-'Strój-Wesele-Muzyka-Zdjęcia'!$D52</f>
        <v>0</v>
      </c>
    </row>
    <row r="53" spans="1:5" ht="15" customHeight="1" x14ac:dyDescent="0.2">
      <c r="B53" s="10" t="s">
        <v>79</v>
      </c>
      <c r="C53" s="45">
        <v>25</v>
      </c>
      <c r="D53" s="45">
        <v>25</v>
      </c>
      <c r="E53" s="45">
        <f>'Strój-Wesele-Muzyka-Zdjęcia'!$C53-'Strój-Wesele-Muzyka-Zdjęcia'!$D53</f>
        <v>0</v>
      </c>
    </row>
    <row r="54" spans="1:5" ht="15" customHeight="1" x14ac:dyDescent="0.2">
      <c r="B54" s="10" t="s">
        <v>80</v>
      </c>
      <c r="C54" s="45">
        <v>100</v>
      </c>
      <c r="D54" s="45">
        <v>100</v>
      </c>
      <c r="E54" s="45">
        <f>'Strój-Wesele-Muzyka-Zdjęcia'!$C54-'Strój-Wesele-Muzyka-Zdjęcia'!$D54</f>
        <v>0</v>
      </c>
    </row>
    <row r="55" spans="1:5" ht="15" customHeight="1" x14ac:dyDescent="0.2">
      <c r="B55" s="10" t="s">
        <v>81</v>
      </c>
      <c r="C55" s="45">
        <v>200</v>
      </c>
      <c r="D55" s="45">
        <v>150</v>
      </c>
      <c r="E55" s="45">
        <f>'Strój-Wesele-Muzyka-Zdjęcia'!$C55-'Strój-Wesele-Muzyka-Zdjęcia'!$D55</f>
        <v>50</v>
      </c>
    </row>
    <row r="56" spans="1:5" ht="15" customHeight="1" x14ac:dyDescent="0.2">
      <c r="B56" s="34" t="s">
        <v>82</v>
      </c>
      <c r="C56" s="47">
        <f>SUBTOTAL(109,Fotografie[SZACOWANE])</f>
        <v>1625</v>
      </c>
      <c r="D56" s="47">
        <f>SUBTOTAL(109,Fotografie[RZECZYWISTE])</f>
        <v>1575</v>
      </c>
      <c r="E56" s="47">
        <f>SUBTOTAL(109,Fotografie[POWYŻEJ/PONIŻEJ])</f>
        <v>50</v>
      </c>
    </row>
  </sheetData>
  <mergeCells count="5">
    <mergeCell ref="B29:E29"/>
    <mergeCell ref="B17:E17"/>
    <mergeCell ref="B30:E30"/>
    <mergeCell ref="B36:E36"/>
    <mergeCell ref="B49:E49"/>
  </mergeCell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4" id="{55199E56-DD9C-4A4F-BED9-16F56CCFDA0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E52:E55 E39:E47 E33:E34 E20:E27 E3:E15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E48"/>
  <sheetViews>
    <sheetView showGridLines="0" zoomScaleNormal="100" workbookViewId="0"/>
  </sheetViews>
  <sheetFormatPr defaultRowHeight="15" customHeight="1" x14ac:dyDescent="0.2"/>
  <cols>
    <col min="1" max="1" width="4.7109375" style="15" customWidth="1"/>
    <col min="2" max="2" width="29" style="11" customWidth="1"/>
    <col min="3" max="5" width="19.7109375" customWidth="1"/>
    <col min="6" max="6" width="4.7109375" customWidth="1"/>
  </cols>
  <sheetData>
    <row r="1" spans="1:5" ht="30" customHeight="1" x14ac:dyDescent="0.2">
      <c r="A1" s="13" t="s">
        <v>131</v>
      </c>
      <c r="B1" s="9" t="s">
        <v>92</v>
      </c>
      <c r="C1" s="28"/>
    </row>
    <row r="2" spans="1:5" ht="15" customHeight="1" x14ac:dyDescent="0.2">
      <c r="A2" s="13" t="s">
        <v>84</v>
      </c>
      <c r="B2" t="s">
        <v>11</v>
      </c>
      <c r="C2" t="s">
        <v>25</v>
      </c>
      <c r="D2" t="s">
        <v>26</v>
      </c>
      <c r="E2" t="s">
        <v>27</v>
      </c>
    </row>
    <row r="3" spans="1:5" ht="15" customHeight="1" x14ac:dyDescent="0.2">
      <c r="B3" s="10" t="s">
        <v>93</v>
      </c>
      <c r="C3" s="45">
        <v>0</v>
      </c>
      <c r="D3" s="45">
        <v>0</v>
      </c>
      <c r="E3" s="45">
        <f>'Dekoracje-Kwiaty-Prezent-Podróż'!$C3-'Dekoracje-Kwiaty-Prezent-Podróż'!$D3</f>
        <v>0</v>
      </c>
    </row>
    <row r="4" spans="1:5" ht="15" customHeight="1" x14ac:dyDescent="0.2">
      <c r="B4" s="10" t="s">
        <v>94</v>
      </c>
      <c r="C4" s="45">
        <v>300</v>
      </c>
      <c r="D4" s="45">
        <v>320</v>
      </c>
      <c r="E4" s="45">
        <f>'Dekoracje-Kwiaty-Prezent-Podróż'!$C4-'Dekoracje-Kwiaty-Prezent-Podróż'!$D4</f>
        <v>-20</v>
      </c>
    </row>
    <row r="5" spans="1:5" ht="15" customHeight="1" x14ac:dyDescent="0.2">
      <c r="B5" s="10" t="s">
        <v>95</v>
      </c>
      <c r="C5" s="45">
        <v>100</v>
      </c>
      <c r="D5" s="45">
        <v>75</v>
      </c>
      <c r="E5" s="45">
        <f>'Dekoracje-Kwiaty-Prezent-Podróż'!$C5-'Dekoracje-Kwiaty-Prezent-Podróż'!$D5</f>
        <v>25</v>
      </c>
    </row>
    <row r="6" spans="1:5" ht="15" customHeight="1" x14ac:dyDescent="0.2">
      <c r="B6" s="10" t="s">
        <v>96</v>
      </c>
      <c r="C6" s="45">
        <v>100</v>
      </c>
      <c r="D6" s="45">
        <v>75</v>
      </c>
      <c r="E6" s="45">
        <f>'Dekoracje-Kwiaty-Prezent-Podróż'!$C6-'Dekoracje-Kwiaty-Prezent-Podróż'!$D6</f>
        <v>25</v>
      </c>
    </row>
    <row r="7" spans="1:5" ht="15" customHeight="1" x14ac:dyDescent="0.2">
      <c r="B7" s="10" t="s">
        <v>97</v>
      </c>
      <c r="C7" s="45">
        <v>200</v>
      </c>
      <c r="D7" s="45">
        <v>250</v>
      </c>
      <c r="E7" s="45">
        <f>'Dekoracje-Kwiaty-Prezent-Podróż'!$C7-'Dekoracje-Kwiaty-Prezent-Podróż'!$D7</f>
        <v>-50</v>
      </c>
    </row>
    <row r="8" spans="1:5" ht="15" customHeight="1" x14ac:dyDescent="0.2">
      <c r="A8" s="16"/>
      <c r="B8" t="s">
        <v>98</v>
      </c>
      <c r="C8" s="46">
        <f>SUBTOTAL(109,Dekoracje[SZACOWANE])</f>
        <v>700</v>
      </c>
      <c r="D8" s="46">
        <f>SUBTOTAL(109,Dekoracje[RZECZYWISTE])</f>
        <v>720</v>
      </c>
      <c r="E8" s="46">
        <f>SUBTOTAL(109,Dekoracje[POWYŻEJ/PONIŻEJ])</f>
        <v>-20</v>
      </c>
    </row>
    <row r="9" spans="1:5" ht="15" customHeight="1" x14ac:dyDescent="0.2">
      <c r="A9" s="17"/>
      <c r="B9" s="38" t="s">
        <v>99</v>
      </c>
      <c r="C9" s="38"/>
      <c r="D9" s="38"/>
      <c r="E9" s="38"/>
    </row>
    <row r="10" spans="1:5" ht="15" customHeight="1" x14ac:dyDescent="0.2">
      <c r="A10" s="17"/>
      <c r="B10" s="38"/>
      <c r="C10" s="38"/>
      <c r="D10" s="38"/>
      <c r="E10" s="38"/>
    </row>
    <row r="11" spans="1:5" ht="15" customHeight="1" x14ac:dyDescent="0.2">
      <c r="A11" s="13" t="s">
        <v>85</v>
      </c>
      <c r="B11" s="9" t="s">
        <v>18</v>
      </c>
      <c r="C11" s="28"/>
    </row>
    <row r="12" spans="1:5" ht="15" customHeight="1" x14ac:dyDescent="0.2">
      <c r="A12" s="13" t="s">
        <v>86</v>
      </c>
      <c r="B12" t="s">
        <v>11</v>
      </c>
      <c r="C12" t="s">
        <v>25</v>
      </c>
      <c r="D12" t="s">
        <v>26</v>
      </c>
      <c r="E12" t="s">
        <v>27</v>
      </c>
    </row>
    <row r="13" spans="1:5" ht="15" customHeight="1" x14ac:dyDescent="0.2">
      <c r="B13" s="32" t="s">
        <v>100</v>
      </c>
      <c r="C13" s="48">
        <v>500</v>
      </c>
      <c r="D13" s="48">
        <v>450</v>
      </c>
      <c r="E13" s="48">
        <f>'Dekoracje-Kwiaty-Prezent-Podróż'!$C13-'Dekoracje-Kwiaty-Prezent-Podróż'!$D13</f>
        <v>50</v>
      </c>
    </row>
    <row r="14" spans="1:5" ht="15" customHeight="1" x14ac:dyDescent="0.2">
      <c r="B14" s="32" t="s">
        <v>101</v>
      </c>
      <c r="C14" s="48">
        <v>0</v>
      </c>
      <c r="D14" s="48">
        <v>0</v>
      </c>
      <c r="E14" s="48">
        <f>'Dekoracje-Kwiaty-Prezent-Podróż'!$C14-'Dekoracje-Kwiaty-Prezent-Podróż'!$D14</f>
        <v>0</v>
      </c>
    </row>
    <row r="15" spans="1:5" ht="15" customHeight="1" x14ac:dyDescent="0.2">
      <c r="B15" s="32" t="s">
        <v>102</v>
      </c>
      <c r="C15" s="48">
        <v>0</v>
      </c>
      <c r="D15" s="48">
        <v>0</v>
      </c>
      <c r="E15" s="48">
        <f>'Dekoracje-Kwiaty-Prezent-Podróż'!$C15-'Dekoracje-Kwiaty-Prezent-Podróż'!$D15</f>
        <v>0</v>
      </c>
    </row>
    <row r="16" spans="1:5" ht="15" customHeight="1" x14ac:dyDescent="0.2">
      <c r="B16" s="32" t="s">
        <v>103</v>
      </c>
      <c r="C16" s="48">
        <v>400</v>
      </c>
      <c r="D16" s="48">
        <v>400</v>
      </c>
      <c r="E16" s="48">
        <f>'Dekoracje-Kwiaty-Prezent-Podróż'!$C16-'Dekoracje-Kwiaty-Prezent-Podróż'!$D16</f>
        <v>0</v>
      </c>
    </row>
    <row r="17" spans="1:5" ht="15" customHeight="1" x14ac:dyDescent="0.2">
      <c r="A17" s="16"/>
      <c r="B17" s="32" t="s">
        <v>13</v>
      </c>
      <c r="C17" s="48">
        <v>0</v>
      </c>
      <c r="D17" s="48">
        <v>0</v>
      </c>
      <c r="E17" s="48">
        <f>'Dekoracje-Kwiaty-Prezent-Podróż'!$C17-'Dekoracje-Kwiaty-Prezent-Podróż'!$D17</f>
        <v>0</v>
      </c>
    </row>
    <row r="18" spans="1:5" ht="15" customHeight="1" x14ac:dyDescent="0.2">
      <c r="A18" s="17"/>
      <c r="B18" s="33" t="s">
        <v>104</v>
      </c>
      <c r="C18" s="49">
        <f>SUBTOTAL(109,Kwiaty[SZACOWANE])</f>
        <v>900</v>
      </c>
      <c r="D18" s="49">
        <f>SUBTOTAL(109,Kwiaty[RZECZYWISTE])</f>
        <v>850</v>
      </c>
      <c r="E18" s="49">
        <f>SUBTOTAL(109,Kwiaty[POWYŻEJ/PONIŻEJ])</f>
        <v>50</v>
      </c>
    </row>
    <row r="19" spans="1:5" ht="15" customHeight="1" x14ac:dyDescent="0.2">
      <c r="A19" s="17"/>
      <c r="B19" s="41"/>
      <c r="C19" s="41"/>
      <c r="D19" s="41"/>
      <c r="E19" s="41"/>
    </row>
    <row r="20" spans="1:5" ht="15" customHeight="1" x14ac:dyDescent="0.2">
      <c r="A20" s="13" t="s">
        <v>87</v>
      </c>
      <c r="B20" s="9" t="s">
        <v>19</v>
      </c>
      <c r="C20" s="28"/>
    </row>
    <row r="21" spans="1:5" ht="15" customHeight="1" x14ac:dyDescent="0.2">
      <c r="A21" s="13" t="s">
        <v>88</v>
      </c>
      <c r="B21" t="s">
        <v>11</v>
      </c>
      <c r="C21" t="s">
        <v>25</v>
      </c>
      <c r="D21" t="s">
        <v>26</v>
      </c>
      <c r="E21" t="s">
        <v>27</v>
      </c>
    </row>
    <row r="22" spans="1:5" ht="15" customHeight="1" x14ac:dyDescent="0.2">
      <c r="B22" s="32" t="s">
        <v>105</v>
      </c>
      <c r="C22" s="48">
        <v>1000</v>
      </c>
      <c r="D22" s="48">
        <v>400</v>
      </c>
      <c r="E22" s="48">
        <f>'Dekoracje-Kwiaty-Prezent-Podróż'!$C22-'Dekoracje-Kwiaty-Prezent-Podróż'!$D22</f>
        <v>600</v>
      </c>
    </row>
    <row r="23" spans="1:5" ht="15" customHeight="1" x14ac:dyDescent="0.2">
      <c r="B23" s="32" t="s">
        <v>106</v>
      </c>
      <c r="C23" s="48">
        <v>150</v>
      </c>
      <c r="D23" s="48">
        <v>200</v>
      </c>
      <c r="E23" s="48">
        <f>'Dekoracje-Kwiaty-Prezent-Podróż'!$C23-'Dekoracje-Kwiaty-Prezent-Podróż'!$D23</f>
        <v>-50</v>
      </c>
    </row>
    <row r="24" spans="1:5" ht="15" customHeight="1" x14ac:dyDescent="0.2">
      <c r="B24" s="32" t="s">
        <v>107</v>
      </c>
      <c r="C24" s="48">
        <v>150</v>
      </c>
      <c r="D24" s="48">
        <v>200</v>
      </c>
      <c r="E24" s="48">
        <f>'Dekoracje-Kwiaty-Prezent-Podróż'!$C24-'Dekoracje-Kwiaty-Prezent-Podróż'!$D24</f>
        <v>-50</v>
      </c>
    </row>
    <row r="25" spans="1:5" ht="15" customHeight="1" x14ac:dyDescent="0.2">
      <c r="A25" s="16"/>
      <c r="B25" s="32" t="s">
        <v>108</v>
      </c>
      <c r="C25" s="48">
        <v>25</v>
      </c>
      <c r="D25" s="48">
        <v>25</v>
      </c>
      <c r="E25" s="48">
        <f>'Dekoracje-Kwiaty-Prezent-Podróż'!$C25-'Dekoracje-Kwiaty-Prezent-Podróż'!$D25</f>
        <v>0</v>
      </c>
    </row>
    <row r="26" spans="1:5" ht="15" customHeight="1" x14ac:dyDescent="0.2">
      <c r="A26" s="17"/>
      <c r="B26" s="32" t="s">
        <v>109</v>
      </c>
      <c r="C26" s="48">
        <v>20</v>
      </c>
      <c r="D26" s="48">
        <v>250</v>
      </c>
      <c r="E26" s="48">
        <f>'Dekoracje-Kwiaty-Prezent-Podróż'!$C26-'Dekoracje-Kwiaty-Prezent-Podróż'!$D26</f>
        <v>-230</v>
      </c>
    </row>
    <row r="27" spans="1:5" ht="15" customHeight="1" x14ac:dyDescent="0.2">
      <c r="B27" s="33" t="s">
        <v>110</v>
      </c>
      <c r="C27" s="49">
        <f>SUBTOTAL(109,Prezenty[SZACOWANE])</f>
        <v>1345</v>
      </c>
      <c r="D27" s="49">
        <f>SUBTOTAL(109,Prezenty[RZECZYWISTE])</f>
        <v>1075</v>
      </c>
      <c r="E27" s="49">
        <f>SUBTOTAL(109,Prezenty[POWYŻEJ/PONIŻEJ])</f>
        <v>270</v>
      </c>
    </row>
    <row r="28" spans="1:5" ht="15" customHeight="1" x14ac:dyDescent="0.2">
      <c r="B28" s="41"/>
      <c r="C28" s="41"/>
      <c r="D28" s="41"/>
      <c r="E28" s="41"/>
    </row>
    <row r="29" spans="1:5" ht="15" customHeight="1" x14ac:dyDescent="0.2">
      <c r="A29" s="13" t="s">
        <v>89</v>
      </c>
      <c r="B29" s="9" t="s">
        <v>111</v>
      </c>
      <c r="C29" s="28"/>
    </row>
    <row r="30" spans="1:5" ht="15" customHeight="1" x14ac:dyDescent="0.2">
      <c r="A30" s="13" t="s">
        <v>132</v>
      </c>
      <c r="B30" t="s">
        <v>11</v>
      </c>
      <c r="C30" t="s">
        <v>25</v>
      </c>
      <c r="D30" t="s">
        <v>26</v>
      </c>
      <c r="E30" t="s">
        <v>27</v>
      </c>
    </row>
    <row r="31" spans="1:5" ht="15" customHeight="1" x14ac:dyDescent="0.2">
      <c r="A31" s="16"/>
      <c r="B31" s="32" t="s">
        <v>112</v>
      </c>
      <c r="C31" s="48">
        <v>100</v>
      </c>
      <c r="D31" s="48">
        <v>125</v>
      </c>
      <c r="E31" s="48">
        <f>'Dekoracje-Kwiaty-Prezent-Podróż'!$C31-'Dekoracje-Kwiaty-Prezent-Podróż'!$D31</f>
        <v>-25</v>
      </c>
    </row>
    <row r="32" spans="1:5" ht="15" customHeight="1" x14ac:dyDescent="0.2">
      <c r="A32" s="17"/>
      <c r="B32" s="32" t="s">
        <v>113</v>
      </c>
      <c r="C32" s="48">
        <v>0</v>
      </c>
      <c r="D32" s="48">
        <v>40</v>
      </c>
      <c r="E32" s="48">
        <f>'Dekoracje-Kwiaty-Prezent-Podróż'!$C32-'Dekoracje-Kwiaty-Prezent-Podróż'!$D32</f>
        <v>-40</v>
      </c>
    </row>
    <row r="33" spans="1:5" ht="15" customHeight="1" x14ac:dyDescent="0.2">
      <c r="B33" s="32" t="s">
        <v>114</v>
      </c>
      <c r="C33" s="48">
        <v>0</v>
      </c>
      <c r="D33" s="48">
        <v>0</v>
      </c>
      <c r="E33" s="48">
        <f>'Dekoracje-Kwiaty-Prezent-Podróż'!$C33-'Dekoracje-Kwiaty-Prezent-Podróż'!$D33</f>
        <v>0</v>
      </c>
    </row>
    <row r="34" spans="1:5" ht="15" customHeight="1" x14ac:dyDescent="0.2">
      <c r="B34" s="33" t="s">
        <v>115</v>
      </c>
      <c r="C34" s="49">
        <f>SUBTOTAL(109,Podróże[SZACOWANE])</f>
        <v>100</v>
      </c>
      <c r="D34" s="49">
        <f>SUBTOTAL(109,Podróże[RZECZYWISTE])</f>
        <v>165</v>
      </c>
      <c r="E34" s="49">
        <f>SUBTOTAL(109,Podróże[POWYŻEJ/PONIŻEJ])</f>
        <v>-65</v>
      </c>
    </row>
    <row r="35" spans="1:5" ht="15" customHeight="1" x14ac:dyDescent="0.2">
      <c r="B35" s="41"/>
      <c r="C35" s="41"/>
      <c r="D35" s="41"/>
      <c r="E35" s="41"/>
    </row>
    <row r="36" spans="1:5" ht="15" customHeight="1" x14ac:dyDescent="0.2">
      <c r="A36" s="13" t="s">
        <v>90</v>
      </c>
      <c r="B36" s="9" t="s">
        <v>116</v>
      </c>
      <c r="C36" s="28"/>
    </row>
    <row r="37" spans="1:5" ht="15" customHeight="1" x14ac:dyDescent="0.2">
      <c r="A37" s="13" t="s">
        <v>91</v>
      </c>
      <c r="B37" t="s">
        <v>11</v>
      </c>
      <c r="C37" t="s">
        <v>25</v>
      </c>
      <c r="D37" t="s">
        <v>26</v>
      </c>
      <c r="E37" t="s">
        <v>27</v>
      </c>
    </row>
    <row r="38" spans="1:5" ht="15" customHeight="1" x14ac:dyDescent="0.2">
      <c r="B38" s="10" t="s">
        <v>117</v>
      </c>
      <c r="C38" s="45">
        <v>0</v>
      </c>
      <c r="D38" s="45">
        <v>0</v>
      </c>
      <c r="E38" s="45">
        <f>'Dekoracje-Kwiaty-Prezent-Podróż'!$C38-'Dekoracje-Kwiaty-Prezent-Podróż'!$D38</f>
        <v>0</v>
      </c>
    </row>
    <row r="39" spans="1:5" ht="15" customHeight="1" x14ac:dyDescent="0.2">
      <c r="B39" s="10" t="s">
        <v>118</v>
      </c>
      <c r="C39" s="45">
        <v>40</v>
      </c>
      <c r="D39" s="45">
        <v>55</v>
      </c>
      <c r="E39" s="45">
        <f>'Dekoracje-Kwiaty-Prezent-Podróż'!$C39-'Dekoracje-Kwiaty-Prezent-Podróż'!$D39</f>
        <v>-15</v>
      </c>
    </row>
    <row r="40" spans="1:5" ht="15" customHeight="1" x14ac:dyDescent="0.2">
      <c r="B40" s="10" t="s">
        <v>119</v>
      </c>
      <c r="C40" s="45">
        <v>0</v>
      </c>
      <c r="D40" s="45">
        <v>0</v>
      </c>
      <c r="E40" s="45">
        <f>'Dekoracje-Kwiaty-Prezent-Podróż'!$C40-'Dekoracje-Kwiaty-Prezent-Podróż'!$D40</f>
        <v>0</v>
      </c>
    </row>
    <row r="41" spans="1:5" ht="15" customHeight="1" x14ac:dyDescent="0.2">
      <c r="B41" s="10" t="s">
        <v>120</v>
      </c>
      <c r="C41" s="45">
        <v>450</v>
      </c>
      <c r="D41" s="45">
        <v>450</v>
      </c>
      <c r="E41" s="45">
        <f>'Dekoracje-Kwiaty-Prezent-Podróż'!$C41-'Dekoracje-Kwiaty-Prezent-Podróż'!$D41</f>
        <v>0</v>
      </c>
    </row>
    <row r="42" spans="1:5" ht="15" customHeight="1" x14ac:dyDescent="0.2">
      <c r="B42" s="10" t="s">
        <v>121</v>
      </c>
      <c r="C42" s="45">
        <v>20</v>
      </c>
      <c r="D42" s="45">
        <v>50</v>
      </c>
      <c r="E42" s="45">
        <f>'Dekoracje-Kwiaty-Prezent-Podróż'!$C42-'Dekoracje-Kwiaty-Prezent-Podróż'!$D42</f>
        <v>-30</v>
      </c>
    </row>
    <row r="43" spans="1:5" ht="15" customHeight="1" x14ac:dyDescent="0.2">
      <c r="B43" s="10" t="s">
        <v>122</v>
      </c>
      <c r="C43" s="45">
        <v>30</v>
      </c>
      <c r="D43" s="45">
        <v>20</v>
      </c>
      <c r="E43" s="45">
        <f>'Dekoracje-Kwiaty-Prezent-Podróż'!$C43-'Dekoracje-Kwiaty-Prezent-Podróż'!$D43</f>
        <v>10</v>
      </c>
    </row>
    <row r="44" spans="1:5" ht="15" customHeight="1" x14ac:dyDescent="0.2">
      <c r="A44" s="16"/>
      <c r="B44" s="10" t="s">
        <v>123</v>
      </c>
      <c r="C44" s="45">
        <v>45</v>
      </c>
      <c r="D44" s="45">
        <v>46</v>
      </c>
      <c r="E44" s="45">
        <f>'Dekoracje-Kwiaty-Prezent-Podróż'!$C44-'Dekoracje-Kwiaty-Prezent-Podróż'!$D44</f>
        <v>-1</v>
      </c>
    </row>
    <row r="45" spans="1:5" ht="15" customHeight="1" x14ac:dyDescent="0.2">
      <c r="B45" s="10" t="s">
        <v>124</v>
      </c>
      <c r="C45" s="45">
        <v>0</v>
      </c>
      <c r="D45" s="45">
        <v>0</v>
      </c>
      <c r="E45" s="45">
        <f>'Dekoracje-Kwiaty-Prezent-Podróż'!$C45-'Dekoracje-Kwiaty-Prezent-Podróż'!$D45</f>
        <v>0</v>
      </c>
    </row>
    <row r="46" spans="1:5" ht="15" customHeight="1" x14ac:dyDescent="0.2">
      <c r="B46" s="10" t="s">
        <v>125</v>
      </c>
      <c r="C46" s="45">
        <v>300</v>
      </c>
      <c r="D46" s="45">
        <v>400</v>
      </c>
      <c r="E46" s="45">
        <f>'Dekoracje-Kwiaty-Prezent-Podróż'!$C46-'Dekoracje-Kwiaty-Prezent-Podróż'!$D46</f>
        <v>-100</v>
      </c>
    </row>
    <row r="47" spans="1:5" ht="15" customHeight="1" x14ac:dyDescent="0.2">
      <c r="B47" s="10" t="s">
        <v>126</v>
      </c>
      <c r="C47" s="45">
        <v>0</v>
      </c>
      <c r="D47" s="45">
        <v>0</v>
      </c>
      <c r="E47" s="45">
        <f>'Dekoracje-Kwiaty-Prezent-Podróż'!$C47-'Dekoracje-Kwiaty-Prezent-Podróż'!$D47</f>
        <v>0</v>
      </c>
    </row>
    <row r="48" spans="1:5" ht="15" customHeight="1" x14ac:dyDescent="0.2">
      <c r="B48" t="s">
        <v>127</v>
      </c>
      <c r="C48" s="46">
        <f>SUBTOTAL(109,Inne_wydatki[SZACOWANE])</f>
        <v>885</v>
      </c>
      <c r="D48" s="46">
        <f>SUBTOTAL(109,Inne_wydatki[RZECZYWISTE])</f>
        <v>1021</v>
      </c>
      <c r="E48" s="46">
        <f>SUBTOTAL(109,Inne_wydatki[POWYŻEJ/PONIŻEJ])</f>
        <v>-136</v>
      </c>
    </row>
  </sheetData>
  <mergeCells count="5">
    <mergeCell ref="B9:E9"/>
    <mergeCell ref="B10:E10"/>
    <mergeCell ref="B19:E19"/>
    <mergeCell ref="B28:E28"/>
    <mergeCell ref="B35:E35"/>
  </mergeCells>
  <printOptions horizontalCentered="1"/>
  <pageMargins left="0.7" right="0.7" top="0.75" bottom="0.75" header="0.3" footer="0.3"/>
  <pageSetup paperSize="9" scale="98" fitToHeight="0" orientation="portrait" r:id="rId1"/>
  <headerFooter differentFirst="1">
    <oddFooter>Page &amp;P of &amp;N</oddFooter>
  </headerFooter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E8D0938-2719-4215-91C1-34331E56563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E38:E47 E31:E33 E22:E26 E13:E17 E3:E7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22</vt:i4>
      </vt:variant>
    </vt:vector>
  </HeadingPairs>
  <TitlesOfParts>
    <vt:vector size="26" baseType="lpstr">
      <vt:lpstr>Start</vt:lpstr>
      <vt:lpstr>Budżet ślubny</vt:lpstr>
      <vt:lpstr>Strój-Wesele-Muzyka-Zdjęcia</vt:lpstr>
      <vt:lpstr>Dekoracje-Kwiaty-Prezent-Podróż</vt:lpstr>
      <vt:lpstr>Dekoracje_Suma_rzecz</vt:lpstr>
      <vt:lpstr>Dekoracje_Suma_szac</vt:lpstr>
      <vt:lpstr>Drukowanie__Papeteria_Suma_rzecz</vt:lpstr>
      <vt:lpstr>Drukowanie__Papeteria_Suma_szac</vt:lpstr>
      <vt:lpstr>Fotografie_Suma_rzecz</vt:lpstr>
      <vt:lpstr>Fotografie_Suma_szac</vt:lpstr>
      <vt:lpstr>Inne_Wydatki_Suma_rzecz</vt:lpstr>
      <vt:lpstr>Inne_Wydatki_Suma_szac</vt:lpstr>
      <vt:lpstr>Kwiaty_Suma_rzecz</vt:lpstr>
      <vt:lpstr>Kwiaty_Suma_szac</vt:lpstr>
      <vt:lpstr>Muzyka_Rozrywka_Suma_rzecz</vt:lpstr>
      <vt:lpstr>Muzyka_Rozrywka_Suma_szac</vt:lpstr>
      <vt:lpstr>Podróże_Transport_Suma_rzecz</vt:lpstr>
      <vt:lpstr>Podróże_Transport_Suma_szac</vt:lpstr>
      <vt:lpstr>Prezenty_Suma_rzecz</vt:lpstr>
      <vt:lpstr>Prezenty_Suma_szac</vt:lpstr>
      <vt:lpstr>Strój_Suma_rzecz</vt:lpstr>
      <vt:lpstr>Strój_Suma_szac</vt:lpstr>
      <vt:lpstr>'Dekoracje-Kwiaty-Prezent-Podróż'!Tytuły_wydruku</vt:lpstr>
      <vt:lpstr>'Strój-Wesele-Muzyka-Zdjęcia'!Tytuły_wydruku</vt:lpstr>
      <vt:lpstr>Wesele_Suma_rzecz</vt:lpstr>
      <vt:lpstr>Wesele_Suma_szac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2018-05-29T12:35:03Z</dcterms:created>
  <dcterms:modified xsi:type="dcterms:W3CDTF">2018-12-04T07:32:07Z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