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4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3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ables/table24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xl/tables/table55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2"/>
  <workbookPr filterPrivacy="1" codeName="ThisWorkbook"/>
  <xr:revisionPtr revIDLastSave="0" documentId="13_ncr:1_{541616ED-DEC3-492D-BFDB-1CE80AA6FA31}" xr6:coauthVersionLast="47" xr6:coauthVersionMax="47" xr10:uidLastSave="{00000000-0000-0000-0000-000000000000}"/>
  <bookViews>
    <workbookView xWindow="-120" yWindow="-120" windowWidth="28950" windowHeight="16065" xr2:uid="{00000000-000D-0000-FFFF-FFFF00000000}"/>
  </bookViews>
  <sheets>
    <sheet name="Miesięczne podsumowanie budżetu" sheetId="1" r:id="rId1"/>
    <sheet name="Przychód" sheetId="3" r:id="rId2"/>
    <sheet name="Wydatki na personel" sheetId="4" r:id="rId3"/>
    <sheet name="Wydatki operacyjne" sheetId="5" r:id="rId4"/>
  </sheets>
  <definedNames>
    <definedName name="_xlnm._FilterDatabase" localSheetId="0" hidden="1">Przychód!#REF!</definedName>
    <definedName name="_xlnm._FilterDatabase" localSheetId="1" hidden="1">Przychód!#REF!</definedName>
    <definedName name="_xlnm._FilterDatabase" localSheetId="2" hidden="1">'Wydatki na personel'!#REF!</definedName>
    <definedName name="_xlnm._FilterDatabase" localSheetId="3" hidden="1">'Wydatki operacyjne'!#REF!</definedName>
    <definedName name="BUDŻET_Tytuł">'Miesięczne podsumowanie budżetu'!$B$2</definedName>
    <definedName name="NAZWA_FIRMY">'Miesięczne podsumowanie budżetu'!$B$1</definedName>
    <definedName name="Tytuł_kolumny_1">Sumy[[#Headers],[SUMY BUDŻETU]]</definedName>
    <definedName name="Tytuł1">_5_najwyższych_wydatków[[#Headers],[WYDATEK]]</definedName>
    <definedName name="Tytuł2">Przychód[[#Headers],[PRZYCHÓD]]</definedName>
    <definedName name="Tytuł3">Wydatkinapersonel[[#Headers],[WYDATKI NA PERSONEL]]</definedName>
    <definedName name="Tytuł4">Wydatkioperacyjne[[#Headers],[KOSZTY OPERACYJNE]]</definedName>
    <definedName name="_xlnm.Print_Titles" localSheetId="1">Przychód!$4:$4</definedName>
    <definedName name="_xlnm.Print_Titles" localSheetId="2">'Wydatki na personel'!$4:$4</definedName>
    <definedName name="_xlnm.Print_Titles" localSheetId="3">'Wydatki operacyjne'!$4:$4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" l="1"/>
  <c r="F7" i="3"/>
  <c r="E6" i="3"/>
  <c r="E7" i="3"/>
  <c r="F6" i="4"/>
  <c r="F7" i="4"/>
  <c r="E6" i="4"/>
  <c r="E7" i="4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B2" i="3"/>
  <c r="B2" i="4"/>
  <c r="B2" i="5"/>
  <c r="D25" i="5" l="1"/>
  <c r="C25" i="5"/>
  <c r="F5" i="5"/>
  <c r="E5" i="5"/>
  <c r="B1" i="5"/>
  <c r="D8" i="4"/>
  <c r="D6" i="1" s="1"/>
  <c r="C8" i="4"/>
  <c r="F5" i="4"/>
  <c r="E5" i="4"/>
  <c r="B1" i="4"/>
  <c r="C16" i="1" l="1"/>
  <c r="B16" i="1" s="1"/>
  <c r="C15" i="1"/>
  <c r="B15" i="1" s="1"/>
  <c r="C13" i="1"/>
  <c r="B13" i="1" s="1"/>
  <c r="C12" i="1"/>
  <c r="B12" i="1" s="1"/>
  <c r="C14" i="1"/>
  <c r="B14" i="1" s="1"/>
  <c r="C6" i="1"/>
  <c r="F25" i="5"/>
  <c r="F8" i="4"/>
  <c r="D8" i="3"/>
  <c r="F5" i="3"/>
  <c r="E5" i="3"/>
  <c r="B1" i="3" l="1"/>
  <c r="E13" i="1" l="1"/>
  <c r="E12" i="1" l="1"/>
  <c r="E16" i="1" l="1"/>
  <c r="E15" i="1"/>
  <c r="E14" i="1" l="1"/>
  <c r="E17" i="1" s="1"/>
  <c r="C17" i="1"/>
  <c r="D5" i="1"/>
  <c r="D14" i="1" l="1"/>
  <c r="E6" i="1"/>
  <c r="D7" i="1"/>
  <c r="D15" i="1"/>
  <c r="D13" i="1"/>
  <c r="D16" i="1"/>
  <c r="D12" i="1"/>
  <c r="D17" i="1" l="1"/>
  <c r="C8" i="3" l="1"/>
  <c r="C5" i="1" s="1"/>
  <c r="F8" i="3"/>
  <c r="E5" i="1" l="1"/>
  <c r="C7" i="1"/>
  <c r="E7" i="1" s="1"/>
</calcChain>
</file>

<file path=xl/sharedStrings.xml><?xml version="1.0" encoding="utf-8"?>
<sst xmlns="http://schemas.openxmlformats.org/spreadsheetml/2006/main" count="60" uniqueCount="49">
  <si>
    <t>NAZWA FIRMY</t>
  </si>
  <si>
    <t>BUDŻET MIESIĘCZNY</t>
  </si>
  <si>
    <t>SUMY BUDŻETU</t>
  </si>
  <si>
    <t>Przychód</t>
  </si>
  <si>
    <t>Wydatki</t>
  </si>
  <si>
    <t>Saldo (przychód minus wydatki)</t>
  </si>
  <si>
    <t>CO STANOWI 5 MOICH NAJWYŻSZYCH WYDATKÓW OPERACYJNYCH?</t>
  </si>
  <si>
    <t>WYDATEK</t>
  </si>
  <si>
    <t>Suma</t>
  </si>
  <si>
    <t>SZACOWANE</t>
  </si>
  <si>
    <t>KWOTA</t>
  </si>
  <si>
    <t>RZECZYWISTE</t>
  </si>
  <si>
    <t>% WYDATKÓW</t>
  </si>
  <si>
    <t>Data</t>
  </si>
  <si>
    <t>RÓŻNICA</t>
  </si>
  <si>
    <t>ZMNIEJSZENIE O 15%</t>
  </si>
  <si>
    <t>PRZYCHÓD</t>
  </si>
  <si>
    <t>Sprzedaż netto</t>
  </si>
  <si>
    <t>Przychód z tytułu odsetek</t>
  </si>
  <si>
    <t>Sprzedaż składników majątku (zysk/strata)</t>
  </si>
  <si>
    <t>Łączny przychód</t>
  </si>
  <si>
    <t>5 NAJWYŻSZYCH KWOT</t>
  </si>
  <si>
    <t>WYDATKI NA PERSONEL</t>
  </si>
  <si>
    <t>Pensje</t>
  </si>
  <si>
    <t>Świadczenia dla pracowników</t>
  </si>
  <si>
    <t>Prowizja</t>
  </si>
  <si>
    <t>Suma wydatków na personel</t>
  </si>
  <si>
    <t>KOSZTY OPERACYJNE</t>
  </si>
  <si>
    <t>Reklama</t>
  </si>
  <si>
    <t>Złe długi</t>
  </si>
  <si>
    <t>Rabaty gotówkowe</t>
  </si>
  <si>
    <t>Koszty dostawy</t>
  </si>
  <si>
    <t>Amortyzacja</t>
  </si>
  <si>
    <t>Opłaty i subskrypcje</t>
  </si>
  <si>
    <t>Ubezpieczenie</t>
  </si>
  <si>
    <t>Odsetki</t>
  </si>
  <si>
    <t>Usługi prawnicze i audytorskie</t>
  </si>
  <si>
    <t>Konserwacja i naprawy</t>
  </si>
  <si>
    <t>Materiały biurowe</t>
  </si>
  <si>
    <t>Opłaty pocztowe</t>
  </si>
  <si>
    <t>Hipoteka lub czynsz</t>
  </si>
  <si>
    <t>Wydatki sprzedażowe</t>
  </si>
  <si>
    <t>Wysyłka i magazynowanie</t>
  </si>
  <si>
    <t>Materiały</t>
  </si>
  <si>
    <t>Podatki</t>
  </si>
  <si>
    <t>Telefon</t>
  </si>
  <si>
    <t>Usługi komunalne</t>
  </si>
  <si>
    <t>Inne</t>
  </si>
  <si>
    <t>Suma wydatków operacyjnych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</si>
</sst>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mmmm\ yyyy"/>
    <numFmt numFmtId="167" formatCode="0.0%"/>
    <numFmt numFmtId="168" formatCode="#,##0.00_ ;[Red]\-#,##0.00\ "/>
  </numFmts>
  <fonts count="24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2"/>
      <color theme="3"/>
      <name val="Gill Sans MT"/>
      <family val="2"/>
      <scheme val="minor"/>
    </font>
    <font>
      <sz val="16"/>
      <color theme="0"/>
      <name val="Gill Sans MT"/>
      <family val="2"/>
      <scheme val="major"/>
    </font>
    <font>
      <sz val="36"/>
      <color theme="0"/>
      <name val="Gill Sans MT"/>
      <family val="2"/>
      <scheme val="maj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11"/>
      <color rgb="FFDA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0" tint="-4.9989318521683403E-2"/>
      <name val="Gill Sans MT"/>
      <family val="2"/>
      <scheme val="minor"/>
    </font>
    <font>
      <sz val="11"/>
      <color theme="1" tint="4.9989318521683403E-2"/>
      <name val="Gill Sans MT"/>
      <family val="2"/>
      <scheme val="major"/>
    </font>
    <font>
      <sz val="11"/>
      <color theme="0"/>
      <name val="Gill Sans MT"/>
      <family val="2"/>
      <scheme val="minor"/>
    </font>
    <font>
      <sz val="11"/>
      <color rgb="FF006100"/>
      <name val="Gill Sans MT"/>
      <family val="2"/>
      <scheme val="minor"/>
    </font>
    <font>
      <sz val="11"/>
      <color rgb="FF9C0006"/>
      <name val="Gill Sans MT"/>
      <family val="2"/>
      <scheme val="minor"/>
    </font>
    <font>
      <sz val="11"/>
      <color rgb="FF9C5700"/>
      <name val="Gill Sans MT"/>
      <family val="2"/>
      <scheme val="minor"/>
    </font>
    <font>
      <sz val="11"/>
      <color rgb="FF3F3F76"/>
      <name val="Gill Sans MT"/>
      <family val="2"/>
      <scheme val="minor"/>
    </font>
    <font>
      <b/>
      <sz val="11"/>
      <color rgb="FF3F3F3F"/>
      <name val="Gill Sans MT"/>
      <family val="2"/>
      <scheme val="minor"/>
    </font>
    <font>
      <b/>
      <sz val="11"/>
      <color rgb="FFFA7D00"/>
      <name val="Gill Sans MT"/>
      <family val="2"/>
      <scheme val="minor"/>
    </font>
    <font>
      <sz val="11"/>
      <color rgb="FFFA7D00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i/>
      <sz val="11"/>
      <color rgb="FF7F7F7F"/>
      <name val="Gill Sans MT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horizontal="left" wrapText="1" indent="1"/>
    </xf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0" borderId="0" applyNumberFormat="0" applyFill="0" applyAlignment="0" applyProtection="0"/>
    <xf numFmtId="0" fontId="13" fillId="8" borderId="0" applyBorder="0" applyProtection="0">
      <alignment horizontal="left" vertical="center" indent="1"/>
    </xf>
    <xf numFmtId="0" fontId="13" fillId="8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7" fillId="0" borderId="0" applyNumberFormat="0" applyFill="0" applyBorder="0" applyAlignment="0" applyProtection="0"/>
    <xf numFmtId="168" fontId="1" fillId="0" borderId="0" applyFont="0" applyFill="0" applyBorder="0" applyProtection="0">
      <alignment horizontal="right"/>
    </xf>
    <xf numFmtId="167" fontId="1" fillId="0" borderId="0" applyFont="0" applyFill="0" applyBorder="0" applyProtection="0">
      <alignment horizontal="right"/>
    </xf>
    <xf numFmtId="166" fontId="11" fillId="5" borderId="0" applyFill="0" applyBorder="0">
      <alignment horizontal="right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1" applyNumberFormat="0" applyAlignment="0" applyProtection="0"/>
    <xf numFmtId="0" fontId="19" fillId="13" borderId="2" applyNumberFormat="0" applyAlignment="0" applyProtection="0"/>
    <xf numFmtId="0" fontId="20" fillId="13" borderId="1" applyNumberFormat="0" applyAlignment="0" applyProtection="0"/>
    <xf numFmtId="0" fontId="21" fillId="0" borderId="3" applyNumberFormat="0" applyFill="0" applyAlignment="0" applyProtection="0"/>
    <xf numFmtId="0" fontId="22" fillId="14" borderId="4" applyNumberFormat="0" applyAlignment="0" applyProtection="0"/>
    <xf numFmtId="0" fontId="1" fillId="15" borderId="5" applyNumberFormat="0" applyFont="0" applyAlignment="0" applyProtection="0"/>
    <xf numFmtId="0" fontId="23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6">
    <xf numFmtId="0" fontId="0" fillId="0" borderId="0" xfId="0">
      <alignment horizontal="left" wrapText="1" indent="1"/>
    </xf>
    <xf numFmtId="40" fontId="6" fillId="6" borderId="0" xfId="4" applyNumberFormat="1" applyFont="1" applyFill="1"/>
    <xf numFmtId="40" fontId="6" fillId="6" borderId="0" xfId="8" applyNumberFormat="1" applyFont="1" applyFill="1"/>
    <xf numFmtId="0" fontId="10" fillId="5" borderId="0" xfId="5" applyFill="1" applyAlignment="1">
      <alignment horizontal="left" indent="1"/>
    </xf>
    <xf numFmtId="0" fontId="0" fillId="5" borderId="0" xfId="0" applyFill="1">
      <alignment horizontal="left" wrapText="1" inden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>
      <alignment horizontal="left" wrapText="1" indent="1"/>
    </xf>
    <xf numFmtId="0" fontId="13" fillId="2" borderId="0" xfId="6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5" borderId="0" xfId="0" applyFont="1" applyFill="1" applyAlignment="1"/>
    <xf numFmtId="0" fontId="9" fillId="5" borderId="0" xfId="1" applyFill="1" applyAlignment="1">
      <alignment horizontal="left" indent="1"/>
    </xf>
    <xf numFmtId="0" fontId="4" fillId="5" borderId="0" xfId="0" applyFont="1" applyFill="1" applyAlignment="1">
      <alignment vertical="center"/>
    </xf>
    <xf numFmtId="0" fontId="0" fillId="6" borderId="0" xfId="0" applyFill="1">
      <alignment horizontal="left" wrapText="1" indent="1"/>
    </xf>
    <xf numFmtId="0" fontId="6" fillId="6" borderId="0" xfId="0" applyFont="1" applyFill="1">
      <alignment horizontal="left" wrapText="1" indent="1"/>
    </xf>
    <xf numFmtId="0" fontId="0" fillId="6" borderId="0" xfId="0" applyFill="1" applyAlignment="1">
      <alignment vertical="center"/>
    </xf>
    <xf numFmtId="0" fontId="6" fillId="6" borderId="0" xfId="3" applyFont="1" applyFill="1" applyAlignment="1">
      <alignment vertical="center"/>
    </xf>
    <xf numFmtId="165" fontId="6" fillId="6" borderId="0" xfId="3" applyNumberFormat="1" applyFont="1" applyFill="1"/>
    <xf numFmtId="0" fontId="6" fillId="6" borderId="0" xfId="3" applyFont="1" applyFill="1"/>
    <xf numFmtId="168" fontId="1" fillId="7" borderId="0" xfId="10" applyFill="1" applyAlignment="1"/>
    <xf numFmtId="168" fontId="8" fillId="0" borderId="0" xfId="10" applyFont="1" applyAlignment="1"/>
    <xf numFmtId="168" fontId="0" fillId="0" borderId="0" xfId="10" applyFont="1" applyAlignment="1"/>
    <xf numFmtId="168" fontId="0" fillId="0" borderId="0" xfId="10" applyFont="1">
      <alignment horizontal="right"/>
    </xf>
    <xf numFmtId="168" fontId="1" fillId="0" borderId="0" xfId="10">
      <alignment horizontal="right"/>
    </xf>
    <xf numFmtId="167" fontId="1" fillId="7" borderId="0" xfId="11" applyFill="1">
      <alignment horizontal="right"/>
    </xf>
    <xf numFmtId="167" fontId="0" fillId="0" borderId="0" xfId="11" applyFont="1" applyAlignment="1">
      <alignment wrapText="1"/>
    </xf>
    <xf numFmtId="168" fontId="1" fillId="7" borderId="0" xfId="10" applyFill="1">
      <alignment horizontal="right"/>
    </xf>
    <xf numFmtId="168" fontId="0" fillId="0" borderId="0" xfId="10" applyFont="1" applyAlignment="1">
      <alignment wrapText="1"/>
    </xf>
    <xf numFmtId="0" fontId="13" fillId="8" borderId="0" xfId="6">
      <alignment horizontal="left" vertical="center" indent="1"/>
    </xf>
    <xf numFmtId="0" fontId="13" fillId="8" borderId="0" xfId="7">
      <alignment horizontal="left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4" fontId="11" fillId="5" borderId="0" xfId="12" applyNumberFormat="1">
      <alignment horizontal="right"/>
    </xf>
    <xf numFmtId="0" fontId="9" fillId="5" borderId="0" xfId="1" applyFill="1" applyAlignment="1">
      <alignment horizontal="left" indent="1"/>
    </xf>
    <xf numFmtId="0" fontId="10" fillId="5" borderId="0" xfId="5" applyFill="1" applyAlignment="1">
      <alignment horizontal="left" indent="1"/>
    </xf>
    <xf numFmtId="168" fontId="0" fillId="0" borderId="0" xfId="0" applyNumberFormat="1" applyFont="1" applyAlignment="1">
      <alignment horizontal="right"/>
    </xf>
  </cellXfs>
  <cellStyles count="48">
    <cellStyle name="20% — akcent 1" xfId="27" builtinId="30" customBuiltin="1"/>
    <cellStyle name="20% — akcent 2" xfId="31" builtinId="34" customBuiltin="1"/>
    <cellStyle name="20% — akcent 3" xfId="35" builtinId="38" customBuiltin="1"/>
    <cellStyle name="20% — akcent 4" xfId="39" builtinId="42" customBuiltin="1"/>
    <cellStyle name="20% — akcent 5" xfId="4" builtinId="46" customBuiltin="1"/>
    <cellStyle name="20% — akcent 6" xfId="45" builtinId="50" customBuiltin="1"/>
    <cellStyle name="40% — akcent 1" xfId="28" builtinId="31" customBuiltin="1"/>
    <cellStyle name="40% — akcent 2" xfId="32" builtinId="35" customBuiltin="1"/>
    <cellStyle name="40% — akcent 3" xfId="36" builtinId="39" customBuiltin="1"/>
    <cellStyle name="40% — akcent 4" xfId="40" builtinId="43" customBuiltin="1"/>
    <cellStyle name="40% — akcent 5" xfId="42" builtinId="47" customBuiltin="1"/>
    <cellStyle name="40% — akcent 6" xfId="46" builtinId="51" customBuiltin="1"/>
    <cellStyle name="60% — akcent 1" xfId="29" builtinId="32" customBuiltin="1"/>
    <cellStyle name="60% — akcent 2" xfId="33" builtinId="36" customBuiltin="1"/>
    <cellStyle name="60% — akcent 3" xfId="37" builtinId="40" customBuiltin="1"/>
    <cellStyle name="60% — akcent 4" xfId="3" builtinId="44" customBuiltin="1"/>
    <cellStyle name="60% — akcent 5" xfId="43" builtinId="48" customBuiltin="1"/>
    <cellStyle name="60% — akcent 6" xfId="47" builtinId="52" customBuiltin="1"/>
    <cellStyle name="Akcent 1" xfId="26" builtinId="29" customBuiltin="1"/>
    <cellStyle name="Akcent 2" xfId="30" builtinId="33" customBuiltin="1"/>
    <cellStyle name="Akcent 3" xfId="34" builtinId="37" customBuiltin="1"/>
    <cellStyle name="Akcent 4" xfId="38" builtinId="41" customBuiltin="1"/>
    <cellStyle name="Akcent 5" xfId="41" builtinId="45" customBuiltin="1"/>
    <cellStyle name="Akcent 6" xfId="44" builtinId="49" customBuiltin="1"/>
    <cellStyle name="Dane wejściowe" xfId="19" builtinId="20" customBuiltin="1"/>
    <cellStyle name="Dane wyjściowe" xfId="20" builtinId="21" customBuiltin="1"/>
    <cellStyle name="Data" xfId="12" xr:uid="{00000000-0005-0000-0000-000003000000}"/>
    <cellStyle name="Dobry" xfId="16" builtinId="26" customBuiltin="1"/>
    <cellStyle name="Dziesiętny" xfId="10" builtinId="3" customBuiltin="1"/>
    <cellStyle name="Dziesiętny [0]" xfId="13" builtinId="6" customBuiltin="1"/>
    <cellStyle name="Komórka połączona" xfId="22" builtinId="24" customBuiltin="1"/>
    <cellStyle name="Komórka zaznaczona" xfId="23" builtinId="23" customBuiltin="1"/>
    <cellStyle name="Nagłówek 1" xfId="5" builtinId="16" customBuiltin="1"/>
    <cellStyle name="Nagłówek 2" xfId="6" builtinId="17" customBuiltin="1"/>
    <cellStyle name="Nagłówek 3" xfId="7" builtinId="18" customBuiltin="1"/>
    <cellStyle name="Nagłówek 4" xfId="2" builtinId="19" customBuiltin="1"/>
    <cellStyle name="Neutralny" xfId="18" builtinId="28" customBuiltin="1"/>
    <cellStyle name="Normalny" xfId="0" builtinId="0" customBuiltin="1"/>
    <cellStyle name="Obliczenia" xfId="21" builtinId="22" customBuiltin="1"/>
    <cellStyle name="Procentowy" xfId="11" builtinId="5" customBuiltin="1"/>
    <cellStyle name="Suma" xfId="8" builtinId="25" customBuiltin="1"/>
    <cellStyle name="Tekst objaśnienia" xfId="25" builtinId="53" customBuiltin="1"/>
    <cellStyle name="Tekst ostrzeżenia" xfId="9" builtinId="11" customBuiltin="1"/>
    <cellStyle name="Tytuł" xfId="1" builtinId="15" customBuiltin="1"/>
    <cellStyle name="Uwaga" xfId="24" builtinId="10" customBuiltin="1"/>
    <cellStyle name="Walutowy" xfId="14" builtinId="4" customBuiltin="1"/>
    <cellStyle name="Walutowy [0]" xfId="15" builtinId="7" customBuiltin="1"/>
    <cellStyle name="Zły" xfId="17" builtinId="27" customBuiltin="1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8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8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8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8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8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8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8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8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8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8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8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8" formatCode="#,##0.00_ ;[Red]\-#,##0.00\ "/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protection locked="1" hidden="0"/>
    </dxf>
    <dxf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Gill Sans MT"/>
        <scheme val="minor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Budżet miesięczny" pivot="0" count="4" xr9:uid="{00000000-0011-0000-FFFF-FFFF00000000}">
      <tableStyleElement type="wholeTable" dxfId="56"/>
      <tableStyleElement type="headerRow" dxfId="55"/>
      <tableStyleElement type="totalRow" dxfId="54"/>
      <tableStyleElement type="lastColumn" dxfId="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>
                    <a:lumMod val="75000"/>
                  </a:schemeClr>
                </a:solidFill>
                <a:latin typeface="Gill Sans MT"/>
                <a:ea typeface="Gill Sans MT"/>
                <a:cs typeface="Gill Sans MT"/>
              </a:defRPr>
            </a:pPr>
            <a:r>
              <a:rPr lang="en-US"/>
              <a:t>PRZEGLĄD BUDŻETU</a:t>
            </a:r>
          </a:p>
        </c:rich>
      </c:tx>
      <c:layout>
        <c:manualLayout>
          <c:xMode val="edge"/>
          <c:yMode val="edge"/>
          <c:x val="1.2136514266859885E-3"/>
          <c:y val="1.21405657626130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'Miesięczne podsumowanie budżetu'!$B$5</c:f>
              <c:strCache>
                <c:ptCount val="1"/>
                <c:pt idx="0">
                  <c:v>Przychód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'Miesięczne podsumowanie budżetu'!$C$4:$D$4</c:f>
              <c:strCache>
                <c:ptCount val="2"/>
                <c:pt idx="0">
                  <c:v>SZACOWANE</c:v>
                </c:pt>
                <c:pt idx="1">
                  <c:v>RZECZYWISTE</c:v>
                </c:pt>
              </c:strCache>
            </c:strRef>
          </c:cat>
          <c:val>
            <c:numRef>
              <c:f>'Miesięczne podsumowanie budżetu'!$C$5:$D$5</c:f>
              <c:numCache>
                <c:formatCode>#\ ##0.00_ ;[Red]\-#\ ##0.00\ 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'Miesięczne podsumowanie budżetu'!$B$6</c:f>
              <c:strCache>
                <c:ptCount val="1"/>
                <c:pt idx="0">
                  <c:v>Wydatki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'Miesięczne podsumowanie budżetu'!$C$4:$D$4</c:f>
              <c:strCache>
                <c:ptCount val="2"/>
                <c:pt idx="0">
                  <c:v>SZACOWANE</c:v>
                </c:pt>
                <c:pt idx="1">
                  <c:v>RZECZYWISTE</c:v>
                </c:pt>
              </c:strCache>
            </c:strRef>
          </c:cat>
          <c:val>
            <c:numRef>
              <c:f>'Miesięczne podsumowanie budżetu'!$C$6:$D$6</c:f>
              <c:numCache>
                <c:formatCode>#\ ##0.00_ ;[Red]\-#\ ##0.00\ </c:formatCode>
                <c:ptCount val="2"/>
                <c:pt idx="0">
                  <c:v>54500</c:v>
                </c:pt>
                <c:pt idx="1">
                  <c:v>49630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pl-PL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pl-PL"/>
          </a:p>
        </c:txPr>
        <c:crossAx val="742567104"/>
        <c:crosses val="autoZero"/>
        <c:crossBetween val="between"/>
      </c:valAx>
      <c:spPr>
        <a:effectLst/>
      </c:spPr>
    </c:plotArea>
    <c:legend>
      <c:legendPos val="t"/>
      <c:layout>
        <c:manualLayout>
          <c:xMode val="edge"/>
          <c:yMode val="edge"/>
          <c:x val="5.4584778809454041E-3"/>
          <c:y val="7.7102167784582482E-2"/>
          <c:w val="0.20989941933420478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  <a:latin typeface="Gill Sans MT"/>
              <a:ea typeface="Gill Sans MT"/>
              <a:cs typeface="Gill Sans MT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279762</xdr:colOff>
      <xdr:row>8</xdr:row>
      <xdr:rowOff>19051</xdr:rowOff>
    </xdr:from>
    <xdr:to>
      <xdr:col>6</xdr:col>
      <xdr:colOff>0</xdr:colOff>
      <xdr:row>8</xdr:row>
      <xdr:rowOff>4133851</xdr:rowOff>
    </xdr:to>
    <xdr:graphicFrame macro="">
      <xdr:nvGraphicFramePr>
        <xdr:cNvPr id="3" name="BudgetOverview" descr="Wykres słupkowy przeglądu przedstawiający przychód szacowany w porównaniu z rzeczywistym i wydatk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umy" displayName="Sumy" ref="B4:E7" totalsRowCount="1" headerRowDxfId="50" dataDxfId="49" totalsRowDxfId="48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SUMY BUDŻETU" totalsRowLabel="Saldo (przychód minus wydatki)"/>
    <tableColumn id="2" xr3:uid="{00000000-0010-0000-0000-000002000000}" name="SZACOWANE" totalsRowFunction="custom" dataDxfId="14" dataCellStyle="Dziesiętny">
      <totalsRowFormula>C5-C6</totalsRowFormula>
    </tableColumn>
    <tableColumn id="3" xr3:uid="{00000000-0010-0000-0000-000003000000}" name="RZECZYWISTE" totalsRowFunction="custom" dataDxfId="13" dataCellStyle="Dziesiętny">
      <totalsRowFormula>D5-D6</totalsRowFormula>
    </tableColumn>
    <tableColumn id="4" xr3:uid="{00000000-0010-0000-0000-000004000000}" name="RÓŻNICA" totalsRowFunction="custom" dataDxfId="12" dataCellStyle="Dziesiętny">
      <calculatedColumnFormula>Sumy[[#This Row],[RZECZYWISTE]]-Sumy[[#This Row],[SZACOWANE]]</calculatedColumnFormula>
      <totalsRowFormula>Sumy[[#Totals],[RZECZYWISTE]]-Sumy[[#Totals],[SZACOWANE]]</totalsRowFormula>
    </tableColumn>
  </tableColumns>
  <tableStyleInfo name="Budżet miesięczny" showFirstColumn="0" showLastColumn="1" showRowStripes="0" showColumnStripes="0"/>
  <extLst>
    <ext xmlns:x14="http://schemas.microsoft.com/office/spreadsheetml/2009/9/main" uri="{504A1905-F514-4f6f-8877-14C23A59335A}">
      <x14:table altTextSummary="Sumy budżetu, szacowany i rzeczywisty przychód oraz wydatki i różnica są aktualizowane automatycznie w tej tabeli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_5_najwyższych_wydatków" displayName="_5_najwyższych_wydatków" ref="B11:E17" totalsRowCount="1" headerRowDxfId="47" dataDxfId="46" totalsRowDxfId="45">
  <tableColumns count="4">
    <tableColumn id="1" xr3:uid="{00000000-0010-0000-0100-000001000000}" name="WYDATEK" totalsRowLabel="Suma">
      <calculatedColumnFormula>INDEX(#REF!,MATCH(_5_najwyższych_wydatków[[#This Row],[KWOTA]],#REF!,0),1)</calculatedColumnFormula>
    </tableColumn>
    <tableColumn id="2" xr3:uid="{00000000-0010-0000-0100-000002000000}" name="KWOTA" totalsRowFunction="sum" dataDxfId="44" totalsRowDxfId="17" dataCellStyle="Dziesiętny"/>
    <tableColumn id="3" xr3:uid="{00000000-0010-0000-0100-000003000000}" name="% WYDATKÓW" totalsRowFunction="sum" dataDxfId="43" totalsRowDxfId="16" dataCellStyle="Procentowy">
      <calculatedColumnFormula>_5_najwyższych_wydatków[[#This Row],[KWOTA]]/$D$6</calculatedColumnFormula>
    </tableColumn>
    <tableColumn id="4" xr3:uid="{00000000-0010-0000-0100-000004000000}" name="ZMNIEJSZENIE O 15%" totalsRowFunction="sum" dataDxfId="42" totalsRowDxfId="15" dataCellStyle="Dziesiętny">
      <calculatedColumnFormula>_5_najwyższych_wydatków[[#This Row],[KWOTA]]*0.15</calculatedColumnFormula>
    </tableColumn>
  </tableColumns>
  <tableStyleInfo name="Budżet miesięczny" showFirstColumn="0" showLastColumn="0" showRowStripes="0" showColumnStripes="0"/>
  <extLst>
    <ext xmlns:x14="http://schemas.microsoft.com/office/spreadsheetml/2009/9/main" uri="{504A1905-F514-4f6f-8877-14C23A59335A}">
      <x14:table altTextSummary="Pozycje 5 najwyższych wydatków operacyjnych, kwoty, procent wydatków i zmniejszenie o 15% są aktualizowane automatycznie w tej tabeli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rzychód" displayName="Przychód" ref="B4:F8" totalsRowCount="1" headerRowDxfId="40" dataDxfId="39" totalsRowDxfId="38">
  <autoFilter ref="B4:F7" xr:uid="{00000000-0009-0000-0100-000003000000}"/>
  <tableColumns count="5">
    <tableColumn id="1" xr3:uid="{00000000-0010-0000-0200-000001000000}" name="PRZYCHÓD" totalsRowLabel="Łączny przychód"/>
    <tableColumn id="2" xr3:uid="{00000000-0010-0000-0200-000002000000}" name="SZACOWANE" totalsRowFunction="sum" dataDxfId="37" totalsRowDxfId="3" dataCellStyle="Dziesiętny"/>
    <tableColumn id="3" xr3:uid="{00000000-0010-0000-0200-000003000000}" name="RZECZYWISTE" totalsRowFunction="sum" dataDxfId="36" totalsRowDxfId="2" dataCellStyle="Dziesiętny"/>
    <tableColumn id="5" xr3:uid="{00000000-0010-0000-0200-000005000000}" name="5 NAJWYŻSZYCH KWOT" dataDxfId="35" totalsRowDxfId="1" dataCellStyle="Dziesiętny">
      <calculatedColumnFormula>Przychód[[#This Row],[RZECZYWISTE]]+(10^-6)*ROW(Przychód[[#This Row],[RZECZYWISTE]])</calculatedColumnFormula>
    </tableColumn>
    <tableColumn id="4" xr3:uid="{00000000-0010-0000-0200-000004000000}" name="RÓŻNICA" totalsRowFunction="sum" dataDxfId="34" totalsRowDxfId="0" dataCellStyle="Dziesiętny">
      <calculatedColumnFormula>Przychód[[#This Row],[RZECZYWISTE]]-Przychód[[#This Row],[SZACOWANE]]</calculatedColumnFormula>
    </tableColumn>
  </tableColumns>
  <tableStyleInfo name="Budżet miesięczny" showFirstColumn="0" showLastColumn="1" showRowStripes="0" showColumnStripes="0"/>
  <extLst>
    <ext xmlns:x14="http://schemas.microsoft.com/office/spreadsheetml/2009/9/main" uri="{504A1905-F514-4f6f-8877-14C23A59335A}">
      <x14:table altTextSummary="W tej tabeli wprowadź przychód miesięczny, wartości szacowane i rzeczywiste. Różnica jest obliczana automatycznie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Wydatkinapersonel" displayName="Wydatkinapersonel" ref="B4:F8" totalsRowCount="1" headerRowDxfId="32" dataDxfId="31" totalsRowDxfId="30">
  <autoFilter ref="B4:F7" xr:uid="{00000000-0009-0000-0100-000007000000}"/>
  <tableColumns count="5">
    <tableColumn id="1" xr3:uid="{00000000-0010-0000-0300-000001000000}" name="WYDATKI NA PERSONEL" totalsRowLabel="Suma wydatków na personel"/>
    <tableColumn id="2" xr3:uid="{00000000-0010-0000-0300-000002000000}" name="SZACOWANE" totalsRowFunction="sum" dataDxfId="29" totalsRowDxfId="7" dataCellStyle="Dziesiętny"/>
    <tableColumn id="3" xr3:uid="{00000000-0010-0000-0300-000003000000}" name="RZECZYWISTE" totalsRowFunction="sum" dataDxfId="28" totalsRowDxfId="6" dataCellStyle="Dziesiętny"/>
    <tableColumn id="4" xr3:uid="{00000000-0010-0000-0300-000004000000}" name="5 NAJWYŻSZYCH KWOT" dataDxfId="27" totalsRowDxfId="5" dataCellStyle="Dziesiętny">
      <calculatedColumnFormula>Wydatkinapersonel[[#This Row],[RZECZYWISTE]]+(10^-6)*ROW(Wydatkinapersonel[[#This Row],[RZECZYWISTE]])</calculatedColumnFormula>
    </tableColumn>
    <tableColumn id="5" xr3:uid="{00000000-0010-0000-0300-000005000000}" name="RÓŻNICA" totalsRowFunction="sum" dataDxfId="26" totalsRowDxfId="4" dataCellStyle="Dziesiętny">
      <calculatedColumnFormula>Wydatkinapersonel[[#This Row],[SZACOWANE]]-Wydatkinapersonel[[#This Row],[RZECZYWISTE]]</calculatedColumnFormula>
    </tableColumn>
  </tableColumns>
  <tableStyleInfo name="Budżet miesięczny" showFirstColumn="0" showLastColumn="1" showRowStripes="0" showColumnStripes="0"/>
  <extLst>
    <ext xmlns:x14="http://schemas.microsoft.com/office/spreadsheetml/2009/9/main" uri="{504A1905-F514-4f6f-8877-14C23A59335A}">
      <x14:table altTextSummary="W tej tabeli wprowadź wydatki na personel, wartości szacowane i wartości rzeczywiste. Różnica jest obliczana automatycznie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Wydatkioperacyjne" displayName="Wydatkioperacyjne" ref="B4:F25" totalsRowCount="1" headerRowDxfId="24" dataDxfId="23" totalsRowDxfId="22">
  <autoFilter ref="B4:F24" xr:uid="{00000000-0009-0000-0100-000009000000}"/>
  <sortState xmlns:xlrd2="http://schemas.microsoft.com/office/spreadsheetml/2017/richdata2" ref="B12:F32">
    <sortCondition ref="B16:B37"/>
  </sortState>
  <tableColumns count="5">
    <tableColumn id="1" xr3:uid="{00000000-0010-0000-0400-000001000000}" name="KOSZTY OPERACYJNE" totalsRowLabel="Suma wydatków operacyjnych"/>
    <tableColumn id="2" xr3:uid="{00000000-0010-0000-0400-000002000000}" name="SZACOWANE" totalsRowFunction="sum" dataDxfId="21" totalsRowDxfId="11" dataCellStyle="Dziesiętny"/>
    <tableColumn id="3" xr3:uid="{00000000-0010-0000-0400-000003000000}" name="RZECZYWISTE" totalsRowFunction="sum" dataDxfId="20" totalsRowDxfId="10" dataCellStyle="Dziesiętny"/>
    <tableColumn id="5" xr3:uid="{00000000-0010-0000-0400-000005000000}" name="5 NAJWYŻSZYCH KWOT" dataDxfId="19" totalsRowDxfId="9" dataCellStyle="Dziesiętny">
      <calculatedColumnFormula>Wydatkioperacyjne[[#This Row],[RZECZYWISTE]]+(10^-6)*ROW(Wydatkioperacyjne[[#This Row],[RZECZYWISTE]])</calculatedColumnFormula>
    </tableColumn>
    <tableColumn id="4" xr3:uid="{00000000-0010-0000-0400-000004000000}" name="RÓŻNICA" totalsRowFunction="sum" dataDxfId="18" totalsRowDxfId="8" dataCellStyle="Dziesiętny">
      <calculatedColumnFormula>Wydatkioperacyjne[[#This Row],[SZACOWANE]]-Wydatkioperacyjne[[#This Row],[RZECZYWISTE]]</calculatedColumnFormula>
    </tableColumn>
  </tableColumns>
  <tableStyleInfo name="Budżet miesięczny" showFirstColumn="0" showLastColumn="1" showRowStripes="0" showColumnStripes="0"/>
  <extLst>
    <ext xmlns:x14="http://schemas.microsoft.com/office/spreadsheetml/2009/9/main" uri="{504A1905-F514-4f6f-8877-14C23A59335A}">
      <x14:table altTextSummary="W tej tabeli wprowadź wydatki operacyjne, wartości szacowane i wartości rzeczywiste. Różnica jest obliczana automatycznie"/>
    </ext>
  </extLst>
</table>
</file>

<file path=xl/theme/theme1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Relationship Type="http://schemas.openxmlformats.org/officeDocument/2006/relationships/table" Target="/xl/tables/table24.xm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3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4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55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F17"/>
  <sheetViews>
    <sheetView showGridLines="0" tabSelected="1" zoomScaleNormal="100" workbookViewId="0"/>
  </sheetViews>
  <sheetFormatPr defaultColWidth="9" defaultRowHeight="16.5" customHeight="1" x14ac:dyDescent="0.35"/>
  <cols>
    <col min="1" max="1" width="4.125" style="7" customWidth="1"/>
    <col min="2" max="2" width="35.125" style="7" customWidth="1"/>
    <col min="3" max="5" width="19" style="7" customWidth="1"/>
    <col min="6" max="6" width="4.125" style="7" customWidth="1"/>
    <col min="7" max="7" width="4.125" customWidth="1"/>
  </cols>
  <sheetData>
    <row r="1" spans="1:6" ht="31.5" customHeight="1" x14ac:dyDescent="0.5">
      <c r="A1" s="4"/>
      <c r="B1" s="34" t="s">
        <v>0</v>
      </c>
      <c r="C1" s="34"/>
      <c r="D1" s="34"/>
      <c r="E1"/>
      <c r="F1"/>
    </row>
    <row r="2" spans="1:6" ht="48" customHeight="1" x14ac:dyDescent="1">
      <c r="A2" s="4"/>
      <c r="B2" s="33" t="s">
        <v>1</v>
      </c>
      <c r="C2" s="33"/>
      <c r="D2" s="33"/>
      <c r="E2" s="32" t="s">
        <v>13</v>
      </c>
      <c r="F2" s="32"/>
    </row>
    <row r="3" spans="1:6" ht="15" customHeight="1" x14ac:dyDescent="0.35"/>
    <row r="4" spans="1:6" s="6" customFormat="1" ht="21.75" customHeight="1" x14ac:dyDescent="0.35">
      <c r="A4" s="5"/>
      <c r="B4" s="28" t="s">
        <v>2</v>
      </c>
      <c r="C4" s="29" t="s">
        <v>9</v>
      </c>
      <c r="D4" s="29" t="s">
        <v>11</v>
      </c>
      <c r="E4" s="29" t="s">
        <v>14</v>
      </c>
      <c r="F4" s="5"/>
    </row>
    <row r="5" spans="1:6" ht="17.25" x14ac:dyDescent="0.35">
      <c r="B5" t="s">
        <v>3</v>
      </c>
      <c r="C5" s="19">
        <f>Przychód[[#Totals],[SZACOWANE]]</f>
        <v>63300</v>
      </c>
      <c r="D5" s="19">
        <f>Przychód[[#Totals],[RZECZYWISTE]]</f>
        <v>57450</v>
      </c>
      <c r="E5" s="20">
        <f>Sumy[[#This Row],[RZECZYWISTE]]-Sumy[[#This Row],[SZACOWANE]]</f>
        <v>-5850</v>
      </c>
    </row>
    <row r="6" spans="1:6" ht="17.25" x14ac:dyDescent="0.35">
      <c r="B6" t="s">
        <v>4</v>
      </c>
      <c r="C6" s="19">
        <f>Wydatkioperacyjne[[#Totals],[SZACOWANE]]+Wydatkinapersonel[[#Totals],[SZACOWANE]]</f>
        <v>54500</v>
      </c>
      <c r="D6" s="19">
        <f>Wydatkioperacyjne[[#Totals],[RZECZYWISTE]]+Wydatkinapersonel[[#Totals],[RZECZYWISTE]]</f>
        <v>49630</v>
      </c>
      <c r="E6" s="21">
        <f>Sumy[[#This Row],[SZACOWANE]]-Sumy[[#This Row],[RZECZYWISTE]]</f>
        <v>4870</v>
      </c>
    </row>
    <row r="7" spans="1:6" ht="17.25" x14ac:dyDescent="0.35">
      <c r="B7" t="s">
        <v>5</v>
      </c>
      <c r="C7" s="22">
        <f>C5-C6</f>
        <v>8800</v>
      </c>
      <c r="D7" s="22">
        <f>D5-D6</f>
        <v>7820</v>
      </c>
      <c r="E7" s="23">
        <f>Sumy[[#Totals],[RZECZYWISTE]]-Sumy[[#Totals],[SZACOWANE]]</f>
        <v>-980</v>
      </c>
    </row>
    <row r="9" spans="1:6" ht="335.45" customHeight="1" x14ac:dyDescent="0.35">
      <c r="A9"/>
      <c r="B9" s="31"/>
      <c r="C9" s="30"/>
      <c r="D9" s="30"/>
      <c r="E9" s="30"/>
      <c r="F9"/>
    </row>
    <row r="10" spans="1:6" ht="16.5" customHeight="1" x14ac:dyDescent="0.35">
      <c r="B10" s="8" t="s">
        <v>6</v>
      </c>
      <c r="C10" s="9"/>
      <c r="D10" s="9"/>
      <c r="E10" s="9"/>
    </row>
    <row r="11" spans="1:6" ht="21.75" customHeight="1" x14ac:dyDescent="0.35">
      <c r="B11" s="28" t="s">
        <v>7</v>
      </c>
      <c r="C11" s="29" t="s">
        <v>10</v>
      </c>
      <c r="D11" s="29" t="s">
        <v>12</v>
      </c>
      <c r="E11" s="29" t="s">
        <v>15</v>
      </c>
    </row>
    <row r="12" spans="1:6" ht="17.25" x14ac:dyDescent="0.35">
      <c r="B12" t="str">
        <f>INDEX(Wydatkioperacyjne[],MATCH(_5_najwyższych_wydatków[[#This Row],[KWOTA]],Wydatkioperacyjne[5 NAJWYŻSZYCH KWOT],0),1)</f>
        <v>Konserwacja i naprawy</v>
      </c>
      <c r="C12" s="26">
        <f>LARGE(Wydatkioperacyjne[5 NAJWYŻSZYCH KWOT],1)</f>
        <v>4600.0000140000002</v>
      </c>
      <c r="D12" s="24">
        <f>_5_najwyższych_wydatków[[#This Row],[KWOTA]]/$D$6</f>
        <v>9.2685875760628658E-2</v>
      </c>
      <c r="E12" s="26">
        <f>_5_najwyższych_wydatków[[#This Row],[KWOTA]]*0.15</f>
        <v>690.00000209999996</v>
      </c>
    </row>
    <row r="13" spans="1:6" ht="17.25" x14ac:dyDescent="0.35">
      <c r="B13" t="str">
        <f>INDEX(Wydatkioperacyjne[],MATCH(_5_najwyższych_wydatków[[#This Row],[KWOTA]],Wydatkioperacyjne[5 NAJWYŻSZYCH KWOT],0),1)</f>
        <v>Materiały</v>
      </c>
      <c r="C13" s="26">
        <f>LARGE(Wydatkioperacyjne[5 NAJWYŻSZYCH KWOT],2)</f>
        <v>4500.0000200000004</v>
      </c>
      <c r="D13" s="24">
        <f>_5_najwyższych_wydatków[[#This Row],[KWOTA]]/$D$6</f>
        <v>9.0670965545033261E-2</v>
      </c>
      <c r="E13" s="26">
        <f>_5_najwyższych_wydatków[[#This Row],[KWOTA]]*0.15</f>
        <v>675.00000299999999</v>
      </c>
    </row>
    <row r="14" spans="1:6" ht="17.25" x14ac:dyDescent="0.35">
      <c r="B14" t="str">
        <f>INDEX(Wydatkioperacyjne[],MATCH(_5_najwyższych_wydatków[[#This Row],[KWOTA]],Wydatkioperacyjne[5 NAJWYŻSZYCH KWOT],0),1)</f>
        <v>Hipoteka lub czynsz</v>
      </c>
      <c r="C14" s="26">
        <f>LARGE(Wydatkioperacyjne[5 NAJWYŻSZYCH KWOT],3)</f>
        <v>4500.0000170000003</v>
      </c>
      <c r="D14" s="24">
        <f>_5_najwyższych_wydatków[[#This Row],[KWOTA]]/$D$6</f>
        <v>9.0670965484585947E-2</v>
      </c>
      <c r="E14" s="26">
        <f>_5_najwyższych_wydatków[[#This Row],[KWOTA]]*0.15</f>
        <v>675.00000254999998</v>
      </c>
    </row>
    <row r="15" spans="1:6" ht="17.25" x14ac:dyDescent="0.35">
      <c r="B15" t="str">
        <f>INDEX(Wydatkioperacyjne[],MATCH(_5_najwyższych_wydatków[[#This Row],[KWOTA]],Wydatkioperacyjne[5 NAJWYŻSZYCH KWOT],0),1)</f>
        <v>Podatki</v>
      </c>
      <c r="C15" s="26">
        <f>LARGE(Wydatkioperacyjne[5 NAJWYŻSZYCH KWOT],4)</f>
        <v>3200.0000209999998</v>
      </c>
      <c r="D15" s="24">
        <f>_5_najwyższych_wydatków[[#This Row],[KWOTA]]/$D$6</f>
        <v>6.4477131190812012E-2</v>
      </c>
      <c r="E15" s="26">
        <f>_5_najwyższych_wydatków[[#This Row],[KWOTA]]*0.15</f>
        <v>480.00000314999994</v>
      </c>
    </row>
    <row r="16" spans="1:6" ht="17.25" x14ac:dyDescent="0.35">
      <c r="B16" t="str">
        <f>INDEX(Wydatkioperacyjne[],MATCH(_5_najwyższych_wydatków[[#This Row],[KWOTA]],Wydatkioperacyjne[5 NAJWYŻSZYCH KWOT],0),1)</f>
        <v>Reklama</v>
      </c>
      <c r="C16" s="26">
        <f>LARGE(Wydatkioperacyjne[5 NAJWYŻSZYCH KWOT],5)</f>
        <v>2500.0000049999999</v>
      </c>
      <c r="D16" s="24">
        <f>_5_najwyższych_wydatków[[#This Row],[KWOTA]]/$D$6</f>
        <v>5.037275851299617E-2</v>
      </c>
      <c r="E16" s="26">
        <f>_5_najwyższych_wydatków[[#This Row],[KWOTA]]*0.15</f>
        <v>375.00000074999997</v>
      </c>
    </row>
    <row r="17" spans="2:5" ht="17.25" x14ac:dyDescent="0.35">
      <c r="B17" t="s">
        <v>8</v>
      </c>
      <c r="C17" s="27">
        <f>SUBTOTAL(109,_5_najwyższych_wydatków[KWOTA])</f>
        <v>19300.000077000004</v>
      </c>
      <c r="D17" s="25">
        <f>SUBTOTAL(109,_5_najwyższych_wydatków[% WYDATKÓW])</f>
        <v>0.38887769649405601</v>
      </c>
      <c r="E17" s="27">
        <f>SUBTOTAL(109,_5_najwyższych_wydatków[ZMNIEJSZENIE O 15%])</f>
        <v>2895.0000115499997</v>
      </c>
    </row>
  </sheetData>
  <sheetProtection insertColumns="0" insertRows="0" deleteColumns="0" deleteRows="0" selectLockedCells="1" autoFilter="0"/>
  <mergeCells count="3">
    <mergeCell ref="E2:F2"/>
    <mergeCell ref="B2:D2"/>
    <mergeCell ref="B1:D1"/>
  </mergeCells>
  <conditionalFormatting sqref="C5:E8 C10:E65">
    <cfRule type="cellIs" dxfId="52" priority="2" operator="lessThan">
      <formula>0</formula>
    </cfRule>
  </conditionalFormatting>
  <conditionalFormatting sqref="D12:E17">
    <cfRule type="cellIs" dxfId="51" priority="1" operator="lessThan">
      <formula>0</formula>
    </cfRule>
  </conditionalFormatting>
  <dataValidations count="19">
    <dataValidation type="custom" allowBlank="1" showInputMessage="1" showErrorMessage="1" errorTitle="ALERT" error="Ta komórka jest wypełniana automatycznie i nie powinna być nadpisywana. Nadpisanie tej komórki może spowodować nieprawidłowe obliczenia w tym arkuszu." sqref="D13 D15:D16 C5:E6" xr:uid="{00000000-0002-0000-0000-000000000000}">
      <formula1>LEN(C5)=""</formula1>
    </dataValidation>
    <dataValidation type="custom" allowBlank="1" showInputMessage="1" showErrorMessage="1" errorTitle="ALERT" error="Ta komórka jest wypełniana automatycznie i nie powinna być nadpisywana. Nadpisanie tej komórki może spowodować nieprawidłowe obliczenia w tym arkuszu." sqref="E14:E16" xr:uid="{00000000-0002-0000-0000-000001000000}">
      <formula1>LEN(#REF!)=""</formula1>
    </dataValidation>
    <dataValidation type="custom" allowBlank="1" showInputMessage="1" showErrorMessage="1" errorTitle="ALERT" error="Ta komórka jest wypełniana automatycznie i nie powinna być nadpisywana. Nadpisanie tej komórki może spowodować nieprawidłowe obliczenia w tym arkuszu." sqref="C12:E12 C13:C16" xr:uid="{00000000-0002-0000-0000-000002000000}">
      <formula1>LEN(C12:C17)=""</formula1>
    </dataValidation>
    <dataValidation type="custom" allowBlank="1" showInputMessage="1" showErrorMessage="1" errorTitle="ALERT" error="Ta komórka jest wypełniana automatycznie i nie powinna być nadpisywana. Nadpisanie tej komórki może spowodować nieprawidłowe obliczenia w tym arkuszu." sqref="D14" xr:uid="{00000000-0002-0000-0000-000004000000}">
      <formula1>LEN(D13:D17)=""</formula1>
    </dataValidation>
    <dataValidation type="custom" allowBlank="1" showInputMessage="1" showErrorMessage="1" errorTitle="ALERT" error="Ta komórka jest wypełniana automatycznie i nie powinna być nadpisywana. Nadpisanie tej komórki może spowodować nieprawidłowe obliczenia w tym arkuszu." sqref="E13" xr:uid="{00000000-0002-0000-0000-000005000000}">
      <formula1>LEN(E13:E17)=""</formula1>
    </dataValidation>
    <dataValidation allowBlank="1" showInputMessage="1" showErrorMessage="1" prompt="W tym skoroszycie utwórz miesięczny budżet firmy. Przegląd znajduje się w tym arkuszu. Wprowadź szczegóły przychodu dla przychodu miesięcznego, personelu i wydatków operacyjnych w odpowiednich arkuszach" sqref="A1" xr:uid="{00000000-0002-0000-0000-000006000000}"/>
    <dataValidation allowBlank="1" showInputMessage="1" showErrorMessage="1" prompt="W tej komórce wprowadź nazwę firmy" sqref="B1" xr:uid="{00000000-0002-0000-0000-000007000000}"/>
    <dataValidation allowBlank="1" showInputMessage="1" showErrorMessage="1" prompt="W tej komórce wprowadź datę. Wykres Przegląd budżetu znajduje się w komórce B9" sqref="E2:F2" xr:uid="{00000000-0002-0000-0000-000008000000}"/>
    <dataValidation allowBlank="1" showInputMessage="1" showErrorMessage="1" prompt="Sumy budżetu dla przychodów i wydatków, zarówno szacowanych, jak i rzeczywistych, są obliczane automatycznie z kwot wprowadzonych w innych arkuszach. Saldo i różnica są dostosowywane automatycznie" sqref="B4" xr:uid="{00000000-0002-0000-0000-000009000000}"/>
    <dataValidation allowBlank="1" showInputMessage="1" showErrorMessage="1" prompt="W tej kolumnie pod tym nagłówkiem są automatycznie obliczane sumy szacowane" sqref="C4" xr:uid="{00000000-0002-0000-0000-00000A000000}"/>
    <dataValidation allowBlank="1" showInputMessage="1" showErrorMessage="1" prompt="W tej kolumnie pod tym nagłówkiem są automatycznie obliczane sumy rzeczywiste" sqref="D4" xr:uid="{00000000-0002-0000-0000-00000B000000}"/>
    <dataValidation allowBlank="1" showInputMessage="1" showErrorMessage="1" prompt="W tej kolumnie pod tym nagłówkiem jest automatycznie obliczana różnica między sumami szacowanymi a rzeczywistymi" sqref="E4" xr:uid="{00000000-0002-0000-0000-00000C000000}"/>
    <dataValidation allowBlank="1" showInputMessage="1" showErrorMessage="1" prompt="W tabeli poniżej 5 najwyższych wydatków operacyjnych jest aktualizowanych automatycznie" sqref="B10" xr:uid="{00000000-0002-0000-0000-00000D000000}"/>
    <dataValidation allowBlank="1" showInputMessage="1" showErrorMessage="1" prompt="W tej kolumnie pod tym nagłówkiem jest automatycznie aktualizowanych 5 najwyższych wydatków" sqref="B11" xr:uid="{00000000-0002-0000-0000-00000E000000}"/>
    <dataValidation allowBlank="1" showInputMessage="1" showErrorMessage="1" prompt="W tej kolumnie pod tym nagłówkiem kwota jest aktualizowana automatycznie" sqref="C11" xr:uid="{00000000-0002-0000-0000-00000F000000}"/>
    <dataValidation allowBlank="1" showInputMessage="1" showErrorMessage="1" prompt="W tej kolumnie pod tym nagłówkiem jest automatycznie obliczany procent wydatków" sqref="D11" xr:uid="{00000000-0002-0000-0000-000010000000}"/>
    <dataValidation allowBlank="1" showInputMessage="1" showErrorMessage="1" prompt="W tej kolumnie pod tym nagłówkiem jest automatycznie obliczana kwota zmniejszenia o 15 procent" sqref="E11" xr:uid="{00000000-0002-0000-0000-000011000000}"/>
    <dataValidation allowBlank="1" showInputMessage="1" showErrorMessage="1" prompt="W tej komórce znajduje się tytuł tego arkusza. W komórce po prawej stronie wprowadź datę. Sumy budżetu są obliczane automatycznie w tabeli Sumy, począwszy od komórki B4" sqref="B2:D2" xr:uid="{00000000-0002-0000-0000-000012000000}"/>
    <dataValidation allowBlank="1" showInputMessage="1" showErrorMessage="1" prompt="W tej komórce znajduje się wykres Przegląd budżetu. 5 najwyższych wydatków operacyjnych jest automatycznie aktualizowanych w tabeli 5_najwyższych_wydatków poniżej." sqref="B9" xr:uid="{6D8844C3-D2C4-41A8-9632-7791388B6264}"/>
  </dataValidations>
  <printOptions horizontalCentered="1"/>
  <pageMargins left="0.25" right="0.25" top="0.25" bottom="0.25" header="0" footer="0"/>
  <pageSetup paperSize="9" scale="96" fitToHeight="0" orientation="portrait" r:id="rId1"/>
  <headerFooter differentFirst="1">
    <oddFooter>Page &amp;P of &amp;N</oddFooter>
  </headerFooter>
  <ignoredErrors>
    <ignoredError sqref="C5:D5 D13:E16 C6:D6 D12:E12 E5" listDataValidation="1"/>
    <ignoredError sqref="E6 C12:C16" listDataValidation="1" calculatedColumn="1"/>
    <ignoredError sqref="B12:B16" calculatedColumn="1"/>
  </ignoredErrors>
  <drawing r:id="rId2"/>
  <tableParts count="2"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9" defaultRowHeight="30" customHeight="1" x14ac:dyDescent="0.35"/>
  <cols>
    <col min="1" max="1" width="4.125" style="13" customWidth="1"/>
    <col min="2" max="2" width="35.125" style="13" customWidth="1"/>
    <col min="3" max="3" width="19" style="13" customWidth="1"/>
    <col min="4" max="4" width="18.875" style="13" customWidth="1"/>
    <col min="5" max="5" width="26" style="13" hidden="1" customWidth="1"/>
    <col min="6" max="6" width="19" style="13" customWidth="1"/>
    <col min="7" max="7" width="4.125" style="13" customWidth="1"/>
    <col min="8" max="8" width="4.125" customWidth="1"/>
  </cols>
  <sheetData>
    <row r="1" spans="1:7" ht="31.5" customHeight="1" x14ac:dyDescent="0.5">
      <c r="A1" s="4"/>
      <c r="B1" s="3" t="str">
        <f>NAZWA_FIRMY</f>
        <v>NAZWA FIRMY</v>
      </c>
      <c r="C1" s="10"/>
      <c r="D1" s="10"/>
      <c r="E1" s="10"/>
      <c r="F1" s="10"/>
      <c r="G1" s="10"/>
    </row>
    <row r="2" spans="1:7" ht="48" customHeight="1" x14ac:dyDescent="1">
      <c r="A2" s="4"/>
      <c r="B2" s="11" t="str">
        <f>BUDŻET_Tytuł</f>
        <v>BUDŻET MIESIĘCZNY</v>
      </c>
      <c r="C2" s="12"/>
      <c r="D2" s="12"/>
      <c r="E2" s="12"/>
      <c r="F2" s="12"/>
      <c r="G2" s="12"/>
    </row>
    <row r="3" spans="1:7" ht="15" customHeight="1" x14ac:dyDescent="0.35">
      <c r="G3" s="14"/>
    </row>
    <row r="4" spans="1:7" s="6" customFormat="1" ht="30" customHeight="1" x14ac:dyDescent="0.35">
      <c r="A4" s="15"/>
      <c r="B4" s="28" t="s">
        <v>16</v>
      </c>
      <c r="C4" s="29" t="s">
        <v>9</v>
      </c>
      <c r="D4" s="29" t="s">
        <v>11</v>
      </c>
      <c r="E4" s="28" t="s">
        <v>21</v>
      </c>
      <c r="F4" s="29" t="s">
        <v>14</v>
      </c>
      <c r="G4" s="16"/>
    </row>
    <row r="5" spans="1:7" ht="30" customHeight="1" x14ac:dyDescent="0.35">
      <c r="B5" t="s">
        <v>17</v>
      </c>
      <c r="C5" s="26">
        <v>60000</v>
      </c>
      <c r="D5" s="26">
        <v>54000</v>
      </c>
      <c r="E5" s="22">
        <f>Przychód[[#This Row],[RZECZYWISTE]]+(10^-6)*ROW(Przychód[[#This Row],[RZECZYWISTE]])</f>
        <v>54000.000005000002</v>
      </c>
      <c r="F5" s="23">
        <f>Przychód[[#This Row],[RZECZYWISTE]]-Przychód[[#This Row],[SZACOWANE]]</f>
        <v>-6000</v>
      </c>
      <c r="G5" s="1"/>
    </row>
    <row r="6" spans="1:7" ht="30" customHeight="1" x14ac:dyDescent="0.35">
      <c r="B6" t="s">
        <v>18</v>
      </c>
      <c r="C6" s="26">
        <v>3000</v>
      </c>
      <c r="D6" s="26">
        <v>3000</v>
      </c>
      <c r="E6" s="22">
        <f>Przychód[[#This Row],[RZECZYWISTE]]+(10^-6)*ROW(Przychód[[#This Row],[RZECZYWISTE]])</f>
        <v>3000.0000060000002</v>
      </c>
      <c r="F6" s="23">
        <f>Przychód[[#This Row],[RZECZYWISTE]]-Przychód[[#This Row],[SZACOWANE]]</f>
        <v>0</v>
      </c>
      <c r="G6" s="1"/>
    </row>
    <row r="7" spans="1:7" ht="30" customHeight="1" x14ac:dyDescent="0.35">
      <c r="B7" t="s">
        <v>19</v>
      </c>
      <c r="C7" s="26">
        <v>300</v>
      </c>
      <c r="D7" s="26">
        <v>450</v>
      </c>
      <c r="E7" s="22">
        <f>Przychód[[#This Row],[RZECZYWISTE]]+(10^-6)*ROW(Przychód[[#This Row],[RZECZYWISTE]])</f>
        <v>450.00000699999998</v>
      </c>
      <c r="F7" s="23">
        <f>Przychód[[#This Row],[RZECZYWISTE]]-Przychód[[#This Row],[SZACOWANE]]</f>
        <v>150</v>
      </c>
      <c r="G7" s="1"/>
    </row>
    <row r="8" spans="1:7" ht="30" customHeight="1" x14ac:dyDescent="0.35">
      <c r="B8" t="s">
        <v>20</v>
      </c>
      <c r="C8" s="35">
        <f>SUBTOTAL(109,Przychód[SZACOWANE])</f>
        <v>63300</v>
      </c>
      <c r="D8" s="35">
        <f>SUBTOTAL(109,Przychód[RZECZYWISTE])</f>
        <v>57450</v>
      </c>
      <c r="E8" s="35"/>
      <c r="F8" s="35">
        <f>SUBTOTAL(109,Przychód[RÓŻNICA])</f>
        <v>-5850</v>
      </c>
      <c r="G8" s="2"/>
    </row>
  </sheetData>
  <sheetProtection insertColumns="0" insertRows="0" deleteColumns="0" deleteRows="0" selectLockedCells="1" autoFilter="0"/>
  <dataConsolidate/>
  <conditionalFormatting sqref="F8">
    <cfRule type="cellIs" dxfId="41" priority="3" operator="lessThan">
      <formula>0</formula>
    </cfRule>
  </conditionalFormatting>
  <dataValidations count="9">
    <dataValidation type="custom" allowBlank="1" showInputMessage="1" showErrorMessage="1" errorTitle="ALERT" error="Ta komórka jest wypełniana automatycznie i nie powinna być nadpisywana. Nadpisanie tej komórki może spowodować przerwanie obliczeń w tym arkuszu." sqref="G5:G7" xr:uid="{00000000-0002-0000-0100-000000000000}">
      <formula1>LEN(G5)=""</formula1>
    </dataValidation>
    <dataValidation allowBlank="1" showInputMessage="1" showErrorMessage="1" errorTitle="ALERT" error="Ta komórka jest wypełniana automatycznie i nie powinna być nadpisywana. Nadpisanie tej komórki może spowodować przerwanie obliczeń w tym arkuszu." sqref="F5:F7" xr:uid="{00000000-0002-0000-0100-000001000000}"/>
    <dataValidation allowBlank="1" showInputMessage="1" showErrorMessage="1" prompt="W tym arkuszu wprowadź przychód miesięczny" sqref="A1" xr:uid="{00000000-0002-0000-0100-000002000000}"/>
    <dataValidation allowBlank="1" showInputMessage="1" showErrorMessage="1" prompt="W tej komórce jest automatycznie aktualizowana nazwa firmy" sqref="B1" xr:uid="{00000000-0002-0000-0100-000003000000}"/>
    <dataValidation allowBlank="1" showInputMessage="1" showErrorMessage="1" prompt="W tej komórce jest automatycznie aktualizowany tytuł. W tabeli poniżej wprowadź szczegóły przychodu miesięcznego" sqref="B2" xr:uid="{00000000-0002-0000-0100-000004000000}"/>
    <dataValidation allowBlank="1" showInputMessage="1" showErrorMessage="1" prompt="W tej kolumnie pod tym nagłówkiem wprowadź szczegóły przychodu. Za pomocą filtrów nagłówków możesz znaleźć konkretne wpisy" sqref="B4" xr:uid="{00000000-0002-0000-0100-000005000000}"/>
    <dataValidation allowBlank="1" showInputMessage="1" showErrorMessage="1" prompt="W tej kolumnie pod tym nagłówkiem wprowadź kwotę szacowaną" sqref="C4" xr:uid="{00000000-0002-0000-0100-000006000000}"/>
    <dataValidation allowBlank="1" showInputMessage="1" showErrorMessage="1" prompt="W tej kolumnie pod tym nagłówkiem wprowadź kwotę rzeczywistą" sqref="D4" xr:uid="{00000000-0002-0000-0100-000007000000}"/>
    <dataValidation allowBlank="1" showInputMessage="1" showErrorMessage="1" prompt="W tej kolumnie pod tym nagłówkiem jest automatycznie obliczana różnica między przychodem szacowanym a rzeczywistym" sqref="F4" xr:uid="{00000000-0002-0000-01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9" defaultRowHeight="30" customHeight="1" x14ac:dyDescent="0.35"/>
  <cols>
    <col min="1" max="1" width="4.125" style="13" customWidth="1"/>
    <col min="2" max="2" width="35.125" style="13" customWidth="1"/>
    <col min="3" max="3" width="19" style="13" customWidth="1"/>
    <col min="4" max="4" width="18.875" style="13" customWidth="1"/>
    <col min="5" max="5" width="26" style="13" hidden="1" customWidth="1"/>
    <col min="6" max="6" width="19" style="13" customWidth="1"/>
    <col min="7" max="7" width="4.125" style="13" customWidth="1"/>
    <col min="8" max="8" width="4.125" customWidth="1"/>
  </cols>
  <sheetData>
    <row r="1" spans="1:7" ht="31.5" customHeight="1" x14ac:dyDescent="0.5">
      <c r="A1" s="4"/>
      <c r="B1" s="3" t="str">
        <f>NAZWA_FIRMY</f>
        <v>NAZWA FIRMY</v>
      </c>
      <c r="C1" s="10"/>
      <c r="D1" s="10"/>
      <c r="E1" s="10"/>
      <c r="F1" s="10"/>
      <c r="G1" s="10"/>
    </row>
    <row r="2" spans="1:7" ht="48" customHeight="1" x14ac:dyDescent="1">
      <c r="A2" s="4"/>
      <c r="B2" s="11" t="str">
        <f>BUDŻET_Tytuł</f>
        <v>BUDŻET MIESIĘCZNY</v>
      </c>
      <c r="C2" s="12"/>
      <c r="D2" s="12"/>
      <c r="E2" s="12"/>
      <c r="F2" s="12"/>
      <c r="G2" s="12"/>
    </row>
    <row r="3" spans="1:7" ht="15" customHeight="1" x14ac:dyDescent="0.35">
      <c r="G3" s="14"/>
    </row>
    <row r="4" spans="1:7" ht="30" customHeight="1" x14ac:dyDescent="0.35">
      <c r="A4" s="15"/>
      <c r="B4" s="28" t="s">
        <v>22</v>
      </c>
      <c r="C4" s="29" t="s">
        <v>9</v>
      </c>
      <c r="D4" s="29" t="s">
        <v>11</v>
      </c>
      <c r="E4" s="28" t="s">
        <v>21</v>
      </c>
      <c r="F4" s="29" t="s">
        <v>14</v>
      </c>
      <c r="G4" s="17"/>
    </row>
    <row r="5" spans="1:7" ht="30" customHeight="1" x14ac:dyDescent="0.35">
      <c r="B5" t="s">
        <v>23</v>
      </c>
      <c r="C5" s="26">
        <v>9500</v>
      </c>
      <c r="D5" s="26">
        <v>9600</v>
      </c>
      <c r="E5" s="22">
        <f>Wydatkinapersonel[[#This Row],[RZECZYWISTE]]+(10^-6)*ROW(Wydatkinapersonel[[#This Row],[RZECZYWISTE]])</f>
        <v>9600.0000049999999</v>
      </c>
      <c r="F5" s="23">
        <f>Wydatkinapersonel[[#This Row],[SZACOWANE]]-Wydatkinapersonel[[#This Row],[RZECZYWISTE]]</f>
        <v>-100</v>
      </c>
      <c r="G5" s="1"/>
    </row>
    <row r="6" spans="1:7" ht="30" customHeight="1" x14ac:dyDescent="0.35">
      <c r="B6" t="s">
        <v>24</v>
      </c>
      <c r="C6" s="26">
        <v>4000</v>
      </c>
      <c r="D6" s="26">
        <v>0</v>
      </c>
      <c r="E6" s="22">
        <f>Wydatkinapersonel[[#This Row],[RZECZYWISTE]]+(10^-6)*ROW(Wydatkinapersonel[[#This Row],[RZECZYWISTE]])</f>
        <v>6.0000000000000002E-6</v>
      </c>
      <c r="F6" s="23">
        <f>Wydatkinapersonel[[#This Row],[SZACOWANE]]-Wydatkinapersonel[[#This Row],[RZECZYWISTE]]</f>
        <v>4000</v>
      </c>
      <c r="G6" s="1"/>
    </row>
    <row r="7" spans="1:7" ht="30" customHeight="1" x14ac:dyDescent="0.35">
      <c r="B7" t="s">
        <v>25</v>
      </c>
      <c r="C7" s="26">
        <v>5000</v>
      </c>
      <c r="D7" s="26">
        <v>4500</v>
      </c>
      <c r="E7" s="22">
        <f>Wydatkinapersonel[[#This Row],[RZECZYWISTE]]+(10^-6)*ROW(Wydatkinapersonel[[#This Row],[RZECZYWISTE]])</f>
        <v>4500.0000069999996</v>
      </c>
      <c r="F7" s="23">
        <f>Wydatkinapersonel[[#This Row],[SZACOWANE]]-Wydatkinapersonel[[#This Row],[RZECZYWISTE]]</f>
        <v>500</v>
      </c>
      <c r="G7" s="1"/>
    </row>
    <row r="8" spans="1:7" ht="30" customHeight="1" x14ac:dyDescent="0.35">
      <c r="B8" t="s">
        <v>26</v>
      </c>
      <c r="C8" s="35">
        <f>SUBTOTAL(109,Wydatkinapersonel[SZACOWANE])</f>
        <v>18500</v>
      </c>
      <c r="D8" s="35">
        <f>SUBTOTAL(109,Wydatkinapersonel[RZECZYWISTE])</f>
        <v>14100</v>
      </c>
      <c r="E8" s="35"/>
      <c r="F8" s="35">
        <f>SUBTOTAL(109,Wydatkinapersonel[RÓŻNICA])</f>
        <v>4400</v>
      </c>
      <c r="G8" s="2"/>
    </row>
  </sheetData>
  <sheetProtection insertColumns="0" insertRows="0" deleteColumns="0" deleteRows="0" selectLockedCells="1" autoFilter="0"/>
  <dataConsolidate/>
  <conditionalFormatting sqref="F8">
    <cfRule type="cellIs" dxfId="33" priority="1" operator="lessThan">
      <formula>0</formula>
    </cfRule>
  </conditionalFormatting>
  <dataValidations count="9">
    <dataValidation allowBlank="1" showInputMessage="1" showErrorMessage="1" errorTitle="ALERT" error="Ta komórka jest wypełniana automatycznie i nie powinna być nadpisywana. Nadpisanie tej komórki może spowodować nieprawidłowe obliczenia w tym arkuszu." sqref="F5:F7" xr:uid="{00000000-0002-0000-0200-000000000000}"/>
    <dataValidation type="custom" allowBlank="1" showInputMessage="1" showErrorMessage="1" errorTitle="ALERT" error="Ta komórka jest wypełniana automatycznie i nie powinna być nadpisywana. Nadpisanie tej komórki może spowodować nieprawidłowe obliczenia w tym arkuszu." sqref="G5:G7" xr:uid="{00000000-0002-0000-0200-000001000000}">
      <formula1>LEN(G5)=""</formula1>
    </dataValidation>
    <dataValidation allowBlank="1" showInputMessage="1" showErrorMessage="1" prompt="W tym arkuszu wprowadź miesięczne wydatki na personel" sqref="A1" xr:uid="{00000000-0002-0000-0200-000002000000}"/>
    <dataValidation allowBlank="1" showInputMessage="1" showErrorMessage="1" prompt="W tej komórce jest automatycznie aktualizowana nazwa firmy" sqref="B1" xr:uid="{00000000-0002-0000-0200-000003000000}"/>
    <dataValidation allowBlank="1" showInputMessage="1" showErrorMessage="1" prompt="W tej komórce jest automatycznie aktualizowany tytuł. W tabeli poniżej wprowadź szczegóły miesięcznych wydatków na personel" sqref="B2" xr:uid="{00000000-0002-0000-0200-000004000000}"/>
    <dataValidation allowBlank="1" showInputMessage="1" showErrorMessage="1" prompt="W tej kolumnie pod tym nagłówkiem wprowadź wydatki na personel. Za pomocą filtrów nagłówków możesz znaleźć konkretne wpisy" sqref="B4" xr:uid="{00000000-0002-0000-0200-000005000000}"/>
    <dataValidation allowBlank="1" showInputMessage="1" showErrorMessage="1" prompt="W tej kolumnie pod tym nagłówkiem wprowadź kwotę szacowaną" sqref="C4" xr:uid="{00000000-0002-0000-0200-000006000000}"/>
    <dataValidation allowBlank="1" showInputMessage="1" showErrorMessage="1" prompt="W tej kolumnie pod tym nagłówkiem wprowadź kwotę rzeczywistą" sqref="D4" xr:uid="{00000000-0002-0000-0200-000007000000}"/>
    <dataValidation allowBlank="1" showInputMessage="1" showErrorMessage="1" prompt="W tej kolumnie pod tym nagłówkiem jest automatycznie obliczana różnica między szacowanymi a rzeczywistymi wydatkami na personel" sqref="F4" xr:uid="{00000000-0002-0000-02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G25"/>
  <sheetViews>
    <sheetView showGridLines="0" zoomScaleNormal="100" workbookViewId="0"/>
  </sheetViews>
  <sheetFormatPr defaultColWidth="9" defaultRowHeight="30" customHeight="1" x14ac:dyDescent="0.35"/>
  <cols>
    <col min="1" max="1" width="4.125" style="13" customWidth="1"/>
    <col min="2" max="2" width="35.125" style="13" customWidth="1"/>
    <col min="3" max="3" width="19" style="13" customWidth="1"/>
    <col min="4" max="4" width="18.875" style="13" customWidth="1"/>
    <col min="5" max="5" width="26" style="13" hidden="1" customWidth="1"/>
    <col min="6" max="6" width="19" style="13" customWidth="1"/>
    <col min="7" max="7" width="4.125" style="13" customWidth="1"/>
    <col min="8" max="8" width="4.125" customWidth="1"/>
  </cols>
  <sheetData>
    <row r="1" spans="1:7" ht="31.5" customHeight="1" x14ac:dyDescent="0.5">
      <c r="A1" s="4"/>
      <c r="B1" s="3" t="str">
        <f>NAZWA_FIRMY</f>
        <v>NAZWA FIRMY</v>
      </c>
      <c r="C1" s="10"/>
      <c r="D1" s="10"/>
      <c r="E1" s="10"/>
      <c r="F1" s="10"/>
      <c r="G1" s="10"/>
    </row>
    <row r="2" spans="1:7" ht="48" customHeight="1" x14ac:dyDescent="1">
      <c r="A2" s="4"/>
      <c r="B2" s="11" t="str">
        <f>BUDŻET_Tytuł</f>
        <v>BUDŻET MIESIĘCZNY</v>
      </c>
      <c r="C2" s="12"/>
      <c r="D2" s="12"/>
      <c r="E2" s="12"/>
      <c r="F2" s="12"/>
      <c r="G2" s="12"/>
    </row>
    <row r="3" spans="1:7" ht="15" customHeight="1" x14ac:dyDescent="0.35">
      <c r="G3" s="14"/>
    </row>
    <row r="4" spans="1:7" ht="30" customHeight="1" x14ac:dyDescent="0.35">
      <c r="B4" s="28" t="s">
        <v>27</v>
      </c>
      <c r="C4" s="29" t="s">
        <v>9</v>
      </c>
      <c r="D4" s="29" t="s">
        <v>11</v>
      </c>
      <c r="E4" s="28" t="s">
        <v>21</v>
      </c>
      <c r="F4" s="29" t="s">
        <v>14</v>
      </c>
      <c r="G4" s="18"/>
    </row>
    <row r="5" spans="1:7" ht="30" customHeight="1" x14ac:dyDescent="0.35">
      <c r="B5" t="s">
        <v>28</v>
      </c>
      <c r="C5" s="26">
        <v>3000</v>
      </c>
      <c r="D5" s="26">
        <v>2500</v>
      </c>
      <c r="E5" s="22">
        <f>Wydatkioperacyjne[[#This Row],[RZECZYWISTE]]+(10^-6)*ROW(Wydatkioperacyjne[[#This Row],[RZECZYWISTE]])</f>
        <v>2500.0000049999999</v>
      </c>
      <c r="F5" s="23">
        <f>Wydatkioperacyjne[[#This Row],[SZACOWANE]]-Wydatkioperacyjne[[#This Row],[RZECZYWISTE]]</f>
        <v>500</v>
      </c>
      <c r="G5" s="1"/>
    </row>
    <row r="6" spans="1:7" ht="30" customHeight="1" x14ac:dyDescent="0.35">
      <c r="B6" t="s">
        <v>29</v>
      </c>
      <c r="C6" s="26">
        <v>2000</v>
      </c>
      <c r="D6" s="26">
        <v>2000</v>
      </c>
      <c r="E6" s="22">
        <f>Wydatkioperacyjne[[#This Row],[RZECZYWISTE]]+(10^-6)*ROW(Wydatkioperacyjne[[#This Row],[RZECZYWISTE]])</f>
        <v>2000.000006</v>
      </c>
      <c r="F6" s="23">
        <f>Wydatkioperacyjne[[#This Row],[SZACOWANE]]-Wydatkioperacyjne[[#This Row],[RZECZYWISTE]]</f>
        <v>0</v>
      </c>
      <c r="G6" s="1"/>
    </row>
    <row r="7" spans="1:7" ht="30" customHeight="1" x14ac:dyDescent="0.35">
      <c r="B7" t="s">
        <v>30</v>
      </c>
      <c r="C7" s="26">
        <v>1500</v>
      </c>
      <c r="D7" s="26">
        <v>2175</v>
      </c>
      <c r="E7" s="22">
        <f>Wydatkioperacyjne[[#This Row],[RZECZYWISTE]]+(10^-6)*ROW(Wydatkioperacyjne[[#This Row],[RZECZYWISTE]])</f>
        <v>2175.0000070000001</v>
      </c>
      <c r="F7" s="23">
        <f>Wydatkioperacyjne[[#This Row],[SZACOWANE]]-Wydatkioperacyjne[[#This Row],[RZECZYWISTE]]</f>
        <v>-675</v>
      </c>
      <c r="G7" s="1"/>
    </row>
    <row r="8" spans="1:7" ht="30" customHeight="1" x14ac:dyDescent="0.35">
      <c r="B8" t="s">
        <v>31</v>
      </c>
      <c r="C8" s="26">
        <v>2000</v>
      </c>
      <c r="D8" s="26">
        <v>1500</v>
      </c>
      <c r="E8" s="22">
        <f>Wydatkioperacyjne[[#This Row],[RZECZYWISTE]]+(10^-6)*ROW(Wydatkioperacyjne[[#This Row],[RZECZYWISTE]])</f>
        <v>1500.000008</v>
      </c>
      <c r="F8" s="23">
        <f>Wydatkioperacyjne[[#This Row],[SZACOWANE]]-Wydatkioperacyjne[[#This Row],[RZECZYWISTE]]</f>
        <v>500</v>
      </c>
      <c r="G8" s="1"/>
    </row>
    <row r="9" spans="1:7" ht="30" customHeight="1" x14ac:dyDescent="0.35">
      <c r="B9" t="s">
        <v>32</v>
      </c>
      <c r="C9" s="26">
        <v>1000</v>
      </c>
      <c r="D9" s="26">
        <v>1000</v>
      </c>
      <c r="E9" s="22">
        <f>Wydatkioperacyjne[[#This Row],[RZECZYWISTE]]+(10^-6)*ROW(Wydatkioperacyjne[[#This Row],[RZECZYWISTE]])</f>
        <v>1000.000009</v>
      </c>
      <c r="F9" s="23">
        <f>Wydatkioperacyjne[[#This Row],[SZACOWANE]]-Wydatkioperacyjne[[#This Row],[RZECZYWISTE]]</f>
        <v>0</v>
      </c>
      <c r="G9" s="1"/>
    </row>
    <row r="10" spans="1:7" ht="30" customHeight="1" x14ac:dyDescent="0.35">
      <c r="B10" t="s">
        <v>33</v>
      </c>
      <c r="C10" s="26">
        <v>500</v>
      </c>
      <c r="D10" s="26">
        <v>525</v>
      </c>
      <c r="E10" s="22">
        <f>Wydatkioperacyjne[[#This Row],[RZECZYWISTE]]+(10^-6)*ROW(Wydatkioperacyjne[[#This Row],[RZECZYWISTE]])</f>
        <v>525.00000999999997</v>
      </c>
      <c r="F10" s="23">
        <f>Wydatkioperacyjne[[#This Row],[SZACOWANE]]-Wydatkioperacyjne[[#This Row],[RZECZYWISTE]]</f>
        <v>-25</v>
      </c>
      <c r="G10" s="1"/>
    </row>
    <row r="11" spans="1:7" ht="30" customHeight="1" x14ac:dyDescent="0.35">
      <c r="B11" t="s">
        <v>34</v>
      </c>
      <c r="C11" s="26">
        <v>1300</v>
      </c>
      <c r="D11" s="26">
        <v>1275</v>
      </c>
      <c r="E11" s="22">
        <f>Wydatkioperacyjne[[#This Row],[RZECZYWISTE]]+(10^-6)*ROW(Wydatkioperacyjne[[#This Row],[RZECZYWISTE]])</f>
        <v>1275.0000110000001</v>
      </c>
      <c r="F11" s="23">
        <f>Wydatkioperacyjne[[#This Row],[SZACOWANE]]-Wydatkioperacyjne[[#This Row],[RZECZYWISTE]]</f>
        <v>25</v>
      </c>
      <c r="G11" s="1"/>
    </row>
    <row r="12" spans="1:7" ht="30" customHeight="1" x14ac:dyDescent="0.35">
      <c r="B12" t="s">
        <v>35</v>
      </c>
      <c r="C12" s="26">
        <v>2000</v>
      </c>
      <c r="D12" s="26">
        <v>2200</v>
      </c>
      <c r="E12" s="22">
        <f>Wydatkioperacyjne[[#This Row],[RZECZYWISTE]]+(10^-6)*ROW(Wydatkioperacyjne[[#This Row],[RZECZYWISTE]])</f>
        <v>2200.000012</v>
      </c>
      <c r="F12" s="23">
        <f>Wydatkioperacyjne[[#This Row],[SZACOWANE]]-Wydatkioperacyjne[[#This Row],[RZECZYWISTE]]</f>
        <v>-200</v>
      </c>
      <c r="G12" s="1"/>
    </row>
    <row r="13" spans="1:7" ht="30" customHeight="1" x14ac:dyDescent="0.35">
      <c r="B13" t="s">
        <v>36</v>
      </c>
      <c r="C13" s="26">
        <v>1000</v>
      </c>
      <c r="D13" s="26">
        <v>800</v>
      </c>
      <c r="E13" s="22">
        <f>Wydatkioperacyjne[[#This Row],[RZECZYWISTE]]+(10^-6)*ROW(Wydatkioperacyjne[[#This Row],[RZECZYWISTE]])</f>
        <v>800.00001299999997</v>
      </c>
      <c r="F13" s="23">
        <f>Wydatkioperacyjne[[#This Row],[SZACOWANE]]-Wydatkioperacyjne[[#This Row],[RZECZYWISTE]]</f>
        <v>200</v>
      </c>
      <c r="G13" s="1"/>
    </row>
    <row r="14" spans="1:7" ht="30" customHeight="1" x14ac:dyDescent="0.35">
      <c r="B14" t="s">
        <v>37</v>
      </c>
      <c r="C14" s="26">
        <v>4500</v>
      </c>
      <c r="D14" s="26">
        <v>4600</v>
      </c>
      <c r="E14" s="22">
        <f>Wydatkioperacyjne[[#This Row],[RZECZYWISTE]]+(10^-6)*ROW(Wydatkioperacyjne[[#This Row],[RZECZYWISTE]])</f>
        <v>4600.0000140000002</v>
      </c>
      <c r="F14" s="23">
        <f>Wydatkioperacyjne[[#This Row],[SZACOWANE]]-Wydatkioperacyjne[[#This Row],[RZECZYWISTE]]</f>
        <v>-100</v>
      </c>
      <c r="G14" s="1"/>
    </row>
    <row r="15" spans="1:7" ht="30" customHeight="1" x14ac:dyDescent="0.35">
      <c r="B15" t="s">
        <v>38</v>
      </c>
      <c r="C15" s="26">
        <v>800</v>
      </c>
      <c r="D15" s="26">
        <v>750</v>
      </c>
      <c r="E15" s="22">
        <f>Wydatkioperacyjne[[#This Row],[RZECZYWISTE]]+(10^-6)*ROW(Wydatkioperacyjne[[#This Row],[RZECZYWISTE]])</f>
        <v>750.00001499999996</v>
      </c>
      <c r="F15" s="23">
        <f>Wydatkioperacyjne[[#This Row],[SZACOWANE]]-Wydatkioperacyjne[[#This Row],[RZECZYWISTE]]</f>
        <v>50</v>
      </c>
      <c r="G15" s="1"/>
    </row>
    <row r="16" spans="1:7" ht="30" customHeight="1" x14ac:dyDescent="0.35">
      <c r="B16" t="s">
        <v>39</v>
      </c>
      <c r="C16" s="26">
        <v>400</v>
      </c>
      <c r="D16" s="26">
        <v>350</v>
      </c>
      <c r="E16" s="22">
        <f>Wydatkioperacyjne[[#This Row],[RZECZYWISTE]]+(10^-6)*ROW(Wydatkioperacyjne[[#This Row],[RZECZYWISTE]])</f>
        <v>350.00001600000002</v>
      </c>
      <c r="F16" s="23">
        <f>Wydatkioperacyjne[[#This Row],[SZACOWANE]]-Wydatkioperacyjne[[#This Row],[RZECZYWISTE]]</f>
        <v>50</v>
      </c>
      <c r="G16" s="1"/>
    </row>
    <row r="17" spans="2:7" ht="30" customHeight="1" x14ac:dyDescent="0.35">
      <c r="B17" t="s">
        <v>40</v>
      </c>
      <c r="C17" s="26">
        <v>4100</v>
      </c>
      <c r="D17" s="26">
        <v>4500</v>
      </c>
      <c r="E17" s="22">
        <f>Wydatkioperacyjne[[#This Row],[RZECZYWISTE]]+(10^-6)*ROW(Wydatkioperacyjne[[#This Row],[RZECZYWISTE]])</f>
        <v>4500.0000170000003</v>
      </c>
      <c r="F17" s="23">
        <f>Wydatkioperacyjne[[#This Row],[SZACOWANE]]-Wydatkioperacyjne[[#This Row],[RZECZYWISTE]]</f>
        <v>-400</v>
      </c>
      <c r="G17" s="1"/>
    </row>
    <row r="18" spans="2:7" ht="30" customHeight="1" x14ac:dyDescent="0.35">
      <c r="B18" t="s">
        <v>41</v>
      </c>
      <c r="C18" s="26">
        <v>350</v>
      </c>
      <c r="D18" s="26">
        <v>400</v>
      </c>
      <c r="E18" s="22">
        <f>Wydatkioperacyjne[[#This Row],[RZECZYWISTE]]+(10^-6)*ROW(Wydatkioperacyjne[[#This Row],[RZECZYWISTE]])</f>
        <v>400.00001800000001</v>
      </c>
      <c r="F18" s="23">
        <f>Wydatkioperacyjne[[#This Row],[SZACOWANE]]-Wydatkioperacyjne[[#This Row],[RZECZYWISTE]]</f>
        <v>-50</v>
      </c>
      <c r="G18" s="1"/>
    </row>
    <row r="19" spans="2:7" ht="30" customHeight="1" x14ac:dyDescent="0.35">
      <c r="B19" t="s">
        <v>42</v>
      </c>
      <c r="C19" s="26">
        <v>900</v>
      </c>
      <c r="D19" s="26">
        <v>840</v>
      </c>
      <c r="E19" s="22">
        <f>Wydatkioperacyjne[[#This Row],[RZECZYWISTE]]+(10^-6)*ROW(Wydatkioperacyjne[[#This Row],[RZECZYWISTE]])</f>
        <v>840.00001899999995</v>
      </c>
      <c r="F19" s="23">
        <f>Wydatkioperacyjne[[#This Row],[SZACOWANE]]-Wydatkioperacyjne[[#This Row],[RZECZYWISTE]]</f>
        <v>60</v>
      </c>
      <c r="G19" s="1"/>
    </row>
    <row r="20" spans="2:7" ht="30" customHeight="1" x14ac:dyDescent="0.35">
      <c r="B20" t="s">
        <v>43</v>
      </c>
      <c r="C20" s="26">
        <v>5000</v>
      </c>
      <c r="D20" s="26">
        <v>4500</v>
      </c>
      <c r="E20" s="22">
        <f>Wydatkioperacyjne[[#This Row],[RZECZYWISTE]]+(10^-6)*ROW(Wydatkioperacyjne[[#This Row],[RZECZYWISTE]])</f>
        <v>4500.0000200000004</v>
      </c>
      <c r="F20" s="23">
        <f>Wydatkioperacyjne[[#This Row],[SZACOWANE]]-Wydatkioperacyjne[[#This Row],[RZECZYWISTE]]</f>
        <v>500</v>
      </c>
      <c r="G20" s="1"/>
    </row>
    <row r="21" spans="2:7" ht="30" customHeight="1" x14ac:dyDescent="0.35">
      <c r="B21" t="s">
        <v>44</v>
      </c>
      <c r="C21" s="26">
        <v>3000</v>
      </c>
      <c r="D21" s="26">
        <v>3200</v>
      </c>
      <c r="E21" s="22">
        <f>Wydatkioperacyjne[[#This Row],[RZECZYWISTE]]+(10^-6)*ROW(Wydatkioperacyjne[[#This Row],[RZECZYWISTE]])</f>
        <v>3200.0000209999998</v>
      </c>
      <c r="F21" s="23">
        <f>Wydatkioperacyjne[[#This Row],[SZACOWANE]]-Wydatkioperacyjne[[#This Row],[RZECZYWISTE]]</f>
        <v>-200</v>
      </c>
      <c r="G21" s="1"/>
    </row>
    <row r="22" spans="2:7" ht="30" customHeight="1" x14ac:dyDescent="0.35">
      <c r="B22" t="s">
        <v>45</v>
      </c>
      <c r="C22" s="26">
        <v>250</v>
      </c>
      <c r="D22" s="26">
        <v>280</v>
      </c>
      <c r="E22" s="22">
        <f>Wydatkioperacyjne[[#This Row],[RZECZYWISTE]]+(10^-6)*ROW(Wydatkioperacyjne[[#This Row],[RZECZYWISTE]])</f>
        <v>280.000022</v>
      </c>
      <c r="F22" s="23">
        <f>Wydatkioperacyjne[[#This Row],[SZACOWANE]]-Wydatkioperacyjne[[#This Row],[RZECZYWISTE]]</f>
        <v>-30</v>
      </c>
      <c r="G22" s="1"/>
    </row>
    <row r="23" spans="2:7" ht="30" customHeight="1" x14ac:dyDescent="0.35">
      <c r="B23" t="s">
        <v>46</v>
      </c>
      <c r="C23" s="26">
        <v>1400</v>
      </c>
      <c r="D23" s="26">
        <v>1385</v>
      </c>
      <c r="E23" s="22">
        <f>Wydatkioperacyjne[[#This Row],[RZECZYWISTE]]+(10^-6)*ROW(Wydatkioperacyjne[[#This Row],[RZECZYWISTE]])</f>
        <v>1385.0000230000001</v>
      </c>
      <c r="F23" s="23">
        <f>Wydatkioperacyjne[[#This Row],[SZACOWANE]]-Wydatkioperacyjne[[#This Row],[RZECZYWISTE]]</f>
        <v>15</v>
      </c>
      <c r="G23" s="1"/>
    </row>
    <row r="24" spans="2:7" ht="30" customHeight="1" x14ac:dyDescent="0.35">
      <c r="B24" t="s">
        <v>47</v>
      </c>
      <c r="C24" s="26">
        <v>1000</v>
      </c>
      <c r="D24" s="26">
        <v>750</v>
      </c>
      <c r="E24" s="22">
        <f>Wydatkioperacyjne[[#This Row],[RZECZYWISTE]]+(10^-6)*ROW(Wydatkioperacyjne[[#This Row],[RZECZYWISTE]])</f>
        <v>750.00002400000005</v>
      </c>
      <c r="F24" s="23">
        <f>Wydatkioperacyjne[[#This Row],[SZACOWANE]]-Wydatkioperacyjne[[#This Row],[RZECZYWISTE]]</f>
        <v>250</v>
      </c>
      <c r="G24" s="1"/>
    </row>
    <row r="25" spans="2:7" ht="30" customHeight="1" x14ac:dyDescent="0.35">
      <c r="B25" t="s">
        <v>48</v>
      </c>
      <c r="C25" s="35">
        <f>SUBTOTAL(109,Wydatkioperacyjne[SZACOWANE])</f>
        <v>36000</v>
      </c>
      <c r="D25" s="35">
        <f>SUBTOTAL(109,Wydatkioperacyjne[RZECZYWISTE])</f>
        <v>35530</v>
      </c>
      <c r="E25" s="35"/>
      <c r="F25" s="35">
        <f>SUBTOTAL(109,Wydatkioperacyjne[RÓŻNICA])</f>
        <v>470</v>
      </c>
      <c r="G25" s="2"/>
    </row>
  </sheetData>
  <sheetProtection insertColumns="0" insertRows="0" deleteColumns="0" deleteRows="0" selectLockedCells="1" autoFilter="0"/>
  <dataConsolidate/>
  <conditionalFormatting sqref="F25">
    <cfRule type="cellIs" dxfId="25" priority="1" operator="lessThan">
      <formula>0</formula>
    </cfRule>
  </conditionalFormatting>
  <dataValidations count="9">
    <dataValidation type="custom" allowBlank="1" showInputMessage="1" showErrorMessage="1" errorTitle="ALERT" error="Ta komórka jest wypełniana automatycznie i nie powinna być nadpisywana. Nadpisanie tej komórki może spowodować nieprawidłowe obliczenia w tym arkuszu." sqref="G5:G24" xr:uid="{00000000-0002-0000-0300-000000000000}">
      <formula1>LEN(G5)=""</formula1>
    </dataValidation>
    <dataValidation allowBlank="1" showInputMessage="1" showErrorMessage="1" errorTitle="ALERT" error="Ta komórka jest wypełniana automatycznie i nie powinna być nadpisywana. Nadpisanie tej komórki może spowodować nieprawidłowe obliczenia w tym arkuszu." sqref="F5:F24" xr:uid="{00000000-0002-0000-0300-000001000000}"/>
    <dataValidation allowBlank="1" showInputMessage="1" showErrorMessage="1" prompt="W tym arkuszu wprowadź miesięczne wydatki operacyjne" sqref="A1" xr:uid="{00000000-0002-0000-0300-000002000000}"/>
    <dataValidation allowBlank="1" showInputMessage="1" showErrorMessage="1" prompt="W tej komórce jest automatycznie aktualizowana nazwa firmy" sqref="B1" xr:uid="{00000000-0002-0000-0300-000003000000}"/>
    <dataValidation allowBlank="1" showInputMessage="1" showErrorMessage="1" prompt="W tej komórce jest automatycznie aktualizowany tytuł. W tabeli poniżej wprowadź szczegóły miesięcznych wydatków operacyjnych" sqref="B2" xr:uid="{00000000-0002-0000-0300-000004000000}"/>
    <dataValidation allowBlank="1" showInputMessage="1" showErrorMessage="1" prompt="W tej kolumnie pod tym nagłówkiem wprowadź wydatki operacyjne. Za pomocą filtrów nagłówków możesz znaleźć konkretne wpisy" sqref="B4" xr:uid="{00000000-0002-0000-0300-000005000000}"/>
    <dataValidation allowBlank="1" showInputMessage="1" showErrorMessage="1" prompt="W tej kolumnie pod tym nagłówkiem wprowadź kwotę szacowaną" sqref="C4" xr:uid="{00000000-0002-0000-0300-000006000000}"/>
    <dataValidation allowBlank="1" showInputMessage="1" showErrorMessage="1" prompt="W tej kolumnie pod tym nagłówkiem wprowadź kwotę rzeczywistą" sqref="D4" xr:uid="{00000000-0002-0000-0300-000007000000}"/>
    <dataValidation allowBlank="1" showInputMessage="1" showErrorMessage="1" prompt="W tej kolumnie pod tym nagłówkiem jest automatycznie obliczana różnica między szacowanymi a rzeczywistymi wydatkami operacyjnymi" sqref="F4" xr:uid="{00000000-0002-0000-03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G5:G24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7CE99E0C-805E-419A-AABB-AC8EB766AA5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56959E06-A44B-4E8A-BEF1-B165D9B2DD71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023AA672-7AA9-4F91-BFFF-9A6FDB399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TM03458075</ap:Template>
  <ap:TotalTime>0</ap:TotalTime>
  <ap:DocSecurity>0</ap:DocSecurity>
  <ap:ScaleCrop>false</ap:ScaleCrop>
  <ap:HeadingPairs>
    <vt:vector baseType="variant" size="4">
      <vt:variant>
        <vt:lpstr>Arkusze</vt:lpstr>
      </vt:variant>
      <vt:variant>
        <vt:i4>4</vt:i4>
      </vt:variant>
      <vt:variant>
        <vt:lpstr>Nazwane zakresy</vt:lpstr>
      </vt:variant>
      <vt:variant>
        <vt:i4>10</vt:i4>
      </vt:variant>
    </vt:vector>
  </ap:HeadingPairs>
  <ap:TitlesOfParts>
    <vt:vector baseType="lpstr" size="14">
      <vt:lpstr>Miesięczne podsumowanie budżetu</vt:lpstr>
      <vt:lpstr>Przychód</vt:lpstr>
      <vt:lpstr>Wydatki na personel</vt:lpstr>
      <vt:lpstr>Wydatki operacyjne</vt:lpstr>
      <vt:lpstr>BUDŻET_Tytuł</vt:lpstr>
      <vt:lpstr>NAZWA_FIRMY</vt:lpstr>
      <vt:lpstr>Tytuł_kolumny_1</vt:lpstr>
      <vt:lpstr>Tytuł1</vt:lpstr>
      <vt:lpstr>Tytuł2</vt:lpstr>
      <vt:lpstr>Tytuł3</vt:lpstr>
      <vt:lpstr>Tytuł4</vt:lpstr>
      <vt:lpstr>Przychód!Tytuły_wydruku</vt:lpstr>
      <vt:lpstr>'Wydatki na personel'!Tytuły_wydruku</vt:lpstr>
      <vt:lpstr>'Wydatki operacyjne'!Tytuły_wydruku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2021-12-13T22:23:56Z</dcterms:created>
  <dcterms:modified xsi:type="dcterms:W3CDTF">2022-02-25T02:50:45Z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