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3"/>
  <workbookPr filterPrivacy="1" codeName="ThisWorkbook"/>
  <xr:revisionPtr revIDLastSave="0" documentId="13_ncr:1_{61A639BB-43B4-4CDE-BF4A-4DE7F7556B8A}" xr6:coauthVersionLast="47" xr6:coauthVersionMax="47" xr10:uidLastSave="{00000000-0000-0000-0000-000000000000}"/>
  <bookViews>
    <workbookView xWindow="-120" yWindow="-120" windowWidth="28890" windowHeight="15855" xr2:uid="{00000000-000D-0000-FFFF-FFFF00000000}"/>
  </bookViews>
  <sheets>
    <sheet name="Tyg. działania dot. sprzedaży" sheetId="1" r:id="rId1"/>
  </sheets>
  <definedNames>
    <definedName name="Region_tytułu_wiersza1..J3">'Tyg. działania dot. sprzedaży'!$I$1:$I$2</definedName>
    <definedName name="Region_tytułu_wiersza2..M3">'Tyg. działania dot. sprzedaży'!$L$1:$L$2</definedName>
    <definedName name="Tytuł_1">Działanie[[#Headers],[DNI]]</definedName>
    <definedName name="_xlnm.Print_Titles" localSheetId="0">'Tyg. działania dot. sprzedaży'!$5:$5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6" i="1" l="1"/>
  <c r="D13" i="1"/>
  <c r="D16" i="1" s="1"/>
  <c r="E13" i="1"/>
  <c r="F16" i="1" s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<sst xmlns="http://schemas.openxmlformats.org/spreadsheetml/2006/main" count="33" uniqueCount="32">
  <si>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DNI</t>
  </si>
  <si>
    <t>Poniedziałek</t>
  </si>
  <si>
    <t>Wtorek</t>
  </si>
  <si>
    <t>Środa</t>
  </si>
  <si>
    <t>Czwartek</t>
  </si>
  <si>
    <t>Piątek</t>
  </si>
  <si>
    <t>Sobota</t>
  </si>
  <si>
    <t>Niedziela</t>
  </si>
  <si>
    <t>Sumy</t>
  </si>
  <si>
    <t>CEL</t>
  </si>
  <si>
    <t>ODCHYLENIE</t>
  </si>
  <si>
    <t>*WYJAŚNIENIE</t>
  </si>
  <si>
    <t>Zatwierdzenie</t>
  </si>
  <si>
    <t>W BIURZE SPRZEDAŻY</t>
  </si>
  <si>
    <t>POZA BIUREM</t>
  </si>
  <si>
    <t>WIZYTY W BIURZE</t>
  </si>
  <si>
    <t>TEL. ZEWNĘTRZNE</t>
  </si>
  <si>
    <t>TEL. — BAZA KLIENTÓW</t>
  </si>
  <si>
    <t>TEL. — NOWI KLIENCI</t>
  </si>
  <si>
    <t>SPRZEDAWCA</t>
  </si>
  <si>
    <t>LOKALIZACJA</t>
  </si>
  <si>
    <t>POKOJE GOŚCINNE</t>
  </si>
  <si>
    <t>Imię i nazwisko</t>
  </si>
  <si>
    <t>Lokalizacja</t>
  </si>
  <si>
    <t>JEDZENIE I NAPOJE</t>
  </si>
  <si>
    <t>WYNAJEM SALI KONFERENCYJNEJ</t>
  </si>
  <si>
    <t>KONIEC TYGODNIA</t>
  </si>
  <si>
    <t>DZISIEJSZA DATA</t>
  </si>
  <si>
    <t>INNE*</t>
  </si>
  <si>
    <t>Data</t>
  </si>
  <si>
    <t>SUMA</t>
  </si>
  <si>
    <r>
      <t>TYGODNIOWE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>DZIAŁANIA DOTYCZĄCE SPRZEDAŻY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</si>
</sst>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zł&quot;"/>
  </numFmts>
  <fonts count="25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0" borderId="0" applyNumberFormat="0" applyFill="0" applyBorder="0" applyProtection="0">
      <alignment horizontal="right"/>
    </xf>
    <xf numFmtId="0" fontId="10" fillId="0" borderId="0" applyNumberFormat="0" applyFill="0" applyBorder="0" applyProtection="0">
      <alignment horizontal="left"/>
    </xf>
    <xf numFmtId="14" fontId="10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7" fillId="0" borderId="0" applyNumberFormat="0" applyFill="0" applyBorder="0" applyProtection="0">
      <alignment vertical="center"/>
    </xf>
    <xf numFmtId="168" fontId="10" fillId="0" borderId="0" applyFill="0" applyBorder="0" applyProtection="0">
      <alignment vertical="center"/>
    </xf>
    <xf numFmtId="0" fontId="10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0" borderId="10" applyNumberFormat="0" applyFill="0" applyProtection="0">
      <alignment vertical="top" wrapText="1"/>
    </xf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5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10" fillId="4" borderId="6" applyNumberFormat="0" applyAlignment="0" applyProtection="0"/>
    <xf numFmtId="0" fontId="11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8" applyNumberFormat="0" applyAlignment="0" applyProtection="0"/>
    <xf numFmtId="0" fontId="20" fillId="10" borderId="19" applyNumberFormat="0" applyAlignment="0" applyProtection="0"/>
    <xf numFmtId="0" fontId="21" fillId="10" borderId="18" applyNumberFormat="0" applyAlignment="0" applyProtection="0"/>
    <xf numFmtId="0" fontId="22" fillId="0" borderId="20" applyNumberFormat="0" applyFill="0" applyAlignment="0" applyProtection="0"/>
    <xf numFmtId="0" fontId="23" fillId="11" borderId="21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>
      <alignment wrapText="1"/>
    </xf>
    <xf numFmtId="0" fontId="12" fillId="0" borderId="0" xfId="5">
      <alignment horizontal="left" wrapText="1"/>
    </xf>
    <xf numFmtId="0" fontId="7" fillId="0" borderId="0" xfId="6">
      <alignment vertical="center"/>
    </xf>
    <xf numFmtId="0" fontId="9" fillId="5" borderId="0" xfId="9" applyFont="1" applyFill="1" applyAlignment="1">
      <alignment vertical="center"/>
    </xf>
    <xf numFmtId="168" fontId="15" fillId="3" borderId="1" xfId="7" applyFont="1" applyFill="1" applyBorder="1">
      <alignment vertical="center"/>
    </xf>
    <xf numFmtId="168" fontId="15" fillId="3" borderId="4" xfId="7" applyFont="1" applyFill="1" applyBorder="1">
      <alignment vertical="center"/>
    </xf>
    <xf numFmtId="0" fontId="14" fillId="0" borderId="0" xfId="5" applyFont="1">
      <alignment horizontal="left" wrapText="1"/>
    </xf>
    <xf numFmtId="0" fontId="0" fillId="0" borderId="0" xfId="0" applyAlignment="1">
      <alignment horizontal="center" wrapText="1"/>
    </xf>
    <xf numFmtId="168" fontId="0" fillId="2" borderId="0" xfId="8" applyNumberFormat="1" applyFont="1" applyAlignment="1">
      <alignment vertical="center"/>
    </xf>
    <xf numFmtId="0" fontId="0" fillId="0" borderId="13" xfId="0" applyBorder="1" applyAlignment="1">
      <alignment horizontal="left"/>
    </xf>
    <xf numFmtId="0" fontId="2" fillId="0" borderId="0" xfId="1" applyAlignment="1">
      <alignment horizontal="left" vertical="center"/>
    </xf>
    <xf numFmtId="0" fontId="10" fillId="0" borderId="0" xfId="2">
      <alignment horizontal="right"/>
    </xf>
    <xf numFmtId="0" fontId="10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10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10" fillId="0" borderId="0" xfId="4" applyAlignment="1">
      <alignment horizontal="left" vertical="center"/>
    </xf>
    <xf numFmtId="0" fontId="10" fillId="0" borderId="11" xfId="11" applyBorder="1" applyAlignment="1">
      <alignment horizontal="left" vertical="top"/>
    </xf>
    <xf numFmtId="0" fontId="10" fillId="0" borderId="12" xfId="11" applyBorder="1" applyAlignment="1">
      <alignment horizontal="left" vertical="top"/>
    </xf>
    <xf numFmtId="0" fontId="10" fillId="0" borderId="17" xfId="11" applyBorder="1" applyAlignment="1">
      <alignment horizontal="left" vertical="top"/>
    </xf>
    <xf numFmtId="0" fontId="10" fillId="0" borderId="14" xfId="11" applyBorder="1" applyAlignment="1">
      <alignment horizontal="left" vertical="top"/>
    </xf>
    <xf numFmtId="0" fontId="10" fillId="0" borderId="15" xfId="11" applyBorder="1" applyAlignment="1">
      <alignment horizontal="left" vertical="top"/>
    </xf>
    <xf numFmtId="0" fontId="10" fillId="0" borderId="16" xfId="11" applyBorder="1" applyAlignment="1">
      <alignment horizontal="left" vertical="top"/>
    </xf>
    <xf numFmtId="0" fontId="0" fillId="0" borderId="0" xfId="3" applyFont="1">
      <alignment horizontal="left"/>
    </xf>
    <xf numFmtId="168" fontId="10" fillId="0" borderId="0" xfId="7">
      <alignment vertical="center"/>
    </xf>
    <xf numFmtId="168" fontId="10" fillId="5" borderId="0" xfId="7" applyFill="1">
      <alignment vertical="center"/>
    </xf>
    <xf numFmtId="168" fontId="10" fillId="3" borderId="2" xfId="7" applyFill="1" applyBorder="1">
      <alignment vertical="center"/>
    </xf>
    <xf numFmtId="168" fontId="10" fillId="3" borderId="3" xfId="7" applyFill="1" applyBorder="1">
      <alignment vertical="center"/>
    </xf>
    <xf numFmtId="168" fontId="10" fillId="3" borderId="5" xfId="7" applyFill="1" applyBorder="1">
      <alignment vertical="center"/>
    </xf>
  </cellXfs>
  <cellStyles count="57">
    <cellStyle name="20% — akcent 1" xfId="34" builtinId="30" customBuiltin="1"/>
    <cellStyle name="20% — akcent 2" xfId="38" builtinId="34" customBuiltin="1"/>
    <cellStyle name="20% — akcent 3" xfId="42" builtinId="38" customBuiltin="1"/>
    <cellStyle name="20% — akcent 4" xfId="46" builtinId="42" customBuiltin="1"/>
    <cellStyle name="20% — akcent 5" xfId="50" builtinId="46" customBuiltin="1"/>
    <cellStyle name="20% — akcent 6" xfId="54" builtinId="50" customBuiltin="1"/>
    <cellStyle name="40% — akcent 1" xfId="35" builtinId="31" customBuiltin="1"/>
    <cellStyle name="40% — akcent 2" xfId="39" builtinId="35" customBuiltin="1"/>
    <cellStyle name="40% — akcent 3" xfId="43" builtinId="39" customBuiltin="1"/>
    <cellStyle name="40% — akcent 4" xfId="47" builtinId="43" customBuiltin="1"/>
    <cellStyle name="40% — akcent 5" xfId="51" builtinId="47" customBuiltin="1"/>
    <cellStyle name="40% — akcent 6" xfId="55" builtinId="51" customBuiltin="1"/>
    <cellStyle name="60% — akcent 1" xfId="36" builtinId="32" customBuiltin="1"/>
    <cellStyle name="60% — akcent 2" xfId="40" builtinId="36" customBuiltin="1"/>
    <cellStyle name="60% — akcent 3" xfId="44" builtinId="40" customBuiltin="1"/>
    <cellStyle name="60% — akcent 4" xfId="48" builtinId="44" customBuiltin="1"/>
    <cellStyle name="60% — akcent 5" xfId="52" builtinId="48" customBuiltin="1"/>
    <cellStyle name="60% — akcent 6" xfId="56" builtinId="52" customBuiltin="1"/>
    <cellStyle name="Akcent 1" xfId="33" builtinId="29" customBuiltin="1"/>
    <cellStyle name="Akcent 2" xfId="37" builtinId="33" customBuiltin="1"/>
    <cellStyle name="Akcent 3" xfId="41" builtinId="37" customBuiltin="1"/>
    <cellStyle name="Akcent 4" xfId="45" builtinId="41" customBuiltin="1"/>
    <cellStyle name="Akcent 5" xfId="49" builtinId="45" customBuiltin="1"/>
    <cellStyle name="Akcent 6" xfId="53" builtinId="49" customBuiltin="1"/>
    <cellStyle name="Dane wejściowe" xfId="27" builtinId="20" customBuiltin="1"/>
    <cellStyle name="Dane wyjściowe" xfId="28" builtinId="21" customBuiltin="1"/>
    <cellStyle name="Data niestandardowa" xfId="4" xr:uid="{00000000-0005-0000-0000-000005000000}"/>
    <cellStyle name="Dni" xfId="6" xr:uid="{00000000-0005-0000-0000-000006000000}"/>
    <cellStyle name="Dobry" xfId="24" builtinId="26" customBuiltin="1"/>
    <cellStyle name="Dziesiętny" xfId="12" builtinId="3" customBuiltin="1"/>
    <cellStyle name="Dziesiętny [0]" xfId="13" builtinId="6" customBuiltin="1"/>
    <cellStyle name="Etykiety" xfId="2" xr:uid="{00000000-0005-0000-0000-00000E000000}"/>
    <cellStyle name="Informacje niestandardowe" xfId="3" xr:uid="{00000000-0005-0000-0000-00000D000000}"/>
    <cellStyle name="Komórka połączona" xfId="30" builtinId="24" customBuiltin="1"/>
    <cellStyle name="Komórka zaznaczona" xfId="31" builtinId="23" customBuiltin="1"/>
    <cellStyle name="Nagłówek 1" xfId="17" builtinId="16" customBuiltin="1"/>
    <cellStyle name="Nagłówek 2" xfId="18" builtinId="17" customBuiltin="1"/>
    <cellStyle name="Nagłówek 3" xfId="19" builtinId="18" customBuiltin="1"/>
    <cellStyle name="Nagłówek 4" xfId="23" builtinId="19" customBuiltin="1"/>
    <cellStyle name="Nagłówki tabeli" xfId="5" xr:uid="{00000000-0005-0000-0000-000013000000}"/>
    <cellStyle name="Neutralny" xfId="26" builtinId="28" customBuiltin="1"/>
    <cellStyle name="Nie wpisuj" xfId="8" xr:uid="{00000000-0005-0000-0000-000007000000}"/>
    <cellStyle name="Normalny" xfId="0" builtinId="0" customBuiltin="1"/>
    <cellStyle name="Notatki" xfId="11" xr:uid="{00000000-0005-0000-0000-000011000000}"/>
    <cellStyle name="Obliczenia" xfId="29" builtinId="22" customBuiltin="1"/>
    <cellStyle name="Odchylenie od celu" xfId="10" xr:uid="{00000000-0005-0000-0000-000009000000}"/>
    <cellStyle name="Procentowy" xfId="16" builtinId="5" customBuiltin="1"/>
    <cellStyle name="Suma" xfId="22" builtinId="25" customBuiltin="1"/>
    <cellStyle name="Sumy tabeli" xfId="9" xr:uid="{00000000-0005-0000-0000-000014000000}"/>
    <cellStyle name="Tekst objaśnienia" xfId="21" builtinId="53" customBuiltin="1"/>
    <cellStyle name="Tekst ostrzeżenia" xfId="32" builtinId="11" customBuiltin="1"/>
    <cellStyle name="Tytuł" xfId="1" builtinId="15" customBuiltin="1"/>
    <cellStyle name="Uwaga" xfId="20" builtinId="10" customBuiltin="1"/>
    <cellStyle name="Waluta niestandardowa" xfId="7" xr:uid="{00000000-0005-0000-0000-000004000000}"/>
    <cellStyle name="Walutowy" xfId="14" builtinId="4" customBuiltin="1"/>
    <cellStyle name="Walutowy [0]" xfId="15" builtinId="7" customBuiltin="1"/>
    <cellStyle name="Zły" xfId="25" builtinId="27" customBuiltin="1"/>
  </cellStyles>
  <dxfs count="17">
    <dxf>
      <numFmt numFmtId="169" formatCode="&quot;$&quot;#,##0.00"/>
    </dxf>
    <dxf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Aktywność sprzedaży tygodniowej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ziałanie" displayName="Działanie" ref="B5:M13" totalsRowCount="1" totalsRowDxfId="13">
  <tableColumns count="12">
    <tableColumn id="1" xr3:uid="{00000000-0010-0000-0000-000001000000}" name="DNI" totalsRowLabel="Sumy" totalsRowDxfId="12" dataCellStyle="Sumy tabeli"/>
    <tableColumn id="2" xr3:uid="{00000000-0010-0000-0000-000002000000}" name="W BIURZE SPRZEDAŻY" totalsRowFunction="sum" totalsRowDxfId="11" dataCellStyle="Waluta niestandardowa"/>
    <tableColumn id="3" xr3:uid="{00000000-0010-0000-0000-000003000000}" name="POZA BIUREM" totalsRowFunction="sum" totalsRowDxfId="10" dataCellStyle="Waluta niestandardowa"/>
    <tableColumn id="4" xr3:uid="{00000000-0010-0000-0000-000004000000}" name="WIZYTY W BIURZE" totalsRowFunction="sum" totalsRowDxfId="9" dataCellStyle="Waluta niestandardowa"/>
    <tableColumn id="5" xr3:uid="{00000000-0010-0000-0000-000005000000}" name="TEL. ZEWNĘTRZNE" totalsRowFunction="sum" totalsRowDxfId="8" dataCellStyle="Waluta niestandardowa"/>
    <tableColumn id="6" xr3:uid="{00000000-0010-0000-0000-000006000000}" name="TEL. — BAZA KLIENTÓW" totalsRowFunction="sum" totalsRowDxfId="7" dataCellStyle="Waluta niestandardowa"/>
    <tableColumn id="7" xr3:uid="{00000000-0010-0000-0000-000007000000}" name="TEL. — NOWI KLIENCI" totalsRowFunction="sum" totalsRowDxfId="6" dataCellStyle="Waluta niestandardowa"/>
    <tableColumn id="8" xr3:uid="{00000000-0010-0000-0000-000008000000}" name="POKOJE GOŚCINNE" totalsRowFunction="min" totalsRowDxfId="5" dataCellStyle="Waluta niestandardowa"/>
    <tableColumn id="9" xr3:uid="{00000000-0010-0000-0000-000009000000}" name="JEDZENIE I NAPOJE" totalsRowFunction="sum" totalsRowDxfId="4" dataCellStyle="Waluta niestandardowa"/>
    <tableColumn id="10" xr3:uid="{00000000-0010-0000-0000-00000A000000}" name="WYNAJEM SALI KONFERENCYJNEJ" totalsRowFunction="sum" totalsRowDxfId="3" dataCellStyle="Waluta niestandardowa"/>
    <tableColumn id="11" xr3:uid="{00000000-0010-0000-0000-00000B000000}" name="INNE*" totalsRowFunction="sum" totalsRowDxfId="2" dataCellStyle="Waluta niestandardowa"/>
    <tableColumn id="12" xr3:uid="{00000000-0010-0000-0000-00000C000000}" name="SUMA" totalsRowFunction="sum" dataDxfId="0" totalsRowDxfId="1" dataCellStyle="Waluta niestandardowa" totalsRowCellStyle="Waluta niestandardowa">
      <calculatedColumnFormula>SUM(Działanie[[#This Row],[W BIURZE SPRZEDAŻY]:[INNE*]])</calculatedColumnFormula>
    </tableColumn>
  </tableColumns>
  <tableStyleInfo name="Aktywność sprzedaży tygodniowej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ni i różne koszty sprzedaży, w tym wartości wizyt w biurze, połączeń wychodzących, jedzenia i napojów oraz wynajmu sal konferencyjnych.  Suma jest obliczana automatycznie"/>
    </ext>
  </extLst>
</table>
</file>

<file path=xl/theme/theme1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10" width="15.125" customWidth="1"/>
    <col min="11" max="11" width="20" customWidth="1"/>
    <col min="12" max="12" width="17.125" customWidth="1"/>
    <col min="13" max="13" width="13.625" customWidth="1"/>
    <col min="14" max="14" width="2.625" customWidth="1"/>
  </cols>
  <sheetData>
    <row r="1" spans="2:13" ht="12" customHeight="1" x14ac:dyDescent="0.2">
      <c r="B1" s="10" t="s">
        <v>31</v>
      </c>
      <c r="C1" s="10"/>
      <c r="D1" s="10"/>
      <c r="E1" s="10"/>
      <c r="F1" s="10"/>
      <c r="G1" s="10"/>
      <c r="H1" s="10"/>
      <c r="I1" s="11" t="s">
        <v>19</v>
      </c>
      <c r="J1" s="24" t="s">
        <v>22</v>
      </c>
      <c r="K1" s="24"/>
      <c r="L1" s="11" t="s">
        <v>26</v>
      </c>
      <c r="M1" s="14" t="s">
        <v>29</v>
      </c>
    </row>
    <row r="2" spans="2:13" ht="20.25" customHeight="1" x14ac:dyDescent="0.2">
      <c r="B2" s="10"/>
      <c r="C2" s="10"/>
      <c r="D2" s="10"/>
      <c r="E2" s="10"/>
      <c r="F2" s="10"/>
      <c r="G2" s="10"/>
      <c r="H2" s="10"/>
      <c r="I2" s="11"/>
      <c r="J2" s="24"/>
      <c r="K2" s="24"/>
      <c r="L2" s="11"/>
      <c r="M2" s="15"/>
    </row>
    <row r="3" spans="2:13" ht="20.25" customHeight="1" x14ac:dyDescent="0.2">
      <c r="B3" s="10"/>
      <c r="C3" s="10"/>
      <c r="D3" s="10"/>
      <c r="E3" s="10"/>
      <c r="F3" s="10"/>
      <c r="G3" s="10"/>
      <c r="H3" s="10"/>
      <c r="I3" s="12" t="s">
        <v>20</v>
      </c>
      <c r="J3" s="13" t="s">
        <v>23</v>
      </c>
      <c r="K3" s="13"/>
      <c r="L3" s="12" t="s">
        <v>27</v>
      </c>
      <c r="M3" s="16" t="s">
        <v>29</v>
      </c>
    </row>
    <row r="4" spans="2:13" ht="29.25" customHeight="1" x14ac:dyDescent="0.2">
      <c r="B4" s="10"/>
      <c r="C4" s="10"/>
      <c r="D4" s="10"/>
      <c r="E4" s="10"/>
      <c r="F4" s="10"/>
      <c r="G4" s="10"/>
      <c r="H4" s="10"/>
      <c r="I4" s="12"/>
      <c r="J4" s="13"/>
      <c r="K4" s="13"/>
      <c r="L4" s="12"/>
      <c r="M4" s="17"/>
    </row>
    <row r="5" spans="2:13" ht="30.75" customHeight="1" x14ac:dyDescent="0.25">
      <c r="B5" s="6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25">
        <v>14</v>
      </c>
      <c r="D6" s="25">
        <v>23</v>
      </c>
      <c r="E6" s="25">
        <v>4</v>
      </c>
      <c r="F6" s="25">
        <v>45</v>
      </c>
      <c r="G6" s="25">
        <v>22</v>
      </c>
      <c r="H6" s="25">
        <v>2</v>
      </c>
      <c r="I6" s="25">
        <v>100</v>
      </c>
      <c r="J6" s="25">
        <v>0</v>
      </c>
      <c r="K6" s="25">
        <v>0</v>
      </c>
      <c r="L6" s="25">
        <v>0</v>
      </c>
      <c r="M6" s="8">
        <f>SUM(Działanie[[#This Row],[W BIURZE SPRZEDAŻY]:[INNE*]])</f>
        <v>210</v>
      </c>
    </row>
    <row r="7" spans="2:13" ht="20.25" customHeight="1" x14ac:dyDescent="0.2">
      <c r="B7" s="2" t="s">
        <v>2</v>
      </c>
      <c r="C7" s="25">
        <v>23</v>
      </c>
      <c r="D7" s="25">
        <v>76</v>
      </c>
      <c r="E7" s="25">
        <v>10</v>
      </c>
      <c r="F7" s="25">
        <v>50</v>
      </c>
      <c r="G7" s="25">
        <v>54</v>
      </c>
      <c r="H7" s="25">
        <v>45</v>
      </c>
      <c r="I7" s="25">
        <v>80</v>
      </c>
      <c r="J7" s="25">
        <v>0</v>
      </c>
      <c r="K7" s="25">
        <v>0</v>
      </c>
      <c r="L7" s="25">
        <v>0</v>
      </c>
      <c r="M7" s="8">
        <f>SUM(Działanie[[#This Row],[W BIURZE SPRZEDAŻY]:[INNE*]])</f>
        <v>338</v>
      </c>
    </row>
    <row r="8" spans="2:13" ht="20.25" customHeight="1" x14ac:dyDescent="0.2">
      <c r="B8" s="2" t="s">
        <v>3</v>
      </c>
      <c r="C8" s="25">
        <v>4</v>
      </c>
      <c r="D8" s="25">
        <v>130</v>
      </c>
      <c r="E8" s="25">
        <v>11</v>
      </c>
      <c r="F8" s="25">
        <v>33</v>
      </c>
      <c r="G8" s="25">
        <v>67</v>
      </c>
      <c r="H8" s="25">
        <v>65</v>
      </c>
      <c r="I8" s="25">
        <v>400</v>
      </c>
      <c r="J8" s="25">
        <v>0</v>
      </c>
      <c r="K8" s="25">
        <v>0</v>
      </c>
      <c r="L8" s="25">
        <v>0</v>
      </c>
      <c r="M8" s="8">
        <f>SUM(Działanie[[#This Row],[W BIURZE SPRZEDAŻY]:[INNE*]])</f>
        <v>710</v>
      </c>
    </row>
    <row r="9" spans="2:13" ht="20.25" customHeight="1" x14ac:dyDescent="0.2">
      <c r="B9" s="2" t="s">
        <v>4</v>
      </c>
      <c r="C9" s="25">
        <v>102</v>
      </c>
      <c r="D9" s="25">
        <v>40</v>
      </c>
      <c r="E9" s="25">
        <v>18</v>
      </c>
      <c r="F9" s="25">
        <v>0</v>
      </c>
      <c r="G9" s="25">
        <v>86</v>
      </c>
      <c r="H9" s="25">
        <v>82</v>
      </c>
      <c r="I9" s="25">
        <v>97</v>
      </c>
      <c r="J9" s="25">
        <v>0</v>
      </c>
      <c r="K9" s="25">
        <v>0</v>
      </c>
      <c r="L9" s="25">
        <v>0</v>
      </c>
      <c r="M9" s="8">
        <f>SUM(Działanie[[#This Row],[W BIURZE SPRZEDAŻY]:[INNE*]])</f>
        <v>425</v>
      </c>
    </row>
    <row r="10" spans="2:13" ht="20.25" customHeight="1" x14ac:dyDescent="0.2">
      <c r="B10" s="2" t="s">
        <v>5</v>
      </c>
      <c r="C10" s="25">
        <v>33</v>
      </c>
      <c r="D10" s="25">
        <v>55</v>
      </c>
      <c r="E10" s="25">
        <v>22</v>
      </c>
      <c r="F10" s="25">
        <v>49</v>
      </c>
      <c r="G10" s="25">
        <v>143</v>
      </c>
      <c r="H10" s="25">
        <v>26</v>
      </c>
      <c r="I10" s="25">
        <v>50</v>
      </c>
      <c r="J10" s="25">
        <v>0</v>
      </c>
      <c r="K10" s="25">
        <v>0</v>
      </c>
      <c r="L10" s="25">
        <v>0</v>
      </c>
      <c r="M10" s="8">
        <f>SUM(Działanie[[#This Row],[W BIURZE SPRZEDAŻY]:[INNE*]])</f>
        <v>378</v>
      </c>
    </row>
    <row r="11" spans="2:13" ht="20.25" customHeight="1" x14ac:dyDescent="0.2">
      <c r="B11" s="2" t="s">
        <v>6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8">
        <f>SUM(Działanie[[#This Row],[W BIURZE SPRZEDAŻY]:[INNE*]])</f>
        <v>0</v>
      </c>
    </row>
    <row r="12" spans="2:13" ht="20.25" customHeight="1" x14ac:dyDescent="0.2">
      <c r="B12" s="2" t="s">
        <v>7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8">
        <f>SUM(Działanie[[#This Row],[W BIURZE SPRZEDAŻY]:[INNE*]])</f>
        <v>0</v>
      </c>
    </row>
    <row r="13" spans="2:13" ht="20.25" customHeight="1" x14ac:dyDescent="0.2">
      <c r="B13" s="3" t="s">
        <v>8</v>
      </c>
      <c r="C13" s="26">
        <f>SUBTOTAL(109,Działanie[W BIURZE SPRZEDAŻY])</f>
        <v>176</v>
      </c>
      <c r="D13" s="26">
        <f>SUBTOTAL(109,Działanie[POZA BIUREM])</f>
        <v>324</v>
      </c>
      <c r="E13" s="26">
        <f>SUBTOTAL(109,Działanie[WIZYTY W BIURZE])</f>
        <v>65</v>
      </c>
      <c r="F13" s="26">
        <f>SUBTOTAL(109,Działanie[TEL. ZEWNĘTRZNE])</f>
        <v>177</v>
      </c>
      <c r="G13" s="26">
        <f>SUBTOTAL(109,Działanie[TEL. — BAZA KLIENTÓW])</f>
        <v>372</v>
      </c>
      <c r="H13" s="26">
        <f>SUBTOTAL(109,Działanie[TEL. — NOWI KLIENCI])</f>
        <v>220</v>
      </c>
      <c r="I13" s="26">
        <f>SUBTOTAL(105,Działanie[POKOJE GOŚCINNE])</f>
        <v>0</v>
      </c>
      <c r="J13" s="26">
        <f>SUBTOTAL(109,Działanie[JEDZENIE I NAPOJE])</f>
        <v>0</v>
      </c>
      <c r="K13" s="26">
        <f>SUBTOTAL(109,Działanie[WYNAJEM SALI KONFERENCYJNEJ])</f>
        <v>0</v>
      </c>
      <c r="L13" s="26">
        <f>SUBTOTAL(109,Działanie[INNE*])</f>
        <v>0</v>
      </c>
      <c r="M13" s="26">
        <f>SUBTOTAL(109,Działanie[SUMA])</f>
        <v>2061</v>
      </c>
    </row>
    <row r="14" spans="2:13" ht="20.2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3" ht="20.25" customHeight="1" x14ac:dyDescent="0.2">
      <c r="B15" s="4" t="s">
        <v>9</v>
      </c>
      <c r="C15" s="27">
        <v>200</v>
      </c>
      <c r="D15" s="27">
        <v>400</v>
      </c>
      <c r="E15" s="27">
        <v>300</v>
      </c>
      <c r="F15" s="27">
        <v>65</v>
      </c>
      <c r="G15" s="27">
        <v>500</v>
      </c>
      <c r="H15" s="27">
        <v>300</v>
      </c>
      <c r="I15" s="27">
        <v>400</v>
      </c>
      <c r="J15" s="27">
        <v>600</v>
      </c>
      <c r="K15" s="27">
        <v>300</v>
      </c>
      <c r="L15" s="27">
        <v>300</v>
      </c>
      <c r="M15" s="28">
        <f>SUM(C15:L15)</f>
        <v>3365</v>
      </c>
    </row>
    <row r="16" spans="2:13" ht="20.25" customHeight="1" x14ac:dyDescent="0.2">
      <c r="B16" s="5" t="s">
        <v>10</v>
      </c>
      <c r="C16" s="29">
        <f>SUM(Działanie[[#Totals],[W BIURZE SPRZEDAŻY]]-C15)</f>
        <v>-24</v>
      </c>
      <c r="D16" s="29">
        <f>SUM(Działanie[[#Totals],[POZA BIUREM]]-D15)</f>
        <v>-76</v>
      </c>
      <c r="E16" s="29">
        <f>SUM(Działanie[[#Totals],[WIZYTY W BIURZE]]-E15)</f>
        <v>-235</v>
      </c>
      <c r="F16" s="29">
        <f>SUM(Działanie[[#Totals],[WIZYTY W BIURZE]]-F15)</f>
        <v>0</v>
      </c>
      <c r="G16" s="29">
        <f>SUM(Działanie[[#Totals],[TEL. — BAZA KLIENTÓW]]-G15)</f>
        <v>-128</v>
      </c>
      <c r="H16" s="29">
        <f>SUM(Działanie[[#Totals],[TEL. — NOWI KLIENCI]]-H15)</f>
        <v>-80</v>
      </c>
      <c r="I16" s="29">
        <f>SUM(Działanie[[#Totals],[POKOJE GOŚCINNE]]-I15)</f>
        <v>-400</v>
      </c>
      <c r="J16" s="29">
        <f>SUM(Działanie[[#Totals],[JEDZENIE I NAPOJE]]-J15)</f>
        <v>-600</v>
      </c>
      <c r="K16" s="29">
        <f>SUM(Działanie[[#Totals],[WYNAJEM SALI KONFERENCYJNEJ]]-K15)</f>
        <v>-300</v>
      </c>
      <c r="L16" s="29">
        <f>SUM(Działanie[[#Totals],[INNE*]]-L15)</f>
        <v>-300</v>
      </c>
      <c r="M16" s="28">
        <f>SUM(C16:L16)</f>
        <v>-2143</v>
      </c>
    </row>
    <row r="17" spans="2:6" ht="40.5" customHeight="1" x14ac:dyDescent="0.2"/>
    <row r="18" spans="2:6" ht="20.25" customHeight="1" x14ac:dyDescent="0.2">
      <c r="B18" s="18" t="s">
        <v>11</v>
      </c>
      <c r="C18" s="19"/>
      <c r="D18" s="19"/>
      <c r="E18" s="19"/>
      <c r="F18" s="20"/>
    </row>
    <row r="19" spans="2:6" ht="20.25" customHeight="1" x14ac:dyDescent="0.2">
      <c r="B19" s="21"/>
      <c r="C19" s="22"/>
      <c r="D19" s="22"/>
      <c r="E19" s="22"/>
      <c r="F19" s="23"/>
    </row>
    <row r="20" spans="2:6" ht="27.75" customHeight="1" x14ac:dyDescent="0.2">
      <c r="B20" t="s">
        <v>12</v>
      </c>
      <c r="C20" s="9"/>
      <c r="D20" s="9"/>
      <c r="E20" s="9"/>
      <c r="F20" s="9"/>
    </row>
  </sheetData>
  <mergeCells count="11">
    <mergeCell ref="L3:L4"/>
    <mergeCell ref="M1:M2"/>
    <mergeCell ref="M3:M4"/>
    <mergeCell ref="L1:L2"/>
    <mergeCell ref="B18:F19"/>
    <mergeCell ref="J1:K2"/>
    <mergeCell ref="C20:F20"/>
    <mergeCell ref="B1:H4"/>
    <mergeCell ref="I1:I2"/>
    <mergeCell ref="I3:I4"/>
    <mergeCell ref="J3:K4"/>
  </mergeCells>
  <dataValidations count="27">
    <dataValidation allowBlank="1" showInputMessage="1" showErrorMessage="1" prompt="Ten arkusz umożliwia utworzenie raportu z tygodniowych działań dotyczących sprzedaży. W tabeli Działania wprowadź szczegóły dotyczące sprzedaży, a w wierszu poniżej tabeli — kwotę celu. Odchylenie zostanie obliczone automatycznie" sqref="A1" xr:uid="{00000000-0002-0000-0000-000000000000}"/>
    <dataValidation allowBlank="1" showInputMessage="1" showErrorMessage="1" prompt="W komórce z prawej strony wprowadź imię i nazwisko sprzedawcy" sqref="I1" xr:uid="{00000000-0002-0000-0000-000001000000}"/>
    <dataValidation allowBlank="1" showInputMessage="1" showErrorMessage="1" prompt="W tej komórce wprowadź imię i nazwisko sprzedawcy" sqref="J1" xr:uid="{00000000-0002-0000-0000-000002000000}"/>
    <dataValidation allowBlank="1" showInputMessage="1" showErrorMessage="1" prompt="W komórce z prawej strony wprowadź lokalizację" sqref="I3" xr:uid="{00000000-0002-0000-0000-000003000000}"/>
    <dataValidation allowBlank="1" showInputMessage="1" showErrorMessage="1" prompt="W tej komórce wprowadź lokalizację" sqref="J3" xr:uid="{00000000-0002-0000-0000-000004000000}"/>
    <dataValidation allowBlank="1" showInputMessage="1" showErrorMessage="1" prompt="W komórce z prawej strony wprowadź datę zakończenia tygodnia" sqref="L1" xr:uid="{00000000-0002-0000-0000-000005000000}"/>
    <dataValidation allowBlank="1" showInputMessage="1" showErrorMessage="1" prompt="W tej komórce wprowadź datę zakończenia tygodnia" sqref="M1" xr:uid="{00000000-0002-0000-0000-000006000000}"/>
    <dataValidation allowBlank="1" showInputMessage="1" showErrorMessage="1" prompt="W komórce z prawej strony wprowadź datę dzisiejszą" sqref="L3" xr:uid="{00000000-0002-0000-0000-000007000000}"/>
    <dataValidation allowBlank="1" showInputMessage="1" showErrorMessage="1" prompt="W tej komórce wprowadź datę dzisiejszą" sqref="M3" xr:uid="{00000000-0002-0000-0000-000008000000}"/>
    <dataValidation allowBlank="1" showInputMessage="1" showErrorMessage="1" prompt="W tej kolumnie pod tym nagłówkiem wprowadź liczbę dni" sqref="B5" xr:uid="{00000000-0002-0000-0000-000009000000}"/>
    <dataValidation allowBlank="1" showInputMessage="1" showErrorMessage="1" prompt="W tej kolumnie pod tym nagłówkiem wprowadź kwotę „W biurze sprzedaży”" sqref="C5" xr:uid="{00000000-0002-0000-0000-00000A000000}"/>
    <dataValidation allowBlank="1" showInputMessage="1" showErrorMessage="1" prompt="W tej kolumnie pod tym nagłówkiem wprowadź kwotę „Poza biurem”" sqref="D5" xr:uid="{00000000-0002-0000-0000-00000B000000}"/>
    <dataValidation allowBlank="1" showInputMessage="1" showErrorMessage="1" prompt="W tej kolumnie pod tym nagłówkiem wprowadź koszt „Wizyty w biurze”" sqref="E5" xr:uid="{00000000-0002-0000-0000-00000C000000}"/>
    <dataValidation allowBlank="1" showInputMessage="1" showErrorMessage="1" prompt="W tej kolumnie pod tym nagłówkiem wprowadź koszt „Tel. zewnętrzne”" sqref="F5" xr:uid="{00000000-0002-0000-0000-00000D000000}"/>
    <dataValidation allowBlank="1" showInputMessage="1" showErrorMessage="1" prompt="W tej kolumnie pod tym nagłówkiem wprowadź koszt „Tel. — baza klientów”" sqref="G5" xr:uid="{00000000-0002-0000-0000-00000E000000}"/>
    <dataValidation allowBlank="1" showInputMessage="1" showErrorMessage="1" prompt="W tej kolumnie pod tym nagłówkiem wprowadź koszt telefonu do nowego klienta" sqref="H5" xr:uid="{00000000-0002-0000-0000-00000F000000}"/>
    <dataValidation allowBlank="1" showInputMessage="1" showErrorMessage="1" prompt="W tej kolumnie pod tym nagłówkiem wprowadź koszt pokoi gościnnych" sqref="I5" xr:uid="{00000000-0002-0000-0000-000010000000}"/>
    <dataValidation allowBlank="1" showInputMessage="1" showErrorMessage="1" prompt="W tej kolumnie pod tym nagłówkiem wprowadź koszt jedzenia i napojów" sqref="J5" xr:uid="{00000000-0002-0000-0000-000011000000}"/>
    <dataValidation allowBlank="1" showInputMessage="1" showErrorMessage="1" prompt="W tej kolumnie pod tym nagłówkiem wprowadź wynajem sali konferencyjnej" sqref="K5" xr:uid="{00000000-0002-0000-0000-000012000000}"/>
    <dataValidation allowBlank="1" showInputMessage="1" showErrorMessage="1" prompt="W tej kolumnie pod tym nagłówkiem wprowadź inne koszty" sqref="L5" xr:uid="{00000000-0002-0000-0000-000013000000}"/>
    <dataValidation allowBlank="1" showInputMessage="1" showErrorMessage="1" prompt="W tej kolumnie pod tym nagłówkiem jest automatycznie obliczana suma. W komórkach poniżej tabeli wprowadź docelowe koszty, a odchylenie zostanie obliczone automatycznie" sqref="M5" xr:uid="{00000000-0002-0000-0000-000014000000}"/>
    <dataValidation allowBlank="1" showInputMessage="1" showErrorMessage="1" prompt="W komórkach z prawej strony wprowadź docelowe koszty. W komórkach poniżej zostanie automatycznie obliczone odchylenie" sqref="B15" xr:uid="{00000000-0002-0000-0000-000015000000}"/>
    <dataValidation allowBlank="1" showInputMessage="1" showErrorMessage="1" prompt="Odchylenie jest obliczane automatycznie, a w komórkach z prawej strony są aktualizowane ikony. W komórkach poniżej wprowadź wyjaśnienie i zatwierdzenie" sqref="B16" xr:uid="{00000000-0002-0000-0000-000016000000}"/>
    <dataValidation allowBlank="1" showInputMessage="1" showErrorMessage="1" prompt="W tej komórce wprowadź wyjaśnienie, a w komórce C20 — zatwierdzenie" sqref="B18:F19" xr:uid="{00000000-0002-0000-0000-000017000000}"/>
    <dataValidation allowBlank="1" showInputMessage="1" showErrorMessage="1" prompt="W komórce z prawej strony wprowadź zatwierdzenie" sqref="B20" xr:uid="{00000000-0002-0000-0000-000018000000}"/>
    <dataValidation allowBlank="1" showInputMessage="1" showErrorMessage="1" prompt="W tej komórce wprowadź zatwierdzenie" sqref="C20:F20" xr:uid="{00000000-0002-0000-0000-000019000000}"/>
    <dataValidation allowBlank="1" showInputMessage="1" showErrorMessage="1" prompt="W tej komórce znajduje się tytuł tego arkusza. W komórce J1 wprowadź imię i nazwisko sprzedawcy, w komórce J3 — lokalizację, a w komórkach M1 i M3 — daty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F85888F6-428D-40B9-BC17-9CB2FB3E38B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FDFBA7A-E0E6-4FA0-A1DC-8B8075979C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91E3A98-9609-43BD-B7A0-BA767F12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TM03107674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ap:HeadingPairs>
  <ap:TitlesOfParts>
    <vt:vector baseType="lpstr" size="5">
      <vt:lpstr>Tyg. działania dot. sprzedaży</vt:lpstr>
      <vt:lpstr>Region_tytułu_wiersza1..J3</vt:lpstr>
      <vt:lpstr>Region_tytułu_wiersza2..M3</vt:lpstr>
      <vt:lpstr>Tytuł_1</vt:lpstr>
      <vt:lpstr>'Tyg. działania dot. sprzedaży'!Tytuły_wydruku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2022-04-15T10:40:01Z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