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9_Accessible_Templates_WAC_B5\04_PreDTP_Done\pl-PL\"/>
    </mc:Choice>
  </mc:AlternateContent>
  <xr:revisionPtr revIDLastSave="0" documentId="12_ncr:500000_{68ABC426-941B-4157-9E48-E78EA6B49413}" xr6:coauthVersionLast="32" xr6:coauthVersionMax="32" xr10:uidLastSave="{00000000-0000-0000-0000-000000000000}"/>
  <bookViews>
    <workbookView xWindow="0" yWindow="0" windowWidth="28650" windowHeight="11595" xr2:uid="{00000000-000D-0000-FFFF-FFFF00000000}"/>
  </bookViews>
  <sheets>
    <sheet name="Zyski i straty" sheetId="1" r:id="rId1"/>
    <sheet name="Przychód" sheetId="3" r:id="rId2"/>
    <sheet name="Wydatki operacyjne" sheetId="2" r:id="rId3"/>
  </sheets>
  <definedNames>
    <definedName name="Przychód_netto">'Zyski i straty'!$O$9</definedName>
    <definedName name="_xlnm.Print_Titles" localSheetId="1">Przychód!$3:$3</definedName>
    <definedName name="_xlnm.Print_Titles" localSheetId="2">'Wydatki operacyjne'!$3:$3</definedName>
    <definedName name="_xlnm.Print_Titles" localSheetId="0">'Zyski i straty'!$4:$4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" l="1"/>
  <c r="M17" i="2"/>
  <c r="L17" i="2"/>
  <c r="K17" i="2"/>
  <c r="J17" i="2"/>
  <c r="I17" i="2"/>
  <c r="H17" i="2"/>
  <c r="G17" i="2"/>
  <c r="F17" i="2"/>
  <c r="E17" i="2"/>
  <c r="D17" i="2"/>
  <c r="C17" i="2"/>
  <c r="N10" i="3"/>
  <c r="N12" i="3" s="1"/>
  <c r="M10" i="3"/>
  <c r="M12" i="3" s="1"/>
  <c r="L10" i="3"/>
  <c r="L12" i="3" s="1"/>
  <c r="K10" i="3"/>
  <c r="K12" i="3" s="1"/>
  <c r="J10" i="3"/>
  <c r="J12" i="3" s="1"/>
  <c r="I10" i="3"/>
  <c r="I12" i="3" s="1"/>
  <c r="H10" i="3"/>
  <c r="H12" i="3" s="1"/>
  <c r="G10" i="3"/>
  <c r="G12" i="3" s="1"/>
  <c r="F10" i="3"/>
  <c r="F12" i="3" s="1"/>
  <c r="E10" i="3"/>
  <c r="E12" i="3" s="1"/>
  <c r="D10" i="3"/>
  <c r="D12" i="3" s="1"/>
  <c r="C10" i="3"/>
  <c r="C12" i="3" s="1"/>
  <c r="C2" i="2" l="1"/>
  <c r="B1" i="2"/>
  <c r="C2" i="3"/>
  <c r="B1" i="3" l="1"/>
  <c r="K5" i="1" l="1"/>
  <c r="G5" i="1"/>
  <c r="C5" i="1"/>
  <c r="O11" i="3"/>
  <c r="O9" i="3"/>
  <c r="O8" i="3"/>
  <c r="O7" i="3"/>
  <c r="O6" i="3"/>
  <c r="O5" i="3"/>
  <c r="O4" i="3"/>
  <c r="O10" i="3" s="1"/>
  <c r="O12" i="3" s="1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7" i="2" l="1"/>
  <c r="D5" i="1"/>
  <c r="D7" i="1" s="1"/>
  <c r="D9" i="1" s="1"/>
  <c r="F5" i="1"/>
  <c r="F7" i="1" s="1"/>
  <c r="H5" i="1"/>
  <c r="H7" i="1" s="1"/>
  <c r="J5" i="1"/>
  <c r="J7" i="1" s="1"/>
  <c r="L5" i="1"/>
  <c r="L7" i="1" s="1"/>
  <c r="L9" i="1" s="1"/>
  <c r="N5" i="1"/>
  <c r="N7" i="1" s="1"/>
  <c r="E5" i="1"/>
  <c r="E7" i="1" s="1"/>
  <c r="I5" i="1"/>
  <c r="I7" i="1" s="1"/>
  <c r="M5" i="1"/>
  <c r="M7" i="1" s="1"/>
  <c r="M9" i="1" s="1"/>
  <c r="C7" i="1"/>
  <c r="G7" i="1"/>
  <c r="K7" i="1"/>
  <c r="O5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<sst xmlns="http://schemas.openxmlformats.org/spreadsheetml/2006/main" count="76" uniqueCount="50">
  <si>
    <t>ROK</t>
  </si>
  <si>
    <t>Ta komórka zawiera wykres liniowy przedstawiający zysk brutto i całkowite wydatki operacyjne. Wprowadź dane w poniższej tabeli.</t>
  </si>
  <si>
    <t>Przychód z działalności</t>
  </si>
  <si>
    <t>Przychód z tytułu odsetek (wydatek)</t>
  </si>
  <si>
    <t>Przychód przed opodatkowaniem</t>
  </si>
  <si>
    <t>Podatek dochodowy</t>
  </si>
  <si>
    <t>Przychód netto</t>
  </si>
  <si>
    <t>ZESTAWIENIE ZYSKÓW I STRAT</t>
  </si>
  <si>
    <t>NAZWA FIRMY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</si>
  <si>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</si>
  <si>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</si>
  <si>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</si>
  <si>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</si>
  <si>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</si>
  <si>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</si>
  <si>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</si>
  <si>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</si>
  <si>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</si>
  <si>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PRZYCHÓD NETTO</t>
  </si>
  <si>
    <t>PAŹ</t>
  </si>
  <si>
    <t>LIS</t>
  </si>
  <si>
    <t>GRU</t>
  </si>
  <si>
    <t>OPR</t>
  </si>
  <si>
    <t>Przychód</t>
  </si>
  <si>
    <t>Sprzedaż</t>
  </si>
  <si>
    <t>Zwroty sprzedaży (redukcja)</t>
  </si>
  <si>
    <t>Rabaty dla sprzedaży (redukcja)</t>
  </si>
  <si>
    <t>Inny przychód 1</t>
  </si>
  <si>
    <t>Inny przychód 2</t>
  </si>
  <si>
    <t>Inny przychód 3</t>
  </si>
  <si>
    <t>Sprzedaż netto</t>
  </si>
  <si>
    <t>Koszty sprzedanych towarów</t>
  </si>
  <si>
    <t>Zysk brutto</t>
  </si>
  <si>
    <t>ZESTAWIENIE ZYSKÓW I STRAT — PRZYCHÓD</t>
  </si>
  <si>
    <t>Wydatki operacyjne</t>
  </si>
  <si>
    <t>Wypłaty i wynagrodzenia</t>
  </si>
  <si>
    <t>Amortyzacja</t>
  </si>
  <si>
    <t>Czynsz</t>
  </si>
  <si>
    <t>Materiały biurowe</t>
  </si>
  <si>
    <t>Rachunki</t>
  </si>
  <si>
    <t>Telefon</t>
  </si>
  <si>
    <t>Ubezpieczenie</t>
  </si>
  <si>
    <t>Podróże</t>
  </si>
  <si>
    <t>Konserwacja</t>
  </si>
  <si>
    <t>Reklama</t>
  </si>
  <si>
    <t>Inne 1</t>
  </si>
  <si>
    <t>Inne 2</t>
  </si>
  <si>
    <t>Inne 3</t>
  </si>
  <si>
    <t>Suma wydatków operacyjnych</t>
  </si>
  <si>
    <t>ZESTAWIENIE ZYSKÓW I STRAT — WYDATKI OPERACYJNE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</si>
</sst>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#,##0\ &quot;zł&quot;;\-#,##0\ &quot;zł&quot;"/>
    <numFmt numFmtId="44" formatCode="_-* #,##0.00\ &quot;zł&quot;_-;\-* #,##0.00\ &quot;zł&quot;_-;_-* &quot;-&quot;??\ &quot;zł&quot;_-;_-@_-"/>
    <numFmt numFmtId="164" formatCode="_ * #,##0_ ;_ * \-#,##0_ ;_ * &quot;-&quot;_ ;_ @_ "/>
    <numFmt numFmtId="165" formatCode="#,##0\ &quot;zł&quot;"/>
  </numFmts>
  <fonts count="17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  <font>
      <sz val="11"/>
      <color theme="2"/>
      <name val="Segoe UI"/>
      <family val="2"/>
      <charset val="238"/>
      <scheme val="minor"/>
    </font>
    <font>
      <sz val="11"/>
      <color theme="3"/>
      <name val="Segoe U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4" fontId="14" fillId="0" borderId="0" applyFill="0" applyBorder="0" applyAlignment="0" applyProtection="0"/>
    <xf numFmtId="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1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5" fontId="3" fillId="2" borderId="0" xfId="8" applyFont="1" applyFill="1" applyBorder="1" applyAlignment="1">
      <alignment vertical="center"/>
    </xf>
    <xf numFmtId="5" fontId="3" fillId="2" borderId="0" xfId="8" applyFont="1" applyFill="1" applyBorder="1" applyAlignment="1">
      <alignment horizontal="right" vertical="center" indent="1"/>
    </xf>
    <xf numFmtId="5" fontId="2" fillId="2" borderId="0" xfId="8" applyFont="1" applyFill="1" applyBorder="1" applyAlignment="1">
      <alignment vertical="center"/>
    </xf>
    <xf numFmtId="5" fontId="2" fillId="2" borderId="0" xfId="8" applyFont="1" applyFill="1" applyBorder="1" applyAlignment="1">
      <alignment horizontal="right" vertical="center" indent="1"/>
    </xf>
    <xf numFmtId="5" fontId="11" fillId="4" borderId="0" xfId="8" applyFont="1" applyFill="1" applyBorder="1" applyAlignment="1">
      <alignment vertical="center"/>
    </xf>
    <xf numFmtId="5" fontId="11" fillId="4" borderId="0" xfId="8" applyFont="1" applyFill="1" applyBorder="1" applyAlignment="1">
      <alignment horizontal="right" vertical="center" indent="1"/>
    </xf>
    <xf numFmtId="5" fontId="2" fillId="2" borderId="0" xfId="8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5" fontId="0" fillId="6" borderId="0" xfId="8" applyNumberFormat="1" applyFont="1" applyFill="1" applyBorder="1" applyAlignment="1">
      <alignment vertical="center" wrapText="1"/>
    </xf>
    <xf numFmtId="5" fontId="15" fillId="6" borderId="0" xfId="0" applyNumberFormat="1" applyFont="1" applyFill="1" applyBorder="1" applyAlignment="1">
      <alignment vertical="center" wrapText="1"/>
    </xf>
    <xf numFmtId="5" fontId="15" fillId="2" borderId="0" xfId="0" applyNumberFormat="1" applyFont="1" applyFill="1" applyBorder="1" applyAlignment="1">
      <alignment vertical="center" wrapText="1"/>
    </xf>
    <xf numFmtId="5" fontId="11" fillId="3" borderId="0" xfId="1" applyNumberFormat="1" applyFont="1" applyFill="1" applyBorder="1" applyAlignment="1">
      <alignment vertical="center"/>
    </xf>
    <xf numFmtId="5" fontId="16" fillId="2" borderId="0" xfId="8" applyFont="1" applyFill="1" applyAlignment="1">
      <alignment vertical="center" wrapText="1"/>
    </xf>
    <xf numFmtId="5" fontId="15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>
      <alignment vertical="center" wrapText="1"/>
    </xf>
    <xf numFmtId="0" fontId="2" fillId="2" borderId="1" xfId="1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5" fontId="0" fillId="2" borderId="0" xfId="8" applyFont="1" applyFill="1" applyAlignment="1">
      <alignment vertical="center" wrapText="1"/>
    </xf>
    <xf numFmtId="5" fontId="14" fillId="2" borderId="0" xfId="8" applyFill="1" applyBorder="1" applyAlignment="1">
      <alignment vertical="center"/>
    </xf>
    <xf numFmtId="5" fontId="14" fillId="2" borderId="0" xfId="8" applyFill="1" applyBorder="1" applyAlignment="1">
      <alignment horizontal="right" vertical="center" indent="1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5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</cellXfs>
  <cellStyles count="11">
    <cellStyle name="Dziesiętny [0]" xfId="7" builtinId="6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ormalny" xfId="0" builtinId="0" customBuiltin="1"/>
    <cellStyle name="Procentowy" xfId="9" builtinId="5" customBuiltin="1"/>
    <cellStyle name="Tytuł" xfId="2" builtinId="15" customBuiltin="1"/>
    <cellStyle name="Uwaga" xfId="10" builtinId="10" customBuiltin="1"/>
    <cellStyle name="Walutowy" xfId="1" builtinId="4" customBuiltin="1"/>
    <cellStyle name="Walutowy [0]" xfId="8" builtinId="7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Zyski i straty" defaultPivotStyle="PivotStyleLight16">
    <tableStyle name="Wydatki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ColumnStripe" dxfId="14"/>
      <tableStyleElement type="secondColumnStripe" dxfId="13"/>
    </tableStyle>
    <tableStyle name="Zyski i straty" pivot="0" count="7" xr9:uid="{00000000-0011-0000-FFFF-FFFF01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ColumnStripe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Przychód!$B$12</c:f>
              <c:strCache>
                <c:ptCount val="1"/>
                <c:pt idx="0">
                  <c:v>Zysk brutto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Przychód!$C$12:$N$12</c:f>
              <c:numCache>
                <c:formatCode>"zł"#,##0_);\("zł"#,##0\)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'Wydatki operacyjne'!$B$17</c:f>
              <c:strCache>
                <c:ptCount val="1"/>
                <c:pt idx="0">
                  <c:v>Suma wydatków operacyjnych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'Wydatki operacyjne'!$C$17:$N$17</c:f>
              <c:numCache>
                <c:formatCode>"zł"#,##0_);\("zł"#,##0\)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zł&quot;#,##0_);\(&quot;zł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2</xdr:row>
      <xdr:rowOff>85725</xdr:rowOff>
    </xdr:from>
    <xdr:to>
      <xdr:col>14</xdr:col>
      <xdr:colOff>1533525</xdr:colOff>
      <xdr:row>2</xdr:row>
      <xdr:rowOff>1285875</xdr:rowOff>
    </xdr:to>
    <xdr:graphicFrame macro="">
      <xdr:nvGraphicFramePr>
        <xdr:cNvPr id="3" name="Wykres 2" descr="Wykres liniowy przedstawiający zysk brutto i całkowite wydatki operacyj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zychód" displayName="Przychód" ref="B3:O10" totalsRowCount="1" headerRowDxfId="5">
  <autoFilter ref="B3:O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Przychód" totalsRowLabel="Sprzedaż netto" dataDxfId="4" totalsRowDxfId="3"/>
    <tableColumn id="2" xr3:uid="{00000000-0010-0000-0000-000002000000}" name="STY" totalsRowFunction="custom" dataCellStyle="Walutowy [0]">
      <totalsRowFormula>IF(SUM(C4:C9)=0,"",SUM(C4:C9))</totalsRowFormula>
    </tableColumn>
    <tableColumn id="3" xr3:uid="{00000000-0010-0000-0000-000003000000}" name="LUT" totalsRowFunction="custom" dataCellStyle="Walutowy [0]">
      <totalsRowFormula>IF(SUM(D4:D9)=0,"",SUM(D4:D9))</totalsRowFormula>
    </tableColumn>
    <tableColumn id="4" xr3:uid="{00000000-0010-0000-0000-000004000000}" name="MAR" totalsRowFunction="custom" dataCellStyle="Walutowy [0]">
      <totalsRowFormula>IF(SUM(E4:E9)=0,"",SUM(E4:E9))</totalsRowFormula>
    </tableColumn>
    <tableColumn id="5" xr3:uid="{00000000-0010-0000-0000-000005000000}" name="KWI" totalsRowFunction="custom" dataCellStyle="Walutowy [0]">
      <totalsRowFormula>IF(SUM(F4:F9)=0,"",SUM(F4:F9))</totalsRowFormula>
    </tableColumn>
    <tableColumn id="6" xr3:uid="{00000000-0010-0000-0000-000006000000}" name="MAJ" totalsRowFunction="custom" dataCellStyle="Walutowy [0]">
      <totalsRowFormula>IF(SUM(G4:G9)=0,"",SUM(G4:G9))</totalsRowFormula>
    </tableColumn>
    <tableColumn id="7" xr3:uid="{00000000-0010-0000-0000-000007000000}" name="CZE" totalsRowFunction="custom" dataCellStyle="Walutowy [0]">
      <totalsRowFormula>IF(SUM(H4:H9)=0,"",SUM(H4:H9))</totalsRowFormula>
    </tableColumn>
    <tableColumn id="8" xr3:uid="{00000000-0010-0000-0000-000008000000}" name="LIP" totalsRowFunction="custom" dataCellStyle="Walutowy [0]">
      <totalsRowFormula>IF(SUM(I4:I9)=0,"",SUM(I4:I9))</totalsRowFormula>
    </tableColumn>
    <tableColumn id="9" xr3:uid="{00000000-0010-0000-0000-000009000000}" name="SIE" totalsRowFunction="custom" dataCellStyle="Walutowy [0]">
      <totalsRowFormula>IF(SUM(J4:J9)=0,"",SUM(J4:J9))</totalsRowFormula>
    </tableColumn>
    <tableColumn id="10" xr3:uid="{00000000-0010-0000-0000-00000A000000}" name="WRZ" totalsRowFunction="custom" dataCellStyle="Walutowy [0]">
      <totalsRowFormula>IF(SUM(K4:K9)=0,"",SUM(K4:K9))</totalsRowFormula>
    </tableColumn>
    <tableColumn id="11" xr3:uid="{00000000-0010-0000-0000-00000B000000}" name="PAŹ" totalsRowFunction="custom" dataCellStyle="Walutowy [0]">
      <totalsRowFormula>IF(SUM(L4:L9)=0,"",SUM(L4:L9))</totalsRowFormula>
    </tableColumn>
    <tableColumn id="12" xr3:uid="{00000000-0010-0000-0000-00000C000000}" name="LIS" totalsRowFunction="custom" dataCellStyle="Walutowy [0]">
      <totalsRowFormula>IF(SUM(M4:M9)=0,"",SUM(M4:M9))</totalsRowFormula>
    </tableColumn>
    <tableColumn id="13" xr3:uid="{00000000-0010-0000-0000-00000D000000}" name="GRU" totalsRowFunction="custom" dataCellStyle="Walutowy [0]">
      <totalsRowFormula>IF(SUM(N4:N9)=0,"",SUM(N4:N9))</totalsRowFormula>
    </tableColumn>
    <tableColumn id="14" xr3:uid="{00000000-0010-0000-0000-00000E000000}" name="OPR" totalsRowFunction="sum" dataCellStyle="Walutowy [0]">
      <calculatedColumnFormula>SUM(C4:N4)</calculatedColumnFormula>
    </tableColumn>
  </tableColumns>
  <tableStyleInfo name="Zyski i strat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rzychód dla każdego miesiąca. Kwota Od początku roku jest obliczana automatyczni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Wydatki" displayName="Wydatki" ref="B3:O17" totalsRowCount="1" headerRowDxfId="2">
  <autoFilter ref="B3:O1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Wydatki operacyjne" totalsRowLabel="Suma wydatków operacyjnych" dataDxfId="1" totalsRowDxfId="0"/>
    <tableColumn id="2" xr3:uid="{00000000-0010-0000-0100-000002000000}" name="STY" totalsRowFunction="custom" dataCellStyle="Walutowy [0]">
      <totalsRowFormula>IF(SUM(C4:C16)=0,"",SUM(C4:C16))</totalsRowFormula>
    </tableColumn>
    <tableColumn id="3" xr3:uid="{00000000-0010-0000-0100-000003000000}" name="LUT" totalsRowFunction="custom" dataCellStyle="Walutowy [0]">
      <totalsRowFormula>IF(SUM(D4:D16)=0,"",SUM(D4:D16))</totalsRowFormula>
    </tableColumn>
    <tableColumn id="4" xr3:uid="{00000000-0010-0000-0100-000004000000}" name="MAR" totalsRowFunction="custom" dataCellStyle="Walutowy [0]">
      <totalsRowFormula>IF(SUM(E4:E16)=0,"",SUM(E4:E16))</totalsRowFormula>
    </tableColumn>
    <tableColumn id="5" xr3:uid="{00000000-0010-0000-0100-000005000000}" name="KWI" totalsRowFunction="custom" dataCellStyle="Walutowy [0]">
      <totalsRowFormula>IF(SUM(F4:F16)=0,"",SUM(F4:F16))</totalsRowFormula>
    </tableColumn>
    <tableColumn id="6" xr3:uid="{00000000-0010-0000-0100-000006000000}" name="MAJ" totalsRowFunction="custom" dataCellStyle="Walutowy [0]">
      <totalsRowFormula>IF(SUM(G4:G16)=0,"",SUM(G4:G16))</totalsRowFormula>
    </tableColumn>
    <tableColumn id="7" xr3:uid="{00000000-0010-0000-0100-000007000000}" name="CZE" totalsRowFunction="custom" dataCellStyle="Walutowy [0]">
      <totalsRowFormula>IF(SUM(H4:H16)=0,"",SUM(H4:H16))</totalsRowFormula>
    </tableColumn>
    <tableColumn id="8" xr3:uid="{00000000-0010-0000-0100-000008000000}" name="LIP" totalsRowFunction="custom" dataCellStyle="Walutowy [0]">
      <totalsRowFormula>IF(SUM(I4:I16)=0,"",SUM(I4:I16))</totalsRowFormula>
    </tableColumn>
    <tableColumn id="9" xr3:uid="{00000000-0010-0000-0100-000009000000}" name="SIE" totalsRowFunction="custom" dataCellStyle="Walutowy [0]">
      <totalsRowFormula>IF(SUM(J4:J16)=0,"",SUM(J4:J16))</totalsRowFormula>
    </tableColumn>
    <tableColumn id="10" xr3:uid="{00000000-0010-0000-0100-00000A000000}" name="WRZ" totalsRowFunction="custom" dataCellStyle="Walutowy [0]">
      <totalsRowFormula>IF(SUM(K4:K16)=0,"",SUM(K4:K16))</totalsRowFormula>
    </tableColumn>
    <tableColumn id="11" xr3:uid="{00000000-0010-0000-0100-00000B000000}" name="PAŹ" totalsRowFunction="custom" dataCellStyle="Walutowy [0]">
      <totalsRowFormula>IF(SUM(L4:L16)=0,"",SUM(L4:L16))</totalsRowFormula>
    </tableColumn>
    <tableColumn id="12" xr3:uid="{00000000-0010-0000-0100-00000C000000}" name="LIS" totalsRowFunction="custom" dataCellStyle="Walutowy [0]">
      <totalsRowFormula>IF(SUM(M4:M16)=0,"",SUM(M4:M16))</totalsRowFormula>
    </tableColumn>
    <tableColumn id="13" xr3:uid="{00000000-0010-0000-0100-00000D000000}" name="GRU" totalsRowFunction="custom" dataCellStyle="Walutowy [0]">
      <totalsRowFormula>IF(SUM(N4:N16)=0,"",SUM(N4:N16))</totalsRowFormula>
    </tableColumn>
    <tableColumn id="14" xr3:uid="{00000000-0010-0000-0100-00000E000000}" name="OPR" totalsRowFunction="sum" dataCellStyle="Walutowy [0]" totalsRowCellStyle="Walutowy [0]">
      <calculatedColumnFormula>SUM(C4:N4)</calculatedColumnFormula>
    </tableColumn>
  </tableColumns>
  <tableStyleInfo name="Wydatki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wydatki operacyjne dla każdego miesiąca. Kwota Od początku roku jest obliczana automatycznie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3"/>
  <cols>
    <col min="1" max="1" width="1.875" customWidth="1"/>
    <col min="2" max="2" width="31.62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">
        <v>0</v>
      </c>
      <c r="C1" s="40" t="s">
        <v>7</v>
      </c>
      <c r="D1" s="40"/>
      <c r="E1" s="40"/>
      <c r="F1" s="40"/>
      <c r="G1" s="40"/>
      <c r="H1" s="40"/>
      <c r="I1" s="40"/>
      <c r="J1" s="40"/>
      <c r="K1" s="40"/>
      <c r="L1" s="37" t="s">
        <v>18</v>
      </c>
      <c r="M1" s="37"/>
      <c r="N1" s="37"/>
      <c r="O1" s="37"/>
    </row>
    <row r="2" spans="1:15" ht="65.099999999999994" customHeight="1" x14ac:dyDescent="0.3">
      <c r="A2" s="1"/>
      <c r="B2" s="39"/>
      <c r="C2" s="36" t="s">
        <v>8</v>
      </c>
      <c r="D2" s="36"/>
      <c r="E2" s="36"/>
      <c r="F2" s="36"/>
      <c r="G2" s="36"/>
      <c r="H2" s="36"/>
      <c r="I2" s="36"/>
      <c r="J2" s="36"/>
      <c r="K2" s="36"/>
      <c r="L2" s="38">
        <f>Przychód_netto</f>
        <v>72450.139999999985</v>
      </c>
      <c r="M2" s="38"/>
      <c r="N2" s="38"/>
      <c r="O2" s="38"/>
    </row>
    <row r="3" spans="1:15" ht="105" customHeight="1" x14ac:dyDescent="0.3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19" customFormat="1" ht="39.950000000000003" customHeight="1" thickBot="1" x14ac:dyDescent="0.35">
      <c r="A4" s="4"/>
      <c r="B4" s="18"/>
      <c r="C4" s="30" t="s">
        <v>9</v>
      </c>
      <c r="D4" s="30" t="s">
        <v>10</v>
      </c>
      <c r="E4" s="30" t="s">
        <v>11</v>
      </c>
      <c r="F4" s="30" t="s">
        <v>12</v>
      </c>
      <c r="G4" s="30" t="s">
        <v>13</v>
      </c>
      <c r="H4" s="30" t="s">
        <v>14</v>
      </c>
      <c r="I4" s="30" t="s">
        <v>15</v>
      </c>
      <c r="J4" s="30" t="s">
        <v>16</v>
      </c>
      <c r="K4" s="30" t="s">
        <v>17</v>
      </c>
      <c r="L4" s="30" t="s">
        <v>19</v>
      </c>
      <c r="M4" s="30" t="s">
        <v>20</v>
      </c>
      <c r="N4" s="30" t="s">
        <v>21</v>
      </c>
      <c r="O4" s="31" t="s">
        <v>22</v>
      </c>
    </row>
    <row r="5" spans="1:15" ht="30" customHeight="1" x14ac:dyDescent="0.3">
      <c r="A5" s="1"/>
      <c r="B5" s="5" t="s">
        <v>2</v>
      </c>
      <c r="C5" s="17">
        <f>IFERROR(Przychód!C12-Wydatki[[#Totals],[STY]],"")</f>
        <v>14159</v>
      </c>
      <c r="D5" s="17">
        <f>IFERROR(Przychód!D12-Wydatki[[#Totals],[LUT]],"")</f>
        <v>24980.75</v>
      </c>
      <c r="E5" s="17">
        <f>IFERROR(Przychód!E12-Wydatki[[#Totals],[MAR]],"")</f>
        <v>15642.18</v>
      </c>
      <c r="F5" s="17">
        <f>IFERROR(Przychód!F12-Wydatki[[#Totals],[KWI]],"")</f>
        <v>-17559.510000000002</v>
      </c>
      <c r="G5" s="17">
        <f>IFERROR(Przychód!G12-Wydatki[[#Totals],[MAJ]],"")</f>
        <v>17043.969999999998</v>
      </c>
      <c r="H5" s="17">
        <f>IFERROR(Przychód!H12-Wydatki[[#Totals],[CZE]],"")</f>
        <v>19215.589999999997</v>
      </c>
      <c r="I5" s="17">
        <f>IFERROR(Przychód!I12-Wydatki[[#Totals],[LIP]],"")</f>
        <v>19082.359999999997</v>
      </c>
      <c r="J5" s="17" t="str">
        <f>IFERROR(Przychód!J12-Wydatki[[#Totals],[SIE]],"")</f>
        <v/>
      </c>
      <c r="K5" s="17" t="str">
        <f>IFERROR(Przychód!K12-Wydatki[[#Totals],[WRZ]],"")</f>
        <v/>
      </c>
      <c r="L5" s="17" t="str">
        <f>IFERROR(Przychód!L12-Wydatki[[#Totals],[PAŹ]],"")</f>
        <v/>
      </c>
      <c r="M5" s="17" t="str">
        <f>IFERROR(Przychód!M12-Wydatki[[#Totals],[LIS]],"")</f>
        <v/>
      </c>
      <c r="N5" s="17" t="str">
        <f>IFERROR(Przychód!N12-Wydatki[[#Totals],[GRU]],"")</f>
        <v/>
      </c>
      <c r="O5" s="17">
        <f>IFERROR(Przychód!O12-Wydatki[[#Totals],[OPR]],"")</f>
        <v>134210.34000000003</v>
      </c>
    </row>
    <row r="6" spans="1:15" ht="30" customHeight="1" x14ac:dyDescent="0.3">
      <c r="A6" s="1"/>
      <c r="B6" s="2" t="s">
        <v>3</v>
      </c>
      <c r="C6" s="11">
        <v>-100</v>
      </c>
      <c r="D6" s="11">
        <v>-105</v>
      </c>
      <c r="E6" s="11">
        <v>-110.25</v>
      </c>
      <c r="F6" s="11">
        <v>-115.76</v>
      </c>
      <c r="G6" s="11">
        <v>-121.55</v>
      </c>
      <c r="H6" s="11">
        <v>-127.63</v>
      </c>
      <c r="I6" s="11">
        <v>-134.01</v>
      </c>
      <c r="J6" s="11"/>
      <c r="K6" s="11"/>
      <c r="L6" s="11"/>
      <c r="M6" s="11"/>
      <c r="N6" s="11"/>
      <c r="O6" s="12">
        <f t="shared" ref="O6:O8" si="0">SUM(C6:N6)</f>
        <v>-814.19999999999993</v>
      </c>
    </row>
    <row r="7" spans="1:15" ht="30" customHeight="1" x14ac:dyDescent="0.3">
      <c r="A7" s="1"/>
      <c r="B7" s="5" t="s">
        <v>4</v>
      </c>
      <c r="C7" s="13">
        <f>IFERROR(C5+C6,"")</f>
        <v>14059</v>
      </c>
      <c r="D7" s="13">
        <f t="shared" ref="D7:N7" si="1">IFERROR(D5+D6,"")</f>
        <v>24875.75</v>
      </c>
      <c r="E7" s="13">
        <f t="shared" si="1"/>
        <v>15531.93</v>
      </c>
      <c r="F7" s="13">
        <f t="shared" si="1"/>
        <v>-17675.27</v>
      </c>
      <c r="G7" s="13">
        <f t="shared" si="1"/>
        <v>16922.419999999998</v>
      </c>
      <c r="H7" s="13">
        <f t="shared" si="1"/>
        <v>19087.959999999995</v>
      </c>
      <c r="I7" s="13">
        <f t="shared" si="1"/>
        <v>18948.349999999999</v>
      </c>
      <c r="J7" s="13" t="str">
        <f t="shared" si="1"/>
        <v/>
      </c>
      <c r="K7" s="13" t="str">
        <f t="shared" si="1"/>
        <v/>
      </c>
      <c r="L7" s="13" t="str">
        <f t="shared" si="1"/>
        <v/>
      </c>
      <c r="M7" s="13" t="str">
        <f t="shared" si="1"/>
        <v/>
      </c>
      <c r="N7" s="13" t="str">
        <f t="shared" si="1"/>
        <v/>
      </c>
      <c r="O7" s="14">
        <f t="shared" si="0"/>
        <v>91750.139999999985</v>
      </c>
    </row>
    <row r="8" spans="1:15" ht="30" customHeight="1" x14ac:dyDescent="0.3">
      <c r="A8" s="1"/>
      <c r="B8" s="2" t="s">
        <v>5</v>
      </c>
      <c r="C8" s="11">
        <v>2400</v>
      </c>
      <c r="D8" s="11">
        <v>2500</v>
      </c>
      <c r="E8" s="11">
        <v>2600</v>
      </c>
      <c r="F8" s="11">
        <v>2700</v>
      </c>
      <c r="G8" s="11">
        <v>2900</v>
      </c>
      <c r="H8" s="11">
        <v>3000</v>
      </c>
      <c r="I8" s="11">
        <v>3200</v>
      </c>
      <c r="J8" s="11"/>
      <c r="K8" s="11"/>
      <c r="L8" s="11"/>
      <c r="M8" s="11"/>
      <c r="N8" s="11"/>
      <c r="O8" s="12">
        <f t="shared" si="0"/>
        <v>19300</v>
      </c>
    </row>
    <row r="9" spans="1:15" ht="30" customHeight="1" x14ac:dyDescent="0.3">
      <c r="A9" s="1"/>
      <c r="B9" s="6" t="s">
        <v>6</v>
      </c>
      <c r="C9" s="15">
        <f>IFERROR(C7-C8,"")</f>
        <v>11659</v>
      </c>
      <c r="D9" s="15">
        <f t="shared" ref="D9:O9" si="2">IFERROR(D7-D8,"")</f>
        <v>22375.75</v>
      </c>
      <c r="E9" s="15">
        <f t="shared" si="2"/>
        <v>12931.93</v>
      </c>
      <c r="F9" s="15">
        <f t="shared" si="2"/>
        <v>-20375.27</v>
      </c>
      <c r="G9" s="15">
        <f t="shared" si="2"/>
        <v>14022.419999999998</v>
      </c>
      <c r="H9" s="15">
        <f t="shared" si="2"/>
        <v>16087.959999999995</v>
      </c>
      <c r="I9" s="15">
        <f t="shared" si="2"/>
        <v>15748.349999999999</v>
      </c>
      <c r="J9" s="15" t="str">
        <f t="shared" si="2"/>
        <v/>
      </c>
      <c r="K9" s="15" t="str">
        <f t="shared" si="2"/>
        <v/>
      </c>
      <c r="L9" s="15" t="str">
        <f t="shared" si="2"/>
        <v/>
      </c>
      <c r="M9" s="15" t="str">
        <f t="shared" si="2"/>
        <v/>
      </c>
      <c r="N9" s="15" t="str">
        <f t="shared" si="2"/>
        <v/>
      </c>
      <c r="O9" s="16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W tym arkuszu możesz utworzyć zestawienie zysków i strat. W komórce B1 wpisz rok, a w komórce C2 nazwę firmy. Przychód netto jest obliczany automatycznie w komórce L2. Wykres znajduje się w komórce B3" sqref="A1" xr:uid="{00000000-0002-0000-0000-000000000000}"/>
    <dataValidation allowBlank="1" showInputMessage="1" prompt="W tej komórce znajduje się tytuł tego arkusza. W komórce poniżej wprowadź nazwę firmy" sqref="C1:K1" xr:uid="{00000000-0002-0000-0000-000001000000}"/>
    <dataValidation allowBlank="1" showInputMessage="1" showErrorMessage="1" prompt="Przychód netto jest obliczany automatycznie w komórce poniżej" sqref="L1:O1" xr:uid="{00000000-0002-0000-0000-000002000000}"/>
    <dataValidation allowBlank="1" showInputMessage="1" showErrorMessage="1" prompt="Przychód z działalności jest obliczany automatycznie w komórkach po prawej stronie W komórkach od C6 do O6 wprowadź przychód z tytułu odsetek traktowany jako wydatek" sqref="B5" xr:uid="{00000000-0002-0000-0000-000003000000}"/>
    <dataValidation allowBlank="1" showInputMessage="1" showErrorMessage="1" prompt="W komórkach po prawej stronie wprowadź przychód z tytułu odsetek traktowany jako wydatek Przychód przed opodatkowaniem jest obliczany automatycznie w komórkach od C7 do O7" sqref="B6" xr:uid="{00000000-0002-0000-0000-000004000000}"/>
    <dataValidation allowBlank="1" showInputMessage="1" showErrorMessage="1" prompt="Przychód przed opodatkowaniem jest obliczany automatycznie w komórkach po prawej stronie. W komórkach od C8 do O8 wprowadź podatek dochodowy" sqref="B7" xr:uid="{00000000-0002-0000-0000-000005000000}"/>
    <dataValidation allowBlank="1" showInputMessage="1" showErrorMessage="1" prompt="W komórkach po prawej stronie wprowadź podatek dochodowy. Przychód netto jest obliczany automatycznie w komórkach od C9 do O9" sqref="B8" xr:uid="{00000000-0002-0000-0000-000006000000}"/>
    <dataValidation allowBlank="1" showInputMessage="1" showErrorMessage="1" prompt="Przychód netto jest obliczane automatycznie w komórkach po prawej stronie" sqref="B9" xr:uid="{00000000-0002-0000-0000-000007000000}"/>
    <dataValidation allowBlank="1" showInputMessage="1" showErrorMessage="1" prompt="W tej komórce wprowadź rok" sqref="B1" xr:uid="{00000000-0002-0000-0000-000008000000}"/>
    <dataValidation allowBlank="1" showInputMessage="1" showErrorMessage="1" prompt="Przychód netto jest obliczany automatycznie w tej komórce. W tabeli Przychód wprowadź szczegóły przychodu, a w tabeli Wydatki wprowadź szczegóły wydatków" sqref="L2:O2" xr:uid="{00000000-0002-0000-0000-000009000000}"/>
    <dataValidation allowBlank="1" showInputMessage="1" showErrorMessage="1" prompt="W tej komórce wprowadź nazwę firmy. Przychód netto jest obliczany automatycznie w komórce po prawej stronie" sqref="C2:K2" xr:uid="{00000000-0002-0000-0000-00000A000000}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O12"/>
  <sheetViews>
    <sheetView showGridLines="0" workbookViewId="0"/>
  </sheetViews>
  <sheetFormatPr defaultRowHeight="30" customHeight="1" x14ac:dyDescent="0.3"/>
  <cols>
    <col min="1" max="1" width="1.875" customWidth="1"/>
    <col min="2" max="2" width="31.62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29"/>
      <c r="B1" s="39" t="str">
        <f>'Wydatki operacyjne'!B1:B2</f>
        <v>ROK</v>
      </c>
      <c r="C1" s="40" t="s">
        <v>33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'Zyski i straty'!C2:K2</f>
        <v>NAZWA FIRMY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20" t="s">
        <v>23</v>
      </c>
      <c r="C3" s="21" t="s">
        <v>9</v>
      </c>
      <c r="D3" s="21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16</v>
      </c>
      <c r="K3" s="21" t="s">
        <v>17</v>
      </c>
      <c r="L3" s="21" t="s">
        <v>19</v>
      </c>
      <c r="M3" s="21" t="s">
        <v>20</v>
      </c>
      <c r="N3" s="21" t="s">
        <v>21</v>
      </c>
      <c r="O3" s="21" t="s">
        <v>22</v>
      </c>
    </row>
    <row r="4" spans="1:15" ht="30" customHeight="1" x14ac:dyDescent="0.3">
      <c r="A4" s="1"/>
      <c r="B4" s="10" t="s">
        <v>24</v>
      </c>
      <c r="C4" s="32">
        <v>50000</v>
      </c>
      <c r="D4" s="32">
        <v>63098</v>
      </c>
      <c r="E4" s="32">
        <v>55125</v>
      </c>
      <c r="F4" s="32">
        <v>23881</v>
      </c>
      <c r="G4" s="32">
        <v>60775.31</v>
      </c>
      <c r="H4" s="32">
        <v>63814.080000000002</v>
      </c>
      <c r="I4" s="32">
        <v>67004.78</v>
      </c>
      <c r="J4" s="32">
        <v>89000</v>
      </c>
      <c r="K4" s="32"/>
      <c r="L4" s="32"/>
      <c r="M4" s="32"/>
      <c r="N4" s="32"/>
      <c r="O4" s="32">
        <f>SUM(C4:N4)</f>
        <v>472698.17000000004</v>
      </c>
    </row>
    <row r="5" spans="1:15" ht="30" customHeight="1" x14ac:dyDescent="0.3">
      <c r="A5" s="1"/>
      <c r="B5" s="10" t="s">
        <v>25</v>
      </c>
      <c r="C5" s="32">
        <v>0</v>
      </c>
      <c r="D5" s="32">
        <v>-500</v>
      </c>
      <c r="E5" s="32">
        <v>0</v>
      </c>
      <c r="F5" s="32">
        <v>0</v>
      </c>
      <c r="G5" s="32">
        <v>-234</v>
      </c>
      <c r="H5" s="32">
        <v>0</v>
      </c>
      <c r="I5" s="32">
        <v>0</v>
      </c>
      <c r="J5" s="32">
        <v>-300</v>
      </c>
      <c r="K5" s="32"/>
      <c r="L5" s="32"/>
      <c r="M5" s="32"/>
      <c r="N5" s="32"/>
      <c r="O5" s="32">
        <f t="shared" ref="O5:O11" si="0">SUM(C5:N5)</f>
        <v>-1034</v>
      </c>
    </row>
    <row r="6" spans="1:15" ht="30" customHeight="1" x14ac:dyDescent="0.3">
      <c r="A6" s="1"/>
      <c r="B6" s="10" t="s">
        <v>26</v>
      </c>
      <c r="C6" s="32">
        <v>-5000</v>
      </c>
      <c r="D6" s="32">
        <v>-5250</v>
      </c>
      <c r="E6" s="32">
        <v>-5513</v>
      </c>
      <c r="F6" s="32">
        <v>-5788</v>
      </c>
      <c r="G6" s="32">
        <v>-6078</v>
      </c>
      <c r="H6" s="32">
        <v>-5324</v>
      </c>
      <c r="I6" s="32">
        <v>-6700</v>
      </c>
      <c r="J6" s="32">
        <v>-400</v>
      </c>
      <c r="K6" s="32"/>
      <c r="L6" s="32"/>
      <c r="M6" s="32"/>
      <c r="N6" s="32"/>
      <c r="O6" s="32">
        <f t="shared" si="0"/>
        <v>-40053</v>
      </c>
    </row>
    <row r="7" spans="1:15" ht="30" customHeight="1" x14ac:dyDescent="0.3">
      <c r="A7" s="1"/>
      <c r="B7" s="10" t="s">
        <v>27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2000</v>
      </c>
      <c r="K7" s="32"/>
      <c r="L7" s="32"/>
      <c r="M7" s="32"/>
      <c r="N7" s="32"/>
      <c r="O7" s="32">
        <f t="shared" si="0"/>
        <v>2000</v>
      </c>
    </row>
    <row r="8" spans="1:15" ht="30" customHeight="1" x14ac:dyDescent="0.3">
      <c r="A8" s="1"/>
      <c r="B8" s="10" t="s">
        <v>28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/>
      <c r="K8" s="32"/>
      <c r="L8" s="32"/>
      <c r="M8" s="32"/>
      <c r="N8" s="32"/>
      <c r="O8" s="32">
        <f t="shared" si="0"/>
        <v>0</v>
      </c>
    </row>
    <row r="9" spans="1:15" ht="30" customHeight="1" x14ac:dyDescent="0.3">
      <c r="A9" s="1"/>
      <c r="B9" s="10" t="s">
        <v>29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/>
      <c r="K9" s="32"/>
      <c r="L9" s="32"/>
      <c r="M9" s="32"/>
      <c r="N9" s="32"/>
      <c r="O9" s="32">
        <f t="shared" si="0"/>
        <v>0</v>
      </c>
    </row>
    <row r="10" spans="1:15" ht="30" customHeight="1" x14ac:dyDescent="0.3">
      <c r="A10" s="1"/>
      <c r="B10" s="10" t="s">
        <v>30</v>
      </c>
      <c r="C10" s="24">
        <f t="shared" ref="C10:N10" si="1">IF(SUM(C4:C9)=0,"",SUM(C4:C9))</f>
        <v>45000</v>
      </c>
      <c r="D10" s="24">
        <f t="shared" si="1"/>
        <v>57348</v>
      </c>
      <c r="E10" s="24">
        <f t="shared" si="1"/>
        <v>49612</v>
      </c>
      <c r="F10" s="24">
        <f t="shared" si="1"/>
        <v>18093</v>
      </c>
      <c r="G10" s="24">
        <f t="shared" si="1"/>
        <v>54463.31</v>
      </c>
      <c r="H10" s="24">
        <f t="shared" si="1"/>
        <v>58490.080000000002</v>
      </c>
      <c r="I10" s="24">
        <f t="shared" si="1"/>
        <v>60304.78</v>
      </c>
      <c r="J10" s="24">
        <f t="shared" si="1"/>
        <v>90300</v>
      </c>
      <c r="K10" s="24" t="str">
        <f t="shared" si="1"/>
        <v/>
      </c>
      <c r="L10" s="24" t="str">
        <f t="shared" si="1"/>
        <v/>
      </c>
      <c r="M10" s="24" t="str">
        <f t="shared" si="1"/>
        <v/>
      </c>
      <c r="N10" s="24" t="str">
        <f t="shared" si="1"/>
        <v/>
      </c>
      <c r="O10" s="25">
        <f>SUBTOTAL(109,Przychód[OPR])</f>
        <v>433611.17000000004</v>
      </c>
    </row>
    <row r="11" spans="1:15" ht="30" customHeight="1" x14ac:dyDescent="0.3">
      <c r="A11" s="1"/>
      <c r="B11" s="9" t="s">
        <v>31</v>
      </c>
      <c r="C11" s="23">
        <v>20000</v>
      </c>
      <c r="D11" s="23">
        <v>21000</v>
      </c>
      <c r="E11" s="23">
        <v>22050</v>
      </c>
      <c r="F11" s="23">
        <v>23152.5</v>
      </c>
      <c r="G11" s="23">
        <v>24310.13</v>
      </c>
      <c r="H11" s="23">
        <v>25525.63</v>
      </c>
      <c r="I11" s="23">
        <v>26801.91</v>
      </c>
      <c r="J11" s="23">
        <v>48654</v>
      </c>
      <c r="K11" s="23"/>
      <c r="L11" s="23"/>
      <c r="M11" s="23"/>
      <c r="N11" s="23"/>
      <c r="O11" s="23">
        <f t="shared" si="0"/>
        <v>211494.17</v>
      </c>
    </row>
    <row r="12" spans="1:15" ht="30" customHeight="1" x14ac:dyDescent="0.3">
      <c r="B12" s="3" t="s">
        <v>32</v>
      </c>
      <c r="C12" s="26">
        <f t="shared" ref="C12:O12" si="2">IFERROR(C10-C11,"")</f>
        <v>25000</v>
      </c>
      <c r="D12" s="26">
        <f t="shared" si="2"/>
        <v>36348</v>
      </c>
      <c r="E12" s="26">
        <f t="shared" si="2"/>
        <v>27562</v>
      </c>
      <c r="F12" s="26">
        <f t="shared" si="2"/>
        <v>-5059.5</v>
      </c>
      <c r="G12" s="26">
        <f t="shared" si="2"/>
        <v>30153.179999999997</v>
      </c>
      <c r="H12" s="26">
        <f t="shared" si="2"/>
        <v>32964.449999999997</v>
      </c>
      <c r="I12" s="26">
        <f t="shared" si="2"/>
        <v>33502.869999999995</v>
      </c>
      <c r="J12" s="26">
        <f t="shared" si="2"/>
        <v>41646</v>
      </c>
      <c r="K12" s="26" t="str">
        <f t="shared" si="2"/>
        <v/>
      </c>
      <c r="L12" s="26" t="str">
        <f t="shared" si="2"/>
        <v/>
      </c>
      <c r="M12" s="26" t="str">
        <f t="shared" si="2"/>
        <v/>
      </c>
      <c r="N12" s="26" t="str">
        <f t="shared" si="2"/>
        <v/>
      </c>
      <c r="O12" s="26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W tym arkuszu w tabeli Przychód wprowadź przychody z różnych źródeł. Zysk brutto jest obliczany automatycznie" sqref="A1" xr:uid="{00000000-0002-0000-0100-000000000000}"/>
    <dataValidation allowBlank="1" showInputMessage="1" prompt="W tej komórce znajduje się tytuł tego arkusza. Nazwa firmy jest automatycznie aktualizowana w komórce poniżej" sqref="C1:K1" xr:uid="{00000000-0002-0000-0100-000001000000}"/>
    <dataValidation allowBlank="1" showInputMessage="1" showErrorMessage="1" prompt="W tej kolumnie pod tym nagłówkiem wprowadź przychód w tym miesiącu" sqref="C3:N3" xr:uid="{00000000-0002-0000-0100-000002000000}"/>
    <dataValidation allowBlank="1" showInputMessage="1" showErrorMessage="1" prompt="Zysk brutto jest obliczany automatycznie w komórkach po prawej stronie" sqref="B12" xr:uid="{00000000-0002-0000-0100-000003000000}"/>
    <dataValidation allowBlank="1" showInputMessage="1" showErrorMessage="1" prompt="W komórkach po prawej stronie wprowadź koszt sprzedanych towarów. Zysk brutto jest obliczany automatycznie w wierszu poniżej" sqref="B11" xr:uid="{00000000-0002-0000-0100-000004000000}"/>
    <dataValidation allowBlank="1" showInputMessage="1" showErrorMessage="1" prompt="Kwota Od początku roku jest obliczana automatycznie w tej kolumnie pod tym nagłówkiem. Wartości zysku brutto znajdują się poniżej tabeli w obszarze Koszt sprzedanych towarów" sqref="O3" xr:uid="{00000000-0002-0000-0100-000005000000}"/>
    <dataValidation allowBlank="1" showInputMessage="1" showErrorMessage="1" prompt="W tej kolumnie pod tym nagłówkiem wprowadź lub dostosuj pozycje przychodu. W tym wierszu po prawej stronie wprowadź kwoty przychodu dla każdego miesiąca" sqref="B3" xr:uid="{00000000-0002-0000-0100-000006000000}"/>
    <dataValidation allowBlank="1" showInputMessage="1" showErrorMessage="1" prompt="Rok jest aktualizowany automatycznie w tej komórce, a nazwa firmy w komórce C2" sqref="B1:B2" xr:uid="{00000000-0002-0000-0100-000007000000}"/>
    <dataValidation allowBlank="1" showInputMessage="1" showErrorMessage="1" prompt="Nazwa firmy jest automatycznie aktualizowana w tej komórce W poniższej tabeli wprowadź szczegóły przychodu" sqref="C2:K2" xr:uid="{00000000-0002-0000-0100-000008000000}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11 O6:O9 O4:O5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O17"/>
  <sheetViews>
    <sheetView showGridLines="0" workbookViewId="0"/>
  </sheetViews>
  <sheetFormatPr defaultRowHeight="30" customHeight="1" x14ac:dyDescent="0.3"/>
  <cols>
    <col min="1" max="1" width="1.875" customWidth="1"/>
    <col min="2" max="2" width="31.62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tr">
        <f>'Zyski i straty'!B1:B2</f>
        <v>ROK</v>
      </c>
      <c r="C1" s="40" t="s">
        <v>49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'Zyski i straty'!C2:K2</f>
        <v>NAZWA FIRMY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19" t="s">
        <v>34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15</v>
      </c>
      <c r="J3" s="22" t="s">
        <v>16</v>
      </c>
      <c r="K3" s="22" t="s">
        <v>17</v>
      </c>
      <c r="L3" s="22" t="s">
        <v>19</v>
      </c>
      <c r="M3" s="22" t="s">
        <v>20</v>
      </c>
      <c r="N3" s="22" t="s">
        <v>21</v>
      </c>
      <c r="O3" s="22" t="s">
        <v>22</v>
      </c>
    </row>
    <row r="4" spans="1:15" ht="30" customHeight="1" x14ac:dyDescent="0.3">
      <c r="A4" s="1"/>
      <c r="B4" s="8" t="s">
        <v>35</v>
      </c>
      <c r="C4" s="33">
        <v>7500</v>
      </c>
      <c r="D4" s="33">
        <v>7875</v>
      </c>
      <c r="E4" s="33">
        <v>8268.75</v>
      </c>
      <c r="F4" s="33">
        <v>8682.19</v>
      </c>
      <c r="G4" s="33">
        <v>9116.2999999999993</v>
      </c>
      <c r="H4" s="33">
        <v>9572.11</v>
      </c>
      <c r="I4" s="33">
        <v>10050.719999999999</v>
      </c>
      <c r="J4" s="33"/>
      <c r="K4" s="33"/>
      <c r="L4" s="33"/>
      <c r="M4" s="33"/>
      <c r="N4" s="33"/>
      <c r="O4" s="34">
        <f t="shared" ref="O4:O16" si="0">SUM(C4:N4)</f>
        <v>61065.070000000007</v>
      </c>
    </row>
    <row r="5" spans="1:15" ht="30" customHeight="1" x14ac:dyDescent="0.3">
      <c r="A5" s="1"/>
      <c r="B5" s="8" t="s">
        <v>36</v>
      </c>
      <c r="C5" s="33">
        <v>500</v>
      </c>
      <c r="D5" s="33">
        <v>525</v>
      </c>
      <c r="E5" s="33">
        <v>551.25</v>
      </c>
      <c r="F5" s="33">
        <v>578.80999999999995</v>
      </c>
      <c r="G5" s="33">
        <v>607.75</v>
      </c>
      <c r="H5" s="33">
        <v>638.14</v>
      </c>
      <c r="I5" s="33">
        <v>670.05</v>
      </c>
      <c r="J5" s="33"/>
      <c r="K5" s="33"/>
      <c r="L5" s="33"/>
      <c r="M5" s="33"/>
      <c r="N5" s="33"/>
      <c r="O5" s="34">
        <f t="shared" si="0"/>
        <v>4071</v>
      </c>
    </row>
    <row r="6" spans="1:15" ht="30" customHeight="1" x14ac:dyDescent="0.3">
      <c r="A6" s="1"/>
      <c r="B6" s="8" t="s">
        <v>37</v>
      </c>
      <c r="C6" s="33">
        <v>1500</v>
      </c>
      <c r="D6" s="33">
        <v>1575</v>
      </c>
      <c r="E6" s="33">
        <v>1653.75</v>
      </c>
      <c r="F6" s="33">
        <v>1736.44</v>
      </c>
      <c r="G6" s="33">
        <v>1823.26</v>
      </c>
      <c r="H6" s="33">
        <v>1914.42</v>
      </c>
      <c r="I6" s="33">
        <v>2010.14</v>
      </c>
      <c r="J6" s="33"/>
      <c r="K6" s="33"/>
      <c r="L6" s="33"/>
      <c r="M6" s="33"/>
      <c r="N6" s="33"/>
      <c r="O6" s="34">
        <f>SUM(C6:N6)</f>
        <v>12213.01</v>
      </c>
    </row>
    <row r="7" spans="1:15" ht="30" customHeight="1" x14ac:dyDescent="0.3">
      <c r="A7" s="1"/>
      <c r="B7" s="8" t="s">
        <v>38</v>
      </c>
      <c r="C7" s="33">
        <v>475</v>
      </c>
      <c r="D7" s="33">
        <v>498.75</v>
      </c>
      <c r="E7" s="33">
        <v>523.69000000000005</v>
      </c>
      <c r="F7" s="33">
        <v>549.87</v>
      </c>
      <c r="G7" s="33">
        <v>577.37</v>
      </c>
      <c r="H7" s="33">
        <v>606.23</v>
      </c>
      <c r="I7" s="33">
        <v>636.54999999999995</v>
      </c>
      <c r="J7" s="33"/>
      <c r="K7" s="33"/>
      <c r="L7" s="33"/>
      <c r="M7" s="33"/>
      <c r="N7" s="33"/>
      <c r="O7" s="34">
        <f t="shared" si="0"/>
        <v>3867.46</v>
      </c>
    </row>
    <row r="8" spans="1:15" ht="30" customHeight="1" x14ac:dyDescent="0.3">
      <c r="A8" s="1"/>
      <c r="B8" s="8" t="s">
        <v>39</v>
      </c>
      <c r="C8" s="33">
        <v>123</v>
      </c>
      <c r="D8" s="33">
        <v>123</v>
      </c>
      <c r="E8" s="33">
        <v>123</v>
      </c>
      <c r="F8" s="33">
        <v>123</v>
      </c>
      <c r="G8" s="33">
        <v>123</v>
      </c>
      <c r="H8" s="33">
        <v>123</v>
      </c>
      <c r="I8" s="33">
        <v>123</v>
      </c>
      <c r="J8" s="33"/>
      <c r="K8" s="33"/>
      <c r="L8" s="33"/>
      <c r="M8" s="33"/>
      <c r="N8" s="33"/>
      <c r="O8" s="34">
        <f t="shared" si="0"/>
        <v>861</v>
      </c>
    </row>
    <row r="9" spans="1:15" ht="30" customHeight="1" x14ac:dyDescent="0.3">
      <c r="A9" s="1"/>
      <c r="B9" s="8" t="s">
        <v>40</v>
      </c>
      <c r="C9" s="33">
        <v>68</v>
      </c>
      <c r="D9" s="33">
        <v>68</v>
      </c>
      <c r="E9" s="33">
        <v>68</v>
      </c>
      <c r="F9" s="33">
        <v>68</v>
      </c>
      <c r="G9" s="33">
        <v>68</v>
      </c>
      <c r="H9" s="33">
        <v>68</v>
      </c>
      <c r="I9" s="33">
        <v>68</v>
      </c>
      <c r="J9" s="33"/>
      <c r="K9" s="33"/>
      <c r="L9" s="33"/>
      <c r="M9" s="33"/>
      <c r="N9" s="33"/>
      <c r="O9" s="34">
        <f t="shared" si="0"/>
        <v>476</v>
      </c>
    </row>
    <row r="10" spans="1:15" ht="30" customHeight="1" x14ac:dyDescent="0.3">
      <c r="A10" s="1"/>
      <c r="B10" s="8" t="s">
        <v>41</v>
      </c>
      <c r="C10" s="33">
        <v>125</v>
      </c>
      <c r="D10" s="33">
        <v>125</v>
      </c>
      <c r="E10" s="33">
        <v>125</v>
      </c>
      <c r="F10" s="33">
        <v>125</v>
      </c>
      <c r="G10" s="33">
        <v>125</v>
      </c>
      <c r="H10" s="33">
        <v>125</v>
      </c>
      <c r="I10" s="33">
        <v>125</v>
      </c>
      <c r="J10" s="33"/>
      <c r="K10" s="33"/>
      <c r="L10" s="33"/>
      <c r="M10" s="33"/>
      <c r="N10" s="33"/>
      <c r="O10" s="34">
        <f t="shared" si="0"/>
        <v>875</v>
      </c>
    </row>
    <row r="11" spans="1:15" ht="30" customHeight="1" x14ac:dyDescent="0.3">
      <c r="A11" s="1"/>
      <c r="B11" s="8" t="s">
        <v>42</v>
      </c>
      <c r="C11" s="33">
        <v>250</v>
      </c>
      <c r="D11" s="33">
        <v>262.5</v>
      </c>
      <c r="E11" s="33">
        <v>275.63</v>
      </c>
      <c r="F11" s="33">
        <v>289.41000000000003</v>
      </c>
      <c r="G11" s="33">
        <v>303.88</v>
      </c>
      <c r="H11" s="33">
        <v>319.07</v>
      </c>
      <c r="I11" s="33">
        <v>335.02</v>
      </c>
      <c r="J11" s="33"/>
      <c r="K11" s="33"/>
      <c r="L11" s="33"/>
      <c r="M11" s="33"/>
      <c r="N11" s="33"/>
      <c r="O11" s="34">
        <f>SUM(C11:N11)</f>
        <v>2035.51</v>
      </c>
    </row>
    <row r="12" spans="1:15" ht="30" customHeight="1" x14ac:dyDescent="0.3">
      <c r="A12" s="1"/>
      <c r="B12" s="8" t="s">
        <v>43</v>
      </c>
      <c r="C12" s="33">
        <v>100</v>
      </c>
      <c r="D12" s="33">
        <v>105</v>
      </c>
      <c r="E12" s="33">
        <v>110.25</v>
      </c>
      <c r="F12" s="33">
        <v>115.76</v>
      </c>
      <c r="G12" s="33">
        <v>121.55</v>
      </c>
      <c r="H12" s="33">
        <v>127.63</v>
      </c>
      <c r="I12" s="33">
        <v>134.01</v>
      </c>
      <c r="J12" s="33"/>
      <c r="K12" s="33"/>
      <c r="L12" s="33"/>
      <c r="M12" s="33"/>
      <c r="N12" s="33"/>
      <c r="O12" s="34">
        <f t="shared" si="0"/>
        <v>814.19999999999993</v>
      </c>
    </row>
    <row r="13" spans="1:15" ht="30" customHeight="1" x14ac:dyDescent="0.3">
      <c r="A13" s="1"/>
      <c r="B13" s="8" t="s">
        <v>44</v>
      </c>
      <c r="C13" s="33">
        <v>200</v>
      </c>
      <c r="D13" s="33">
        <v>210</v>
      </c>
      <c r="E13" s="33">
        <v>220.5</v>
      </c>
      <c r="F13" s="33">
        <v>231.53</v>
      </c>
      <c r="G13" s="33">
        <v>243.1</v>
      </c>
      <c r="H13" s="33">
        <v>255.26</v>
      </c>
      <c r="I13" s="33">
        <v>268.02</v>
      </c>
      <c r="J13" s="33"/>
      <c r="K13" s="33"/>
      <c r="L13" s="33"/>
      <c r="M13" s="33"/>
      <c r="N13" s="33"/>
      <c r="O13" s="34">
        <f t="shared" si="0"/>
        <v>1628.4099999999999</v>
      </c>
    </row>
    <row r="14" spans="1:15" ht="30" customHeight="1" x14ac:dyDescent="0.3">
      <c r="A14" s="1"/>
      <c r="B14" s="8" t="s">
        <v>45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/>
      <c r="K14" s="33"/>
      <c r="L14" s="33"/>
      <c r="M14" s="33"/>
      <c r="N14" s="33"/>
      <c r="O14" s="34">
        <f t="shared" si="0"/>
        <v>0</v>
      </c>
    </row>
    <row r="15" spans="1:15" ht="30" customHeight="1" x14ac:dyDescent="0.3">
      <c r="A15" s="1"/>
      <c r="B15" s="8" t="s">
        <v>46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/>
      <c r="K15" s="33"/>
      <c r="L15" s="33"/>
      <c r="M15" s="33"/>
      <c r="N15" s="33"/>
      <c r="O15" s="34">
        <f t="shared" si="0"/>
        <v>0</v>
      </c>
    </row>
    <row r="16" spans="1:15" ht="30" customHeight="1" x14ac:dyDescent="0.3">
      <c r="A16" s="1"/>
      <c r="B16" s="8" t="s">
        <v>47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/>
      <c r="K16" s="33"/>
      <c r="L16" s="33"/>
      <c r="M16" s="33"/>
      <c r="N16" s="33"/>
      <c r="O16" s="34">
        <f t="shared" si="0"/>
        <v>0</v>
      </c>
    </row>
    <row r="17" spans="1:15" ht="30" customHeight="1" x14ac:dyDescent="0.3">
      <c r="A17" s="1"/>
      <c r="B17" s="8" t="s">
        <v>48</v>
      </c>
      <c r="C17" s="28">
        <f t="shared" ref="C17:N17" si="1">IF(SUM(C4:C16)=0,"",SUM(C4:C16))</f>
        <v>10841</v>
      </c>
      <c r="D17" s="28">
        <f t="shared" si="1"/>
        <v>11367.25</v>
      </c>
      <c r="E17" s="28">
        <f t="shared" si="1"/>
        <v>11919.82</v>
      </c>
      <c r="F17" s="28">
        <f t="shared" si="1"/>
        <v>12500.010000000002</v>
      </c>
      <c r="G17" s="28">
        <f t="shared" si="1"/>
        <v>13109.21</v>
      </c>
      <c r="H17" s="28">
        <f t="shared" si="1"/>
        <v>13748.859999999999</v>
      </c>
      <c r="I17" s="28">
        <f t="shared" si="1"/>
        <v>14420.509999999998</v>
      </c>
      <c r="J17" s="28" t="str">
        <f t="shared" si="1"/>
        <v/>
      </c>
      <c r="K17" s="28" t="str">
        <f t="shared" si="1"/>
        <v/>
      </c>
      <c r="L17" s="28" t="str">
        <f t="shared" si="1"/>
        <v/>
      </c>
      <c r="M17" s="28" t="str">
        <f t="shared" si="1"/>
        <v/>
      </c>
      <c r="N17" s="28" t="str">
        <f t="shared" si="1"/>
        <v/>
      </c>
      <c r="O17" s="27">
        <f>SUBTOTAL(109,Wydatki[OPR])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W tej kolumnie pod tym nagłówkiem wprowadź wydatki operacyjne w tym miesiącu" sqref="C3:N3" xr:uid="{00000000-0002-0000-0200-000000000000}"/>
    <dataValidation allowBlank="1" showInputMessage="1" showErrorMessage="1" prompt="Kwota Od początku roku jest obliczana automatycznie w tej kolumnie pod tym nagłówkiem. Suma wydatków operacyjnych znajduje się w wierszu na końcu tabeli" sqref="O3" xr:uid="{00000000-0002-0000-0200-000001000000}"/>
    <dataValidation allowBlank="1" showInputMessage="1" showErrorMessage="1" prompt="W tej kolumnie pod tym nagłówkiem wprowadź lub dostosuj pozycje wydatków operacyjnych." sqref="B3" xr:uid="{00000000-0002-0000-0200-000002000000}"/>
    <dataValidation allowBlank="1" showInputMessage="1" prompt="W tej komórce znajduje się tytuł tego arkusza. Nazwa firmy jest automatycznie aktualizowana w komórce poniżej" sqref="C1:K1" xr:uid="{00000000-0002-0000-0200-000003000000}"/>
    <dataValidation allowBlank="1" showInputMessage="1" showErrorMessage="1" prompt="W tym arkuszu w tabeli Wydatki wprowadź wydatki operacyjne. Suma jest obliczana automatycznie" sqref="A1" xr:uid="{00000000-0002-0000-0200-000004000000}"/>
    <dataValidation allowBlank="1" showInputMessage="1" showErrorMessage="1" prompt="Rok jest aktualizowany automatycznie w tej komórce, a nazwa firmy w komórce C2" sqref="B1:B2" xr:uid="{00000000-0002-0000-0200-000005000000}"/>
    <dataValidation allowBlank="1" showInputMessage="1" showErrorMessage="1" prompt="Nazwa firmy jest automatycznie aktualizowana w tej komórce W poniższej tabeli wprowadź szczegóły wydatków" sqref="C2:K2" xr:uid="{00000000-0002-0000-0200-000006000000}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8:O16 O4:O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Zyski i straty</vt:lpstr>
      <vt:lpstr>Przychód</vt:lpstr>
      <vt:lpstr>Wydatki operacyjne</vt:lpstr>
      <vt:lpstr>Przychód_netto</vt:lpstr>
      <vt:lpstr>Przychód!Tytuły_wydruku</vt:lpstr>
      <vt:lpstr>'Wydatki operacyjne'!Tytuły_wydruku</vt:lpstr>
      <vt:lpstr>'Zyski i straty'!Tytuły_wydruku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2018-02-27T04:33:55Z</dcterms:created>
  <dcterms:modified xsi:type="dcterms:W3CDTF">2018-04-27T01:47:37Z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