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filterPrivacy="1"/>
  <xr:revisionPtr revIDLastSave="0" documentId="13_ncr:3_{175B8843-48E6-43A0-9B5F-0189EFDC7052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Opstartoverzicht" sheetId="1" r:id="rId1"/>
    <sheet name="Uitgaven" sheetId="3" r:id="rId2"/>
    <sheet name="Winst &amp; verlies" sheetId="4" r:id="rId3"/>
  </sheets>
  <definedNames>
    <definedName name="_xlnm.Print_Titles" localSheetId="1">Uitgaven!$1:$4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E11" i="1" l="1"/>
  <c r="F60" i="3"/>
  <c r="O8" i="4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40" i="1"/>
  <c r="E16" i="1"/>
  <c r="F35" i="1"/>
  <c r="F29" i="1"/>
  <c r="F17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<sst xmlns="http://schemas.openxmlformats.org/spreadsheetml/2006/main" count="116" uniqueCount="76">
  <si>
    <t>OPSTARTOVERZICHT</t>
  </si>
  <si>
    <t>OPSTARTFINANCIERING</t>
  </si>
  <si>
    <t>Totale onkosten</t>
  </si>
  <si>
    <t>Administratief/algemeen</t>
  </si>
  <si>
    <t>Locatie/kantoor</t>
  </si>
  <si>
    <t>Marketing</t>
  </si>
  <si>
    <t>Arbeid</t>
  </si>
  <si>
    <t>Overig</t>
  </si>
  <si>
    <t>Totale financiering</t>
  </si>
  <si>
    <t>Investeerders</t>
  </si>
  <si>
    <t>Leningen</t>
  </si>
  <si>
    <t>Overige financiering</t>
  </si>
  <si>
    <t>Financiering minus uitgaven</t>
  </si>
  <si>
    <t>Eigenaar 1</t>
  </si>
  <si>
    <t>Eigenaar 2</t>
  </si>
  <si>
    <t>Eigenaar 3</t>
  </si>
  <si>
    <t>Totaal</t>
  </si>
  <si>
    <t>Bancaire lening</t>
  </si>
  <si>
    <t>Niet-bancaire lening</t>
  </si>
  <si>
    <t>Subsidie</t>
  </si>
  <si>
    <t>Totale opstartfinanciering</t>
  </si>
  <si>
    <t>Budget</t>
  </si>
  <si>
    <t>Werkelijk</t>
  </si>
  <si>
    <t>(Onder)/boven</t>
  </si>
  <si>
    <t xml:space="preserve"> </t>
  </si>
  <si>
    <t>OPSTARTUITGAVEN</t>
  </si>
  <si>
    <t>Vergunningen</t>
  </si>
  <si>
    <t>Verzekering</t>
  </si>
  <si>
    <t>Juridisch</t>
  </si>
  <si>
    <t>Business-adviseur</t>
  </si>
  <si>
    <t>Training</t>
  </si>
  <si>
    <t>Software (algemeen)</t>
  </si>
  <si>
    <t>Huur ruimte/lease</t>
  </si>
  <si>
    <t>Kosten van nutsvoorzieningen</t>
  </si>
  <si>
    <t>Telefoon instellen en jaarlijkse kosten</t>
  </si>
  <si>
    <t>Meubilair</t>
  </si>
  <si>
    <t>Medische apparatuur</t>
  </si>
  <si>
    <t>Hardware</t>
  </si>
  <si>
    <t>Software (CRM enzovoort)</t>
  </si>
  <si>
    <t>Installatiekosten</t>
  </si>
  <si>
    <t>Beginvoorraad (geneesmiddelen)</t>
  </si>
  <si>
    <t>Medische hulpmiddelen (handschoenen, enz.)</t>
  </si>
  <si>
    <t>Diversen</t>
  </si>
  <si>
    <t>Logo-ontwerp</t>
  </si>
  <si>
    <t>Branding/ontwikkeling huisstijl</t>
  </si>
  <si>
    <t>Publiciteit lancering</t>
  </si>
  <si>
    <t>Website</t>
  </si>
  <si>
    <t>Gedrukt marketingmateriaal</t>
  </si>
  <si>
    <t>Promotiemateriaal</t>
  </si>
  <si>
    <t>Vermeldingskosten</t>
  </si>
  <si>
    <t>Internetmarketing</t>
  </si>
  <si>
    <t>Beurzen</t>
  </si>
  <si>
    <t>Netwerkevenementen</t>
  </si>
  <si>
    <t>Arbeidskosten</t>
  </si>
  <si>
    <t>Vacaturekosten</t>
  </si>
  <si>
    <t>Salarisadministratie</t>
  </si>
  <si>
    <t>Anders</t>
  </si>
  <si>
    <t>Reserve onvoorziene uitgaven</t>
  </si>
  <si>
    <t>Lancering</t>
  </si>
  <si>
    <t>Einddatum</t>
  </si>
  <si>
    <t>Vaste opstartuitgaven</t>
  </si>
  <si>
    <t>OPBRENGST</t>
  </si>
  <si>
    <t>Geschatte omzet</t>
  </si>
  <si>
    <t>Aftrek (kortingen, fouten enzovoort)</t>
  </si>
  <si>
    <t>Service-inkomsten</t>
  </si>
  <si>
    <t xml:space="preserve">Overige inkomsten </t>
  </si>
  <si>
    <t>Netto-omzet</t>
  </si>
  <si>
    <t>Kostprijs verkoop</t>
  </si>
  <si>
    <t>Brutowinst</t>
  </si>
  <si>
    <t>ONKOSTEN</t>
  </si>
  <si>
    <t>Administratief algemeen</t>
  </si>
  <si>
    <t>Inkomsten voor belastingen</t>
  </si>
  <si>
    <t>Kosten inkomstenbelasting</t>
  </si>
  <si>
    <t>NETTO INKOMSTEN</t>
  </si>
  <si>
    <t>JTD</t>
  </si>
  <si>
    <t>Begroting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</si>
</sst>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_-&quot;kr&quot;\ * #,##0.00_-;\-&quot;kr&quot;\ * #,##0.00_-;_-&quot;kr&quot;\ * &quot;-&quot;??_-;_-@_-"/>
    <numFmt numFmtId="166" formatCode="_-&quot;kr&quot;\ * #,##0_-;\-&quot;kr&quot;\ * #,##0_-;_-&quot;kr&quot;\ * &quot;-&quot;_-;_-@_-"/>
    <numFmt numFmtId="167" formatCode="d\-m\-yyyy"/>
    <numFmt numFmtId="168" formatCode="mmmm"/>
  </numFmts>
  <fonts count="3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  <font>
      <sz val="9"/>
      <name val="Arial"/>
      <family val="3"/>
      <charset val="134"/>
      <scheme val="minor"/>
    </font>
    <font>
      <sz val="11"/>
      <color theme="1"/>
      <name val="Arial"/>
      <family val="2"/>
      <scheme val="minor"/>
    </font>
    <font>
      <sz val="18"/>
      <color theme="3"/>
      <name val="Gill Sans MT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43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29" applyNumberFormat="0" applyFill="0" applyAlignment="0" applyProtection="0"/>
    <xf numFmtId="0" fontId="20" fillId="0" borderId="30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31" applyNumberFormat="0" applyAlignment="0" applyProtection="0"/>
    <xf numFmtId="0" fontId="25" fillId="9" borderId="32" applyNumberFormat="0" applyAlignment="0" applyProtection="0"/>
    <xf numFmtId="0" fontId="26" fillId="9" borderId="31" applyNumberFormat="0" applyAlignment="0" applyProtection="0"/>
    <xf numFmtId="0" fontId="27" fillId="0" borderId="33" applyNumberFormat="0" applyFill="0" applyAlignment="0" applyProtection="0"/>
    <xf numFmtId="0" fontId="1" fillId="10" borderId="34" applyNumberFormat="0" applyAlignment="0" applyProtection="0"/>
    <xf numFmtId="0" fontId="28" fillId="0" borderId="0" applyNumberFormat="0" applyFill="0" applyBorder="0" applyAlignment="0" applyProtection="0"/>
    <xf numFmtId="0" fontId="16" fillId="11" borderId="35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36" applyNumberFormat="0" applyFill="0" applyAlignment="0" applyProtection="0"/>
    <xf numFmtId="0" fontId="2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2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2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2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</cellStyleXfs>
  <cellXfs count="73">
    <xf numFmtId="0" fontId="0" fillId="0" borderId="0" xfId="0"/>
    <xf numFmtId="0" fontId="3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 indent="1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0" fontId="3" fillId="2" borderId="8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0" fontId="7" fillId="0" borderId="0" xfId="0" applyNumberFormat="1" applyFont="1"/>
    <xf numFmtId="0" fontId="7" fillId="0" borderId="0" xfId="0" applyNumberFormat="1" applyFont="1" applyAlignment="1">
      <alignment horizontal="left"/>
    </xf>
    <xf numFmtId="0" fontId="11" fillId="3" borderId="0" xfId="0" applyNumberFormat="1" applyFont="1" applyFill="1" applyAlignment="1">
      <alignment horizontal="left" vertical="center"/>
    </xf>
    <xf numFmtId="0" fontId="1" fillId="3" borderId="0" xfId="0" applyNumberFormat="1" applyFont="1" applyFill="1" applyAlignment="1">
      <alignment horizontal="center" vertical="center"/>
    </xf>
    <xf numFmtId="0" fontId="12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10" fillId="0" borderId="10" xfId="0" applyNumberFormat="1" applyFont="1" applyBorder="1" applyAlignment="1">
      <alignment vertical="center"/>
    </xf>
    <xf numFmtId="0" fontId="9" fillId="0" borderId="10" xfId="0" applyNumberFormat="1" applyFont="1" applyBorder="1" applyAlignment="1">
      <alignment horizontal="left"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7" fillId="0" borderId="10" xfId="0" applyNumberFormat="1" applyFont="1" applyBorder="1" applyAlignment="1">
      <alignment horizontal="left" vertical="center"/>
    </xf>
    <xf numFmtId="0" fontId="7" fillId="0" borderId="0" xfId="0" applyNumberFormat="1" applyFont="1" applyAlignment="1">
      <alignment horizontal="center"/>
    </xf>
    <xf numFmtId="0" fontId="13" fillId="0" borderId="10" xfId="0" applyNumberFormat="1" applyFont="1" applyBorder="1" applyAlignment="1">
      <alignment vertical="center"/>
    </xf>
    <xf numFmtId="0" fontId="2" fillId="3" borderId="13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left" vertical="center" indent="1"/>
    </xf>
    <xf numFmtId="0" fontId="3" fillId="0" borderId="0" xfId="0" applyNumberFormat="1" applyFont="1" applyAlignment="1">
      <alignment horizontal="left" vertical="center"/>
    </xf>
    <xf numFmtId="165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left" vertical="center"/>
    </xf>
    <xf numFmtId="164" fontId="6" fillId="4" borderId="1" xfId="0" applyNumberFormat="1" applyFont="1" applyFill="1" applyBorder="1" applyAlignment="1">
      <alignment horizontal="left" vertical="center"/>
    </xf>
    <xf numFmtId="164" fontId="6" fillId="4" borderId="2" xfId="0" applyNumberFormat="1" applyFont="1" applyFill="1" applyBorder="1" applyAlignment="1">
      <alignment horizontal="left" vertical="center"/>
    </xf>
    <xf numFmtId="164" fontId="6" fillId="4" borderId="3" xfId="0" applyNumberFormat="1" applyFont="1" applyFill="1" applyBorder="1" applyAlignment="1">
      <alignment horizontal="left" vertical="center"/>
    </xf>
    <xf numFmtId="164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164" fontId="7" fillId="2" borderId="2" xfId="0" applyNumberFormat="1" applyFont="1" applyFill="1" applyBorder="1" applyAlignment="1">
      <alignment horizontal="left" vertical="center"/>
    </xf>
    <xf numFmtId="164" fontId="7" fillId="2" borderId="3" xfId="0" applyNumberFormat="1" applyFont="1" applyFill="1" applyBorder="1" applyAlignment="1">
      <alignment horizontal="left" vertical="center"/>
    </xf>
    <xf numFmtId="164" fontId="7" fillId="4" borderId="7" xfId="0" applyNumberFormat="1" applyFont="1" applyFill="1" applyBorder="1" applyAlignment="1">
      <alignment horizontal="left" vertical="center"/>
    </xf>
    <xf numFmtId="164" fontId="7" fillId="4" borderId="9" xfId="0" applyNumberFormat="1" applyFont="1" applyFill="1" applyBorder="1" applyAlignment="1">
      <alignment horizontal="left" vertical="center"/>
    </xf>
    <xf numFmtId="164" fontId="7" fillId="4" borderId="5" xfId="0" applyNumberFormat="1" applyFont="1" applyFill="1" applyBorder="1" applyAlignment="1">
      <alignment horizontal="left" vertical="center"/>
    </xf>
    <xf numFmtId="164" fontId="7" fillId="4" borderId="6" xfId="0" applyNumberFormat="1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>
      <alignment horizontal="left" vertical="center"/>
    </xf>
    <xf numFmtId="164" fontId="6" fillId="4" borderId="6" xfId="0" applyNumberFormat="1" applyFont="1" applyFill="1" applyBorder="1" applyAlignment="1">
      <alignment horizontal="left" vertical="center"/>
    </xf>
    <xf numFmtId="168" fontId="2" fillId="3" borderId="12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164" fontId="3" fillId="2" borderId="2" xfId="0" applyNumberFormat="1" applyFont="1" applyFill="1" applyBorder="1" applyAlignment="1">
      <alignment horizontal="left" vertical="center"/>
    </xf>
    <xf numFmtId="164" fontId="3" fillId="2" borderId="3" xfId="0" applyNumberFormat="1" applyFont="1" applyFill="1" applyBorder="1" applyAlignment="1">
      <alignment horizontal="left" vertical="center"/>
    </xf>
    <xf numFmtId="164" fontId="3" fillId="4" borderId="15" xfId="0" applyNumberFormat="1" applyFont="1" applyFill="1" applyBorder="1" applyAlignment="1">
      <alignment horizontal="left" vertical="center"/>
    </xf>
    <xf numFmtId="164" fontId="3" fillId="4" borderId="16" xfId="0" applyNumberFormat="1" applyFont="1" applyFill="1" applyBorder="1" applyAlignment="1">
      <alignment horizontal="left" vertical="center"/>
    </xf>
    <xf numFmtId="164" fontId="3" fillId="2" borderId="4" xfId="0" applyNumberFormat="1" applyFont="1" applyFill="1" applyBorder="1" applyAlignment="1">
      <alignment horizontal="left" vertical="center"/>
    </xf>
    <xf numFmtId="164" fontId="3" fillId="2" borderId="9" xfId="0" applyNumberFormat="1" applyFont="1" applyFill="1" applyBorder="1" applyAlignment="1">
      <alignment horizontal="left" vertical="center"/>
    </xf>
    <xf numFmtId="164" fontId="3" fillId="4" borderId="18" xfId="0" applyNumberFormat="1" applyFont="1" applyFill="1" applyBorder="1" applyAlignment="1">
      <alignment horizontal="left" vertical="center"/>
    </xf>
    <xf numFmtId="164" fontId="3" fillId="4" borderId="19" xfId="0" applyNumberFormat="1" applyFont="1" applyFill="1" applyBorder="1" applyAlignment="1">
      <alignment horizontal="left" vertical="center"/>
    </xf>
    <xf numFmtId="164" fontId="3" fillId="4" borderId="21" xfId="0" applyNumberFormat="1" applyFont="1" applyFill="1" applyBorder="1" applyAlignment="1">
      <alignment horizontal="left" vertical="center"/>
    </xf>
    <xf numFmtId="164" fontId="3" fillId="4" borderId="22" xfId="0" applyNumberFormat="1" applyFont="1" applyFill="1" applyBorder="1" applyAlignment="1">
      <alignment horizontal="left" vertical="center"/>
    </xf>
    <xf numFmtId="164" fontId="3" fillId="4" borderId="24" xfId="0" applyNumberFormat="1" applyFont="1" applyFill="1" applyBorder="1" applyAlignment="1">
      <alignment horizontal="left" vertical="center"/>
    </xf>
    <xf numFmtId="164" fontId="3" fillId="4" borderId="25" xfId="0" applyNumberFormat="1" applyFont="1" applyFill="1" applyBorder="1" applyAlignment="1">
      <alignment horizontal="left" vertical="center"/>
    </xf>
    <xf numFmtId="164" fontId="5" fillId="3" borderId="27" xfId="0" applyNumberFormat="1" applyFont="1" applyFill="1" applyBorder="1" applyAlignment="1">
      <alignment horizontal="left" vertical="center"/>
    </xf>
    <xf numFmtId="164" fontId="5" fillId="3" borderId="26" xfId="0" applyNumberFormat="1" applyFont="1" applyFill="1" applyBorder="1" applyAlignment="1">
      <alignment horizontal="left" vertical="center"/>
    </xf>
    <xf numFmtId="167" fontId="7" fillId="0" borderId="0" xfId="0" applyNumberFormat="1" applyFont="1" applyAlignment="1">
      <alignment horizontal="left"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5</xdr:col>
      <xdr:colOff>1187250</xdr:colOff>
      <xdr:row>1</xdr:row>
      <xdr:rowOff>0</xdr:rowOff>
    </xdr:to>
    <xdr:pic>
      <xdr:nvPicPr>
        <xdr:cNvPr id="15" name="Afbeelding 14" descr="Foto van een arts in een laboratorium" title="Banner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426000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163450</xdr:colOff>
      <xdr:row>1</xdr:row>
      <xdr:rowOff>0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923925</xdr:rowOff>
    </xdr:from>
    <xdr:to>
      <xdr:col>4</xdr:col>
      <xdr:colOff>152400</xdr:colOff>
      <xdr:row>1</xdr:row>
      <xdr:rowOff>219075</xdr:rowOff>
    </xdr:to>
    <xdr:sp macro="" textlink="">
      <xdr:nvSpPr>
        <xdr:cNvPr id="17" name="Tekstvak 1" descr="Voorraadlijst" title="Titel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9" y="923925"/>
          <a:ext cx="4029851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Medisch kantoor opstartuitgaven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Tekstvak 1" descr="Voorraadlijst" title="Titel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2000">
              <a:solidFill>
                <a:schemeClr val="accent1"/>
              </a:solidFill>
              <a:latin typeface="Gill Sans MT" panose="020B0502020104020203" pitchFamily="34" charset="0"/>
            </a:rPr>
            <a:t>Bedrijfs</a:t>
          </a:r>
          <a:r>
            <a:rPr lang="nl" sz="2000" baseline="0">
              <a:solidFill>
                <a:schemeClr val="accent1"/>
              </a:solidFill>
              <a:latin typeface="Gill Sans MT" panose="020B0502020104020203" pitchFamily="34" charset="0"/>
            </a:rPr>
            <a:t>naam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5</xdr:col>
      <xdr:colOff>959925</xdr:colOff>
      <xdr:row>1</xdr:row>
      <xdr:rowOff>0</xdr:rowOff>
    </xdr:to>
    <xdr:pic>
      <xdr:nvPicPr>
        <xdr:cNvPr id="6" name="Afbeelding 5" descr="Foto van een arts in een laboratorium" title="Banner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436800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3</xdr:col>
      <xdr:colOff>668275</xdr:colOff>
      <xdr:row>1</xdr:row>
      <xdr:rowOff>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923925</xdr:rowOff>
    </xdr:from>
    <xdr:to>
      <xdr:col>3</xdr:col>
      <xdr:colOff>847724</xdr:colOff>
      <xdr:row>1</xdr:row>
      <xdr:rowOff>219075</xdr:rowOff>
    </xdr:to>
    <xdr:sp macro="" textlink="">
      <xdr:nvSpPr>
        <xdr:cNvPr id="9" name="Tekstvak 1" descr="Voorraadlijst" title="Titel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23925"/>
          <a:ext cx="4229875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Medisch kantoor opstartuitgaven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Tekstvak 1" descr="Voorraadlijst" title="Titel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2000">
              <a:solidFill>
                <a:schemeClr val="accent1"/>
              </a:solidFill>
              <a:latin typeface="Gill Sans MT" panose="020B0502020104020203" pitchFamily="34" charset="0"/>
            </a:rPr>
            <a:t>Bedrijfs</a:t>
          </a:r>
          <a:r>
            <a:rPr lang="nl" sz="2000" baseline="0">
              <a:solidFill>
                <a:schemeClr val="accent1"/>
              </a:solidFill>
              <a:latin typeface="Gill Sans MT" panose="020B0502020104020203" pitchFamily="34" charset="0"/>
            </a:rPr>
            <a:t>naam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14</xdr:col>
      <xdr:colOff>1123949</xdr:colOff>
      <xdr:row>1</xdr:row>
      <xdr:rowOff>0</xdr:rowOff>
    </xdr:to>
    <xdr:pic>
      <xdr:nvPicPr>
        <xdr:cNvPr id="5" name="Afbeelding 4" descr="Foto van een arts in een laboratorium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1099297</xdr:rowOff>
    </xdr:from>
    <xdr:to>
      <xdr:col>6</xdr:col>
      <xdr:colOff>86283</xdr:colOff>
      <xdr:row>1</xdr:row>
      <xdr:rowOff>65554</xdr:rowOff>
    </xdr:to>
    <xdr:sp macro="" textlink="">
      <xdr:nvSpPr>
        <xdr:cNvPr id="6" name="Tekstvak 1" descr="Voorraadlijst" title="Titel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099297"/>
          <a:ext cx="65644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36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Winst- en verliesrekening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3</xdr:col>
      <xdr:colOff>465604</xdr:colOff>
      <xdr:row>0</xdr:row>
      <xdr:rowOff>1209675</xdr:rowOff>
    </xdr:to>
    <xdr:sp macro="" textlink="">
      <xdr:nvSpPr>
        <xdr:cNvPr id="16" name="Tekstvak 1" descr="Voorraadlijst" title="Titel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3333751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3600">
              <a:solidFill>
                <a:schemeClr val="accent1"/>
              </a:solidFill>
              <a:latin typeface="Gill Sans MT" panose="020B0502020104020203" pitchFamily="34" charset="0"/>
            </a:rPr>
            <a:t>Bedrijfs</a:t>
          </a:r>
          <a:r>
            <a:rPr lang="nl" sz="3600" baseline="0">
              <a:solidFill>
                <a:schemeClr val="accent1"/>
              </a:solidFill>
              <a:latin typeface="Gill Sans MT" panose="020B0502020104020203" pitchFamily="34" charset="0"/>
            </a:rPr>
            <a:t>naam</a:t>
          </a:r>
          <a:endParaRPr lang="en-US" sz="36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showGridLines="0" showRowColHeaders="0" tabSelected="1" zoomScaleNormal="100" workbookViewId="0"/>
  </sheetViews>
  <sheetFormatPr defaultColWidth="9" defaultRowHeight="15" customHeight="1"/>
  <cols>
    <col min="1" max="1" width="1.625" style="25" customWidth="1"/>
    <col min="2" max="2" width="5.5" style="25" customWidth="1"/>
    <col min="3" max="3" width="32" style="25" customWidth="1"/>
    <col min="4" max="6" width="15.625" style="26" customWidth="1"/>
    <col min="7" max="7" width="1.625" style="25" customWidth="1"/>
    <col min="8" max="16384" width="9" style="25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3" customFormat="1" ht="24" customHeight="1">
      <c r="B3" s="22" t="s">
        <v>0</v>
      </c>
      <c r="C3" s="23"/>
      <c r="D3" s="24" t="s">
        <v>75</v>
      </c>
      <c r="E3" s="24" t="s">
        <v>22</v>
      </c>
      <c r="F3" s="24" t="s">
        <v>23</v>
      </c>
    </row>
    <row r="4" spans="1:7" s="2" customFormat="1" ht="15" customHeight="1">
      <c r="B4" s="20"/>
      <c r="C4" s="20"/>
      <c r="D4" s="21"/>
      <c r="E4" s="21"/>
      <c r="F4" s="21"/>
    </row>
    <row r="5" spans="1:7" s="3" customFormat="1" ht="21" customHeight="1">
      <c r="C5" s="7" t="s">
        <v>2</v>
      </c>
      <c r="D5" s="42">
        <f>SUM(D7:D11)</f>
        <v>583910</v>
      </c>
      <c r="E5" s="43">
        <f>SUM(E7:E11)</f>
        <v>582860</v>
      </c>
      <c r="F5" s="44">
        <f>E5-D5</f>
        <v>-1050</v>
      </c>
    </row>
    <row r="6" spans="1:7" s="2" customFormat="1" ht="3.95" customHeight="1">
      <c r="D6" s="45"/>
      <c r="E6" s="45"/>
      <c r="F6" s="45"/>
    </row>
    <row r="7" spans="1:7" s="3" customFormat="1" ht="15" customHeight="1">
      <c r="C7" s="5" t="s">
        <v>3</v>
      </c>
      <c r="D7" s="46">
        <f>Uitgaven!D14</f>
        <v>10200</v>
      </c>
      <c r="E7" s="46">
        <f>Uitgaven!E14</f>
        <v>9150</v>
      </c>
      <c r="F7" s="46">
        <f t="shared" ref="F7:F19" si="0">E7-D7</f>
        <v>-1050</v>
      </c>
    </row>
    <row r="8" spans="1:7" s="3" customFormat="1" ht="15" customHeight="1">
      <c r="C8" s="5" t="s">
        <v>4</v>
      </c>
      <c r="D8" s="47">
        <f>Uitgaven!D29</f>
        <v>354910</v>
      </c>
      <c r="E8" s="48">
        <f>Uitgaven!E29</f>
        <v>354910</v>
      </c>
      <c r="F8" s="49">
        <f t="shared" si="0"/>
        <v>0</v>
      </c>
    </row>
    <row r="9" spans="1:7" s="3" customFormat="1" ht="15" customHeight="1">
      <c r="C9" s="5" t="s">
        <v>5</v>
      </c>
      <c r="D9" s="46">
        <f>Uitgaven!D43</f>
        <v>13300</v>
      </c>
      <c r="E9" s="46">
        <f>Uitgaven!E43</f>
        <v>13300</v>
      </c>
      <c r="F9" s="46">
        <f t="shared" si="0"/>
        <v>0</v>
      </c>
    </row>
    <row r="10" spans="1:7" s="3" customFormat="1" ht="15" customHeight="1">
      <c r="C10" s="5" t="s">
        <v>6</v>
      </c>
      <c r="D10" s="47">
        <f>Uitgaven!D52</f>
        <v>205000</v>
      </c>
      <c r="E10" s="48">
        <f>Uitgaven!E52</f>
        <v>205000</v>
      </c>
      <c r="F10" s="49">
        <f t="shared" si="0"/>
        <v>0</v>
      </c>
    </row>
    <row r="11" spans="1:7" s="3" customFormat="1" ht="15" customHeight="1">
      <c r="C11" s="5" t="s">
        <v>7</v>
      </c>
      <c r="D11" s="46">
        <f>Uitgaven!D60</f>
        <v>500</v>
      </c>
      <c r="E11" s="46">
        <f>Uitgaven!E60</f>
        <v>500</v>
      </c>
      <c r="F11" s="46">
        <f t="shared" si="0"/>
        <v>0</v>
      </c>
    </row>
    <row r="12" spans="1:7" s="3" customFormat="1" ht="15" customHeight="1">
      <c r="A12" s="25"/>
      <c r="B12" s="25"/>
      <c r="C12" s="25"/>
      <c r="D12" s="26"/>
      <c r="E12" s="26"/>
      <c r="F12" s="26"/>
    </row>
    <row r="13" spans="1:7" s="3" customFormat="1" ht="21" customHeight="1">
      <c r="C13" s="7" t="s">
        <v>8</v>
      </c>
      <c r="D13" s="42">
        <f>SUM(D15:D17)</f>
        <v>600000</v>
      </c>
      <c r="E13" s="43">
        <f>SUM(E15:E17)</f>
        <v>620000</v>
      </c>
      <c r="F13" s="44">
        <f t="shared" si="0"/>
        <v>20000</v>
      </c>
    </row>
    <row r="14" spans="1:7" s="2" customFormat="1" ht="3.95" customHeight="1">
      <c r="D14" s="45"/>
      <c r="E14" s="45"/>
      <c r="F14" s="45"/>
    </row>
    <row r="15" spans="1:7" s="3" customFormat="1" ht="15" customHeight="1">
      <c r="C15" s="5" t="s">
        <v>9</v>
      </c>
      <c r="D15" s="46">
        <f>D29</f>
        <v>80000</v>
      </c>
      <c r="E15" s="46">
        <f>E29</f>
        <v>80000</v>
      </c>
      <c r="F15" s="46">
        <f t="shared" si="0"/>
        <v>0</v>
      </c>
    </row>
    <row r="16" spans="1:7" s="3" customFormat="1" ht="15" customHeight="1">
      <c r="C16" s="5" t="s">
        <v>10</v>
      </c>
      <c r="D16" s="47">
        <f>D35</f>
        <v>500000</v>
      </c>
      <c r="E16" s="48">
        <f>E35</f>
        <v>495000</v>
      </c>
      <c r="F16" s="49">
        <f t="shared" si="0"/>
        <v>-5000</v>
      </c>
    </row>
    <row r="17" spans="1:6" s="3" customFormat="1" ht="15" customHeight="1">
      <c r="C17" s="5" t="s">
        <v>11</v>
      </c>
      <c r="D17" s="46">
        <f>D40</f>
        <v>20000</v>
      </c>
      <c r="E17" s="46">
        <f>E40</f>
        <v>45000</v>
      </c>
      <c r="F17" s="46">
        <f t="shared" si="0"/>
        <v>25000</v>
      </c>
    </row>
    <row r="18" spans="1:6" s="3" customFormat="1" ht="15" customHeight="1"/>
    <row r="19" spans="1:6" s="3" customFormat="1" ht="21" customHeight="1">
      <c r="C19" s="7" t="s">
        <v>12</v>
      </c>
      <c r="D19" s="42">
        <f>D13-D5</f>
        <v>16090</v>
      </c>
      <c r="E19" s="43">
        <f>E13-E5</f>
        <v>37140</v>
      </c>
      <c r="F19" s="44">
        <f t="shared" si="0"/>
        <v>21050</v>
      </c>
    </row>
    <row r="20" spans="1:6" s="2" customFormat="1" ht="30" customHeight="1">
      <c r="A20" s="20"/>
      <c r="B20" s="20"/>
      <c r="C20" s="20"/>
      <c r="D20" s="21"/>
      <c r="E20" s="21"/>
      <c r="F20" s="21"/>
    </row>
    <row r="21" spans="1:6" s="3" customFormat="1" ht="24" customHeight="1">
      <c r="A21" s="25"/>
      <c r="B21" s="22" t="s">
        <v>1</v>
      </c>
      <c r="C21" s="23"/>
      <c r="D21" s="24" t="s">
        <v>75</v>
      </c>
      <c r="E21" s="24" t="s">
        <v>22</v>
      </c>
      <c r="F21" s="24" t="s">
        <v>23</v>
      </c>
    </row>
    <row r="22" spans="1:6" s="2" customFormat="1" ht="3.95" customHeight="1">
      <c r="B22" s="20"/>
      <c r="C22" s="20"/>
      <c r="D22" s="21"/>
      <c r="E22" s="21"/>
      <c r="F22" s="21"/>
    </row>
    <row r="23" spans="1:6" s="6" customFormat="1" ht="21" customHeight="1">
      <c r="B23" s="29"/>
      <c r="C23" s="27" t="s">
        <v>9</v>
      </c>
      <c r="D23" s="28"/>
      <c r="E23" s="28"/>
      <c r="F23" s="28"/>
    </row>
    <row r="24" spans="1:6" s="2" customFormat="1" ht="3.95" customHeight="1">
      <c r="D24" s="21"/>
      <c r="E24" s="21"/>
      <c r="F24" s="21"/>
    </row>
    <row r="25" spans="1:6" s="3" customFormat="1" ht="15" customHeight="1">
      <c r="C25" s="5" t="s">
        <v>13</v>
      </c>
      <c r="D25" s="46">
        <v>50000</v>
      </c>
      <c r="E25" s="46">
        <v>50000</v>
      </c>
      <c r="F25" s="50">
        <f>E25-D25</f>
        <v>0</v>
      </c>
    </row>
    <row r="26" spans="1:6" s="3" customFormat="1" ht="15" customHeight="1">
      <c r="C26" s="5" t="s">
        <v>14</v>
      </c>
      <c r="D26" s="47">
        <v>30000</v>
      </c>
      <c r="E26" s="48">
        <v>30000</v>
      </c>
      <c r="F26" s="51">
        <f>E26-D26</f>
        <v>0</v>
      </c>
    </row>
    <row r="27" spans="1:6" s="3" customFormat="1" ht="15" customHeight="1">
      <c r="C27" s="5" t="s">
        <v>15</v>
      </c>
      <c r="D27" s="46">
        <v>0</v>
      </c>
      <c r="E27" s="46">
        <v>0</v>
      </c>
      <c r="F27" s="51">
        <f>E27-D27</f>
        <v>0</v>
      </c>
    </row>
    <row r="28" spans="1:6" s="3" customFormat="1" ht="15" customHeight="1">
      <c r="C28" s="5" t="s">
        <v>7</v>
      </c>
      <c r="D28" s="47">
        <v>0</v>
      </c>
      <c r="E28" s="48">
        <v>0</v>
      </c>
      <c r="F28" s="51">
        <f>E28-D28</f>
        <v>0</v>
      </c>
    </row>
    <row r="29" spans="1:6" s="3" customFormat="1" ht="15" customHeight="1">
      <c r="C29" s="4" t="s">
        <v>16</v>
      </c>
      <c r="D29" s="52">
        <f>SUM(D25:D28)</f>
        <v>80000</v>
      </c>
      <c r="E29" s="53">
        <f>SUM(E25:E28)</f>
        <v>80000</v>
      </c>
      <c r="F29" s="53">
        <f>E29-D29</f>
        <v>0</v>
      </c>
    </row>
    <row r="30" spans="1:6" s="6" customFormat="1" ht="21" customHeight="1">
      <c r="C30" s="27" t="s">
        <v>10</v>
      </c>
      <c r="D30" s="28"/>
      <c r="E30" s="28"/>
      <c r="F30" s="28"/>
    </row>
    <row r="31" spans="1:6" s="2" customFormat="1" ht="3.95" customHeight="1">
      <c r="C31" s="20"/>
      <c r="D31" s="21"/>
      <c r="E31" s="21"/>
      <c r="F31" s="21"/>
    </row>
    <row r="32" spans="1:6" s="3" customFormat="1" ht="15" customHeight="1">
      <c r="C32" s="5" t="s">
        <v>17</v>
      </c>
      <c r="D32" s="46">
        <v>450000</v>
      </c>
      <c r="E32" s="46">
        <v>450000</v>
      </c>
      <c r="F32" s="50">
        <f>E32-D32</f>
        <v>0</v>
      </c>
    </row>
    <row r="33" spans="3:6" s="3" customFormat="1" ht="15" customHeight="1">
      <c r="C33" s="5" t="s">
        <v>18</v>
      </c>
      <c r="D33" s="47">
        <v>50000</v>
      </c>
      <c r="E33" s="48">
        <v>45000</v>
      </c>
      <c r="F33" s="51">
        <f>E33-D33</f>
        <v>-5000</v>
      </c>
    </row>
    <row r="34" spans="3:6" s="3" customFormat="1" ht="15" customHeight="1">
      <c r="C34" s="5" t="s">
        <v>7</v>
      </c>
      <c r="D34" s="46">
        <v>0</v>
      </c>
      <c r="E34" s="46">
        <v>0</v>
      </c>
      <c r="F34" s="51">
        <f>E34-D34</f>
        <v>0</v>
      </c>
    </row>
    <row r="35" spans="3:6" s="3" customFormat="1" ht="15" customHeight="1">
      <c r="C35" s="4" t="s">
        <v>16</v>
      </c>
      <c r="D35" s="52">
        <f>SUM(D32:D34)</f>
        <v>500000</v>
      </c>
      <c r="E35" s="53">
        <f>SUM(E32:E34)</f>
        <v>495000</v>
      </c>
      <c r="F35" s="53">
        <f>E35-D35</f>
        <v>-5000</v>
      </c>
    </row>
    <row r="36" spans="3:6" s="6" customFormat="1" ht="21" customHeight="1">
      <c r="C36" s="27" t="s">
        <v>11</v>
      </c>
      <c r="D36" s="28"/>
      <c r="E36" s="28"/>
      <c r="F36" s="28"/>
    </row>
    <row r="37" spans="3:6" s="2" customFormat="1" ht="3.95" customHeight="1">
      <c r="C37" s="20"/>
      <c r="D37" s="21"/>
      <c r="E37" s="21"/>
      <c r="F37" s="21"/>
    </row>
    <row r="38" spans="3:6" s="3" customFormat="1" ht="15" customHeight="1">
      <c r="C38" s="5" t="s">
        <v>19</v>
      </c>
      <c r="D38" s="46">
        <v>20000</v>
      </c>
      <c r="E38" s="46">
        <v>45000</v>
      </c>
      <c r="F38" s="50">
        <f>E38-D38</f>
        <v>25000</v>
      </c>
    </row>
    <row r="39" spans="3:6" s="3" customFormat="1" ht="15" customHeight="1">
      <c r="C39" s="5" t="s">
        <v>7</v>
      </c>
      <c r="D39" s="47">
        <v>0</v>
      </c>
      <c r="E39" s="48">
        <v>0</v>
      </c>
      <c r="F39" s="51">
        <f>E39-D39</f>
        <v>0</v>
      </c>
    </row>
    <row r="40" spans="3:6" s="3" customFormat="1" ht="15" customHeight="1">
      <c r="C40" s="4" t="s">
        <v>16</v>
      </c>
      <c r="D40" s="52">
        <f>SUM(D38:D39)</f>
        <v>20000</v>
      </c>
      <c r="E40" s="53">
        <f>SUM(E38:E39)</f>
        <v>45000</v>
      </c>
      <c r="F40" s="53">
        <f>E40-D40</f>
        <v>25000</v>
      </c>
    </row>
    <row r="41" spans="3:6" s="2" customFormat="1" ht="21" customHeight="1">
      <c r="C41" s="20"/>
      <c r="D41" s="21"/>
      <c r="E41" s="21"/>
      <c r="F41" s="21"/>
    </row>
    <row r="42" spans="3:6" s="3" customFormat="1" ht="21" customHeight="1">
      <c r="C42" s="8" t="s">
        <v>20</v>
      </c>
      <c r="D42" s="42">
        <f>SUM(D29,D35,D40)</f>
        <v>600000</v>
      </c>
      <c r="E42" s="43">
        <f>SUM(E29,E35,E40)</f>
        <v>620000</v>
      </c>
      <c r="F42" s="44">
        <f>E42-D42</f>
        <v>20000</v>
      </c>
    </row>
  </sheetData>
  <phoneticPr fontId="15" type="noConversion"/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Dit gedeelte wordt automatisch bijgewerkt op basis van de gegevens in de sectie OPSTARTFINANCIERING hieronder en de gegevens in de sectie OPSTARTUITGAVEN op het volgende tabblad" sqref="B3:F3" xr:uid="{00000000-0002-0000-0000-000000000000}"/>
    <dataValidation allowBlank="1" showInputMessage="1" showErrorMessage="1" prompt="Uitgaven worden automatisch bijgewerkt vanuit de sectie OPSTARTUITGAVEN op het volgende tabblad" sqref="C5" xr:uid="{00000000-0002-0000-0000-000001000000}"/>
    <dataValidation allowBlank="1" showInputMessage="1" showErrorMessage="1" prompt="Financieringsgegevens worden automatisch bijgewerkt vanuit de onderstaande sectie OPSTARTFINANCIERING" sqref="C13" xr:uid="{00000000-0002-0000-0000-000002000000}"/>
    <dataValidation allowBlank="1" showInputMessage="1" showErrorMessage="1" prompt="Voer financieringswaarden in onder de kolommen Budget en Werkelijk" sqref="B21:F21" xr:uid="{00000000-0002-0000-0000-000003000000}"/>
    <dataValidation allowBlank="1" showInputMessage="1" showErrorMessage="1" prompt="Voer bedrijfsnaam in._x000a__x000a_Cijfers in dit werkblad, zoals Budget (kolom D) en Werkelijk (kolom E), worden automatisch ingevuld op basis van de werkbladen Uitgaven en Winst &amp;amp; Verlies. De (onder)/over cijfers (kolom F) worden automatisch berekend." sqref="A1" xr:uid="{00000000-0002-0000-0000-000004000000}"/>
  </dataValidations>
  <printOptions horizontalCentered="1"/>
  <pageMargins left="0.7" right="0.7" top="0.5" bottom="0.5" header="0.3" footer="0.3"/>
  <pageSetup paperSize="9" scale="9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"/>
  <sheetViews>
    <sheetView showGridLines="0" showRowColHeaders="0" zoomScaleNormal="100" workbookViewId="0"/>
  </sheetViews>
  <sheetFormatPr defaultColWidth="9" defaultRowHeight="15" customHeight="1"/>
  <cols>
    <col min="1" max="1" width="1.625" style="3" customWidth="1"/>
    <col min="2" max="2" width="34" style="3" customWidth="1"/>
    <col min="3" max="3" width="12.625" style="30" customWidth="1"/>
    <col min="4" max="6" width="12.625" style="26" customWidth="1"/>
    <col min="7" max="7" width="1.625" style="3" customWidth="1"/>
    <col min="8" max="16384" width="9" style="3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25" customFormat="1" ht="24" customHeight="1">
      <c r="B3" s="22" t="s">
        <v>25</v>
      </c>
      <c r="C3" s="24" t="s">
        <v>59</v>
      </c>
      <c r="D3" s="24" t="s">
        <v>21</v>
      </c>
      <c r="E3" s="24" t="s">
        <v>22</v>
      </c>
      <c r="F3" s="24" t="s">
        <v>23</v>
      </c>
    </row>
    <row r="4" spans="1:7" s="20" customFormat="1" ht="3.75" customHeight="1">
      <c r="C4" s="32"/>
      <c r="D4" s="21"/>
      <c r="E4" s="21"/>
      <c r="F4" s="21"/>
    </row>
    <row r="5" spans="1:7" s="25" customFormat="1" ht="21" customHeight="1">
      <c r="B5" s="27" t="s">
        <v>3</v>
      </c>
      <c r="C5" s="33"/>
      <c r="D5" s="31"/>
      <c r="E5" s="31"/>
      <c r="F5" s="31"/>
    </row>
    <row r="6" spans="1:7" ht="3.95" customHeight="1">
      <c r="A6" s="25"/>
      <c r="B6" s="25"/>
    </row>
    <row r="7" spans="1:7" ht="15" customHeight="1">
      <c r="B7" s="5" t="s">
        <v>26</v>
      </c>
      <c r="C7" s="39"/>
      <c r="D7" s="46">
        <v>1500</v>
      </c>
      <c r="E7" s="46">
        <v>1500</v>
      </c>
      <c r="F7" s="50">
        <f t="shared" ref="F7:F14" si="0">E7-D7</f>
        <v>0</v>
      </c>
    </row>
    <row r="8" spans="1:7" ht="15" customHeight="1">
      <c r="B8" s="5" t="s">
        <v>27</v>
      </c>
      <c r="C8" s="40"/>
      <c r="D8" s="48">
        <v>3400</v>
      </c>
      <c r="E8" s="48">
        <v>3200</v>
      </c>
      <c r="F8" s="51">
        <f t="shared" si="0"/>
        <v>-200</v>
      </c>
    </row>
    <row r="9" spans="1:7" ht="15" customHeight="1">
      <c r="B9" s="5" t="s">
        <v>28</v>
      </c>
      <c r="C9" s="39"/>
      <c r="D9" s="46">
        <v>300</v>
      </c>
      <c r="E9" s="46">
        <v>450</v>
      </c>
      <c r="F9" s="51">
        <f t="shared" si="0"/>
        <v>150</v>
      </c>
    </row>
    <row r="10" spans="1:7" ht="15" customHeight="1">
      <c r="B10" s="5" t="s">
        <v>29</v>
      </c>
      <c r="C10" s="40"/>
      <c r="D10" s="48">
        <v>2500</v>
      </c>
      <c r="E10" s="48">
        <v>2000</v>
      </c>
      <c r="F10" s="53">
        <f t="shared" si="0"/>
        <v>-500</v>
      </c>
    </row>
    <row r="11" spans="1:7" ht="15" customHeight="1">
      <c r="B11" s="5" t="s">
        <v>30</v>
      </c>
      <c r="C11" s="39"/>
      <c r="D11" s="46">
        <v>2000</v>
      </c>
      <c r="E11" s="46">
        <v>1500</v>
      </c>
      <c r="F11" s="50">
        <f t="shared" si="0"/>
        <v>-500</v>
      </c>
    </row>
    <row r="12" spans="1:7" ht="15" customHeight="1">
      <c r="B12" s="5" t="s">
        <v>31</v>
      </c>
      <c r="C12" s="40"/>
      <c r="D12" s="47">
        <v>500</v>
      </c>
      <c r="E12" s="48">
        <v>500</v>
      </c>
      <c r="F12" s="51">
        <f t="shared" si="0"/>
        <v>0</v>
      </c>
    </row>
    <row r="13" spans="1:7" ht="15" customHeight="1">
      <c r="B13" s="5" t="s">
        <v>7</v>
      </c>
      <c r="C13" s="72"/>
      <c r="D13" s="46">
        <v>0</v>
      </c>
      <c r="E13" s="46">
        <v>0</v>
      </c>
      <c r="F13" s="51">
        <f t="shared" si="0"/>
        <v>0</v>
      </c>
    </row>
    <row r="14" spans="1:7" ht="15" customHeight="1">
      <c r="B14" s="4" t="s">
        <v>16</v>
      </c>
      <c r="C14" s="52"/>
      <c r="D14" s="52">
        <f>SUM(D7:D13)</f>
        <v>10200</v>
      </c>
      <c r="E14" s="53">
        <f>SUM(E7:E13)</f>
        <v>9150</v>
      </c>
      <c r="F14" s="53">
        <f t="shared" si="0"/>
        <v>-1050</v>
      </c>
    </row>
    <row r="15" spans="1:7" ht="21" customHeight="1">
      <c r="A15" s="25"/>
      <c r="B15" s="27" t="s">
        <v>4</v>
      </c>
      <c r="C15" s="33"/>
      <c r="D15" s="31"/>
      <c r="E15" s="31"/>
      <c r="F15" s="31"/>
    </row>
    <row r="16" spans="1:7" ht="3.95" customHeight="1">
      <c r="A16" s="25"/>
      <c r="B16" s="25"/>
    </row>
    <row r="17" spans="1:6" ht="15" customHeight="1">
      <c r="B17" s="5" t="s">
        <v>32</v>
      </c>
      <c r="C17" s="39"/>
      <c r="D17" s="46">
        <v>50000</v>
      </c>
      <c r="E17" s="46">
        <v>50000</v>
      </c>
      <c r="F17" s="50">
        <f t="shared" ref="F17:F28" si="1">E17-D17</f>
        <v>0</v>
      </c>
    </row>
    <row r="18" spans="1:6" ht="15" customHeight="1">
      <c r="B18" s="5" t="s">
        <v>33</v>
      </c>
      <c r="C18" s="40"/>
      <c r="D18" s="48">
        <v>2500</v>
      </c>
      <c r="E18" s="48">
        <v>2500</v>
      </c>
      <c r="F18" s="51">
        <f t="shared" si="1"/>
        <v>0</v>
      </c>
    </row>
    <row r="19" spans="1:6" ht="15" customHeight="1">
      <c r="B19" s="5" t="s">
        <v>34</v>
      </c>
      <c r="C19" s="39"/>
      <c r="D19" s="46">
        <f>50+30*12</f>
        <v>410</v>
      </c>
      <c r="E19" s="46">
        <v>410</v>
      </c>
      <c r="F19" s="51">
        <f t="shared" si="1"/>
        <v>0</v>
      </c>
    </row>
    <row r="20" spans="1:6" ht="15" customHeight="1">
      <c r="B20" s="5" t="s">
        <v>35</v>
      </c>
      <c r="C20" s="40"/>
      <c r="D20" s="48">
        <v>15000</v>
      </c>
      <c r="E20" s="48">
        <v>15000</v>
      </c>
      <c r="F20" s="51">
        <f t="shared" si="1"/>
        <v>0</v>
      </c>
    </row>
    <row r="21" spans="1:6" ht="15" customHeight="1">
      <c r="B21" s="5" t="s">
        <v>36</v>
      </c>
      <c r="C21" s="39"/>
      <c r="D21" s="46">
        <v>150000</v>
      </c>
      <c r="E21" s="46">
        <v>150000</v>
      </c>
      <c r="F21" s="51">
        <f t="shared" si="1"/>
        <v>0</v>
      </c>
    </row>
    <row r="22" spans="1:6" ht="15" customHeight="1">
      <c r="B22" s="5" t="s">
        <v>37</v>
      </c>
      <c r="C22" s="40"/>
      <c r="D22" s="48">
        <v>10000</v>
      </c>
      <c r="E22" s="48">
        <v>10000</v>
      </c>
      <c r="F22" s="51">
        <f t="shared" si="1"/>
        <v>0</v>
      </c>
    </row>
    <row r="23" spans="1:6" ht="15" customHeight="1">
      <c r="B23" s="5" t="s">
        <v>38</v>
      </c>
      <c r="C23" s="39"/>
      <c r="D23" s="46">
        <v>7000</v>
      </c>
      <c r="E23" s="46">
        <v>7000</v>
      </c>
      <c r="F23" s="51">
        <f t="shared" si="1"/>
        <v>0</v>
      </c>
    </row>
    <row r="24" spans="1:6" ht="15" customHeight="1">
      <c r="B24" s="5" t="s">
        <v>39</v>
      </c>
      <c r="C24" s="40"/>
      <c r="D24" s="48">
        <v>5000</v>
      </c>
      <c r="E24" s="48">
        <v>5000</v>
      </c>
      <c r="F24" s="51">
        <f t="shared" si="1"/>
        <v>0</v>
      </c>
    </row>
    <row r="25" spans="1:6" ht="15" customHeight="1">
      <c r="B25" s="5" t="s">
        <v>40</v>
      </c>
      <c r="C25" s="39"/>
      <c r="D25" s="46">
        <v>100000</v>
      </c>
      <c r="E25" s="46">
        <v>100000</v>
      </c>
      <c r="F25" s="51">
        <f t="shared" si="1"/>
        <v>0</v>
      </c>
    </row>
    <row r="26" spans="1:6" ht="15" customHeight="1">
      <c r="B26" s="5" t="s">
        <v>41</v>
      </c>
      <c r="C26" s="40"/>
      <c r="D26" s="48">
        <v>5000</v>
      </c>
      <c r="E26" s="48">
        <v>5000</v>
      </c>
      <c r="F26" s="51">
        <f t="shared" si="1"/>
        <v>0</v>
      </c>
    </row>
    <row r="27" spans="1:6" ht="15" customHeight="1">
      <c r="B27" s="5" t="s">
        <v>42</v>
      </c>
      <c r="C27" s="39"/>
      <c r="D27" s="46">
        <v>10000</v>
      </c>
      <c r="E27" s="46">
        <v>10000</v>
      </c>
      <c r="F27" s="51">
        <f t="shared" si="1"/>
        <v>0</v>
      </c>
    </row>
    <row r="28" spans="1:6" ht="15" customHeight="1">
      <c r="B28" s="5" t="s">
        <v>7</v>
      </c>
      <c r="C28" s="40"/>
      <c r="D28" s="48">
        <v>0</v>
      </c>
      <c r="E28" s="48">
        <v>0</v>
      </c>
      <c r="F28" s="51">
        <f t="shared" si="1"/>
        <v>0</v>
      </c>
    </row>
    <row r="29" spans="1:6" ht="15" customHeight="1">
      <c r="B29" s="4" t="s">
        <v>16</v>
      </c>
      <c r="C29" s="52"/>
      <c r="D29" s="52">
        <f>SUM(D17:D28)</f>
        <v>354910</v>
      </c>
      <c r="E29" s="53">
        <f>SUM(E17:E28)</f>
        <v>354910</v>
      </c>
      <c r="F29" s="53">
        <f>E29-D29</f>
        <v>0</v>
      </c>
    </row>
    <row r="30" spans="1:6" ht="21" customHeight="1">
      <c r="A30" s="25"/>
      <c r="B30" s="27" t="s">
        <v>5</v>
      </c>
      <c r="C30" s="33"/>
      <c r="D30" s="31"/>
      <c r="E30" s="31"/>
      <c r="F30" s="31"/>
    </row>
    <row r="31" spans="1:6" ht="3.95" customHeight="1">
      <c r="A31" s="25"/>
      <c r="B31" s="25"/>
    </row>
    <row r="32" spans="1:6" ht="15" customHeight="1">
      <c r="B32" s="5" t="s">
        <v>43</v>
      </c>
      <c r="C32" s="39"/>
      <c r="D32" s="46">
        <v>300</v>
      </c>
      <c r="E32" s="46">
        <v>300</v>
      </c>
      <c r="F32" s="50">
        <f>E32-D32</f>
        <v>0</v>
      </c>
    </row>
    <row r="33" spans="1:6" ht="15" customHeight="1">
      <c r="B33" s="5" t="s">
        <v>44</v>
      </c>
      <c r="C33" s="40"/>
      <c r="D33" s="48">
        <v>200</v>
      </c>
      <c r="E33" s="48">
        <v>200</v>
      </c>
      <c r="F33" s="51">
        <f>E33-D33</f>
        <v>0</v>
      </c>
    </row>
    <row r="34" spans="1:6" ht="15" customHeight="1">
      <c r="B34" s="5" t="s">
        <v>45</v>
      </c>
      <c r="C34" s="39"/>
      <c r="D34" s="46">
        <v>10000</v>
      </c>
      <c r="E34" s="46">
        <v>10000</v>
      </c>
      <c r="F34" s="51">
        <f t="shared" ref="F34:F43" si="2">E34-D34</f>
        <v>0</v>
      </c>
    </row>
    <row r="35" spans="1:6" ht="15" customHeight="1">
      <c r="B35" s="5" t="s">
        <v>46</v>
      </c>
      <c r="C35" s="40"/>
      <c r="D35" s="48">
        <v>700</v>
      </c>
      <c r="E35" s="48">
        <v>700</v>
      </c>
      <c r="F35" s="51">
        <f t="shared" si="2"/>
        <v>0</v>
      </c>
    </row>
    <row r="36" spans="1:6" ht="15" customHeight="1">
      <c r="B36" s="5" t="s">
        <v>47</v>
      </c>
      <c r="C36" s="39"/>
      <c r="D36" s="46">
        <v>500</v>
      </c>
      <c r="E36" s="46">
        <v>500</v>
      </c>
      <c r="F36" s="51">
        <f t="shared" si="2"/>
        <v>0</v>
      </c>
    </row>
    <row r="37" spans="1:6" ht="15" customHeight="1">
      <c r="B37" s="5" t="s">
        <v>48</v>
      </c>
      <c r="C37" s="40"/>
      <c r="D37" s="48">
        <v>500</v>
      </c>
      <c r="E37" s="48">
        <v>500</v>
      </c>
      <c r="F37" s="51">
        <f t="shared" si="2"/>
        <v>0</v>
      </c>
    </row>
    <row r="38" spans="1:6" ht="15" customHeight="1">
      <c r="B38" s="5" t="s">
        <v>49</v>
      </c>
      <c r="C38" s="39"/>
      <c r="D38" s="46">
        <v>300</v>
      </c>
      <c r="E38" s="46">
        <v>300</v>
      </c>
      <c r="F38" s="51">
        <f t="shared" si="2"/>
        <v>0</v>
      </c>
    </row>
    <row r="39" spans="1:6" ht="15" customHeight="1">
      <c r="B39" s="5" t="s">
        <v>50</v>
      </c>
      <c r="C39" s="40"/>
      <c r="D39" s="48">
        <v>100</v>
      </c>
      <c r="E39" s="48">
        <v>100</v>
      </c>
      <c r="F39" s="51">
        <f t="shared" si="2"/>
        <v>0</v>
      </c>
    </row>
    <row r="40" spans="1:6" ht="15" customHeight="1">
      <c r="B40" s="5" t="s">
        <v>51</v>
      </c>
      <c r="C40" s="39"/>
      <c r="D40" s="46">
        <v>500</v>
      </c>
      <c r="E40" s="46">
        <v>500</v>
      </c>
      <c r="F40" s="51">
        <f t="shared" si="2"/>
        <v>0</v>
      </c>
    </row>
    <row r="41" spans="1:6" ht="15" customHeight="1">
      <c r="B41" s="5" t="s">
        <v>52</v>
      </c>
      <c r="C41" s="40"/>
      <c r="D41" s="48">
        <v>200</v>
      </c>
      <c r="E41" s="48">
        <v>200</v>
      </c>
      <c r="F41" s="51">
        <f t="shared" si="2"/>
        <v>0</v>
      </c>
    </row>
    <row r="42" spans="1:6" ht="15" customHeight="1">
      <c r="B42" s="5" t="s">
        <v>7</v>
      </c>
      <c r="C42" s="72"/>
      <c r="D42" s="46">
        <v>0</v>
      </c>
      <c r="E42" s="46">
        <v>0</v>
      </c>
      <c r="F42" s="51">
        <f t="shared" si="2"/>
        <v>0</v>
      </c>
    </row>
    <row r="43" spans="1:6" ht="15" customHeight="1">
      <c r="B43" s="4" t="s">
        <v>16</v>
      </c>
      <c r="C43" s="52"/>
      <c r="D43" s="52">
        <f>SUM(D32:D42)</f>
        <v>13300</v>
      </c>
      <c r="E43" s="53">
        <f>SUM(E32:E42)</f>
        <v>13300</v>
      </c>
      <c r="F43" s="53">
        <f t="shared" si="2"/>
        <v>0</v>
      </c>
    </row>
    <row r="44" spans="1:6" ht="21" customHeight="1">
      <c r="A44" s="25"/>
      <c r="B44" s="27" t="s">
        <v>53</v>
      </c>
      <c r="C44" s="33"/>
      <c r="D44" s="31"/>
      <c r="E44" s="31"/>
      <c r="F44" s="31"/>
    </row>
    <row r="45" spans="1:6" ht="3.95" customHeight="1">
      <c r="A45" s="25"/>
      <c r="B45" s="25"/>
    </row>
    <row r="46" spans="1:6" ht="15" customHeight="1">
      <c r="B46" s="5" t="s">
        <v>54</v>
      </c>
      <c r="C46" s="39"/>
      <c r="D46" s="46">
        <v>0</v>
      </c>
      <c r="E46" s="46">
        <v>0</v>
      </c>
      <c r="F46" s="50">
        <f t="shared" ref="F46:F52" si="3">E46-D46</f>
        <v>0</v>
      </c>
    </row>
    <row r="47" spans="1:6" ht="15" customHeight="1">
      <c r="B47" s="5" t="s">
        <v>55</v>
      </c>
      <c r="C47" s="40"/>
      <c r="D47" s="48">
        <v>200000</v>
      </c>
      <c r="E47" s="48">
        <v>200000</v>
      </c>
      <c r="F47" s="51">
        <f t="shared" si="3"/>
        <v>0</v>
      </c>
    </row>
    <row r="48" spans="1:6" ht="15" customHeight="1">
      <c r="B48" s="5" t="s">
        <v>30</v>
      </c>
      <c r="C48" s="39"/>
      <c r="D48" s="46">
        <v>5000</v>
      </c>
      <c r="E48" s="46">
        <v>5000</v>
      </c>
      <c r="F48" s="51">
        <f t="shared" si="3"/>
        <v>0</v>
      </c>
    </row>
    <row r="49" spans="1:6" ht="15" customHeight="1">
      <c r="B49" s="5" t="s">
        <v>7</v>
      </c>
      <c r="C49" s="40"/>
      <c r="D49" s="48">
        <v>0</v>
      </c>
      <c r="E49" s="48">
        <v>0</v>
      </c>
      <c r="F49" s="51">
        <f t="shared" si="3"/>
        <v>0</v>
      </c>
    </row>
    <row r="50" spans="1:6" ht="15" customHeight="1">
      <c r="B50" s="5" t="s">
        <v>7</v>
      </c>
      <c r="C50" s="39"/>
      <c r="D50" s="46">
        <v>0</v>
      </c>
      <c r="E50" s="46">
        <v>0</v>
      </c>
      <c r="F50" s="51">
        <f t="shared" si="3"/>
        <v>0</v>
      </c>
    </row>
    <row r="51" spans="1:6" ht="15" customHeight="1">
      <c r="B51" s="5" t="s">
        <v>56</v>
      </c>
      <c r="C51" s="40"/>
      <c r="D51" s="48">
        <v>0</v>
      </c>
      <c r="E51" s="48">
        <v>0</v>
      </c>
      <c r="F51" s="51">
        <f t="shared" si="3"/>
        <v>0</v>
      </c>
    </row>
    <row r="52" spans="1:6" ht="15" customHeight="1">
      <c r="B52" s="4" t="s">
        <v>16</v>
      </c>
      <c r="C52" s="52"/>
      <c r="D52" s="52">
        <f>SUM(D46:D51)</f>
        <v>205000</v>
      </c>
      <c r="E52" s="53">
        <f>SUM(E46:E51)</f>
        <v>205000</v>
      </c>
      <c r="F52" s="53">
        <f t="shared" si="3"/>
        <v>0</v>
      </c>
    </row>
    <row r="53" spans="1:6" ht="21" customHeight="1">
      <c r="A53" s="25"/>
      <c r="B53" s="27" t="s">
        <v>7</v>
      </c>
      <c r="C53" s="33"/>
      <c r="D53" s="31"/>
      <c r="E53" s="31"/>
      <c r="F53" s="31"/>
    </row>
    <row r="54" spans="1:6" ht="3.95" customHeight="1">
      <c r="A54" s="25"/>
      <c r="B54" s="25"/>
    </row>
    <row r="55" spans="1:6" ht="15" customHeight="1">
      <c r="B55" s="5" t="s">
        <v>57</v>
      </c>
      <c r="C55" s="39"/>
      <c r="D55" s="46">
        <v>0</v>
      </c>
      <c r="E55" s="46">
        <v>0</v>
      </c>
      <c r="F55" s="50">
        <f t="shared" ref="F55:F60" si="4">E55-D55</f>
        <v>0</v>
      </c>
    </row>
    <row r="56" spans="1:6" ht="15" customHeight="1">
      <c r="B56" s="5" t="s">
        <v>58</v>
      </c>
      <c r="C56" s="40"/>
      <c r="D56" s="48">
        <v>500</v>
      </c>
      <c r="E56" s="48">
        <v>500</v>
      </c>
      <c r="F56" s="51">
        <f t="shared" si="4"/>
        <v>0</v>
      </c>
    </row>
    <row r="57" spans="1:6" ht="15" customHeight="1">
      <c r="B57" s="5" t="s">
        <v>7</v>
      </c>
      <c r="C57" s="39"/>
      <c r="D57" s="46">
        <v>0</v>
      </c>
      <c r="E57" s="46">
        <v>0</v>
      </c>
      <c r="F57" s="51">
        <f t="shared" si="4"/>
        <v>0</v>
      </c>
    </row>
    <row r="58" spans="1:6" ht="15" customHeight="1">
      <c r="B58" s="5" t="s">
        <v>7</v>
      </c>
      <c r="C58" s="40"/>
      <c r="D58" s="48">
        <v>0</v>
      </c>
      <c r="E58" s="48">
        <v>0</v>
      </c>
      <c r="F58" s="51">
        <f t="shared" si="4"/>
        <v>0</v>
      </c>
    </row>
    <row r="59" spans="1:6" ht="15" customHeight="1">
      <c r="B59" s="5" t="s">
        <v>56</v>
      </c>
      <c r="C59" s="72"/>
      <c r="D59" s="46">
        <v>0</v>
      </c>
      <c r="E59" s="46">
        <v>0</v>
      </c>
      <c r="F59" s="51">
        <f t="shared" si="4"/>
        <v>0</v>
      </c>
    </row>
    <row r="60" spans="1:6" ht="15" customHeight="1">
      <c r="B60" s="4" t="s">
        <v>16</v>
      </c>
      <c r="C60" s="52"/>
      <c r="D60" s="52">
        <f>SUM(D55:D59)</f>
        <v>500</v>
      </c>
      <c r="E60" s="53">
        <f>SUM(E55:E59)</f>
        <v>500</v>
      </c>
      <c r="F60" s="53">
        <f t="shared" si="4"/>
        <v>0</v>
      </c>
    </row>
    <row r="61" spans="1:6" s="2" customFormat="1" ht="21" customHeight="1">
      <c r="A61" s="20"/>
      <c r="B61" s="20"/>
      <c r="C61" s="21"/>
      <c r="D61" s="21"/>
      <c r="E61" s="21"/>
      <c r="F61" s="21"/>
    </row>
    <row r="62" spans="1:6" ht="21" customHeight="1">
      <c r="B62" s="8"/>
      <c r="C62" s="10" t="s">
        <v>60</v>
      </c>
      <c r="D62" s="54">
        <f>SUM(D14,D29,D43,D52,D60)</f>
        <v>583910</v>
      </c>
      <c r="E62" s="55">
        <f>SUM(E14,E29,E43,E52,E60)</f>
        <v>582860</v>
      </c>
      <c r="F62" s="55">
        <f>E62-D62</f>
        <v>-1050</v>
      </c>
    </row>
  </sheetData>
  <phoneticPr fontId="15" type="noConversion"/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Voer uitgaven in onder de kolommen Vervaldatum, Budget en Werkelijk" sqref="B3:F3" xr:uid="{00000000-0002-0000-0100-000000000000}"/>
    <dataValidation allowBlank="1" showInputMessage="1" showErrorMessage="1" prompt="Voer bedrijfsnaam in. _x000a__x000a_Voer uitgaven in onder Vervaldatum in kolom C, Budget in kolom D en Werkelijk in kolom E." sqref="A1" xr:uid="{00000000-0002-0000-0100-000001000000}"/>
  </dataValidations>
  <printOptions horizontalCentered="1"/>
  <pageMargins left="0.7" right="0.7" top="0.5" bottom="0.5" header="0.3" footer="0.3"/>
  <pageSetup paperSize="9" scale="91"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2"/>
  <sheetViews>
    <sheetView showGridLines="0" showRowColHeaders="0" zoomScaleNormal="100" workbookViewId="0"/>
  </sheetViews>
  <sheetFormatPr defaultColWidth="9" defaultRowHeight="33" customHeight="1"/>
  <cols>
    <col min="1" max="1" width="2" style="35" customWidth="1"/>
    <col min="2" max="2" width="28.625" style="36" customWidth="1"/>
    <col min="3" max="15" width="14.75" style="37" customWidth="1"/>
    <col min="16" max="16" width="1.625" style="35" customWidth="1"/>
    <col min="17" max="16384" width="9" style="35"/>
  </cols>
  <sheetData>
    <row r="1" spans="1:16" s="1" customFormat="1" ht="137.25" customHeight="1">
      <c r="A1" s="2"/>
      <c r="B1" s="2"/>
      <c r="C1" s="2"/>
      <c r="D1" s="38"/>
      <c r="E1" s="38"/>
      <c r="F1" s="38"/>
      <c r="G1" s="2" t="s">
        <v>24</v>
      </c>
      <c r="H1" s="2"/>
      <c r="I1" s="41"/>
      <c r="J1" s="41"/>
      <c r="K1" s="41"/>
      <c r="L1" s="41"/>
      <c r="M1" s="41"/>
      <c r="N1" s="41"/>
      <c r="O1" s="41"/>
      <c r="P1" s="1" t="s">
        <v>24</v>
      </c>
    </row>
    <row r="2" spans="1:16" s="1" customFormat="1" ht="33" customHeight="1">
      <c r="A2" s="2"/>
      <c r="B2" s="2"/>
      <c r="C2" s="2"/>
      <c r="D2" s="21"/>
      <c r="E2" s="21"/>
      <c r="F2" s="21"/>
      <c r="G2" s="20"/>
      <c r="H2" s="20"/>
      <c r="I2" s="37"/>
      <c r="J2" s="37"/>
      <c r="K2" s="37"/>
      <c r="L2" s="37"/>
      <c r="M2" s="37"/>
      <c r="N2" s="37"/>
      <c r="O2" s="37"/>
    </row>
    <row r="3" spans="1:16" s="9" customFormat="1" ht="33" customHeight="1">
      <c r="B3" s="13" t="s">
        <v>61</v>
      </c>
      <c r="C3" s="56">
        <f ca="1">DATE(YEAR(TODAY()),1,1)</f>
        <v>43466</v>
      </c>
      <c r="D3" s="56">
        <f ca="1">DATE(YEAR(C3),MONTH(C3)+1,1)</f>
        <v>43497</v>
      </c>
      <c r="E3" s="56">
        <f t="shared" ref="E3:N3" ca="1" si="0">DATE(YEAR(D3),MONTH(D3)+1,1)</f>
        <v>43525</v>
      </c>
      <c r="F3" s="56">
        <f t="shared" ca="1" si="0"/>
        <v>43556</v>
      </c>
      <c r="G3" s="56">
        <f t="shared" ca="1" si="0"/>
        <v>43586</v>
      </c>
      <c r="H3" s="56">
        <f t="shared" ca="1" si="0"/>
        <v>43617</v>
      </c>
      <c r="I3" s="56">
        <f t="shared" ca="1" si="0"/>
        <v>43647</v>
      </c>
      <c r="J3" s="56">
        <f t="shared" ca="1" si="0"/>
        <v>43678</v>
      </c>
      <c r="K3" s="56">
        <f t="shared" ca="1" si="0"/>
        <v>43709</v>
      </c>
      <c r="L3" s="56">
        <f t="shared" ca="1" si="0"/>
        <v>43739</v>
      </c>
      <c r="M3" s="56">
        <f t="shared" ca="1" si="0"/>
        <v>43770</v>
      </c>
      <c r="N3" s="56">
        <f t="shared" ca="1" si="0"/>
        <v>43800</v>
      </c>
      <c r="O3" s="34" t="s">
        <v>74</v>
      </c>
    </row>
    <row r="4" spans="1:16" s="1" customFormat="1" ht="33" customHeight="1">
      <c r="B4" s="11" t="s">
        <v>62</v>
      </c>
      <c r="C4" s="57">
        <v>80000</v>
      </c>
      <c r="D4" s="57">
        <v>80000</v>
      </c>
      <c r="E4" s="57">
        <v>80000</v>
      </c>
      <c r="F4" s="57">
        <v>80000</v>
      </c>
      <c r="G4" s="57">
        <v>80000</v>
      </c>
      <c r="H4" s="57">
        <v>80000</v>
      </c>
      <c r="I4" s="57">
        <v>80000</v>
      </c>
      <c r="J4" s="57">
        <v>80000</v>
      </c>
      <c r="K4" s="57">
        <v>80000</v>
      </c>
      <c r="L4" s="57">
        <v>80000</v>
      </c>
      <c r="M4" s="57">
        <v>80000</v>
      </c>
      <c r="N4" s="57">
        <v>80000</v>
      </c>
      <c r="O4" s="57">
        <f t="shared" ref="O4:O10" si="1">SUM(C4:N4)</f>
        <v>960000</v>
      </c>
    </row>
    <row r="5" spans="1:16" s="1" customFormat="1" ht="33" customHeight="1">
      <c r="B5" s="14" t="s">
        <v>63</v>
      </c>
      <c r="C5" s="58">
        <v>-5000</v>
      </c>
      <c r="D5" s="58">
        <v>-5000</v>
      </c>
      <c r="E5" s="58">
        <v>-5000</v>
      </c>
      <c r="F5" s="58">
        <v>-5000</v>
      </c>
      <c r="G5" s="58">
        <v>-5000</v>
      </c>
      <c r="H5" s="58">
        <v>-5000</v>
      </c>
      <c r="I5" s="58">
        <v>-5000</v>
      </c>
      <c r="J5" s="58">
        <v>-5000</v>
      </c>
      <c r="K5" s="58">
        <v>-5000</v>
      </c>
      <c r="L5" s="58">
        <v>-5000</v>
      </c>
      <c r="M5" s="58">
        <v>-5000</v>
      </c>
      <c r="N5" s="58">
        <v>-5000</v>
      </c>
      <c r="O5" s="59">
        <f t="shared" si="1"/>
        <v>-60000</v>
      </c>
    </row>
    <row r="6" spans="1:16" s="1" customFormat="1" ht="33" customHeight="1">
      <c r="B6" s="11" t="s">
        <v>64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f t="shared" si="1"/>
        <v>0</v>
      </c>
    </row>
    <row r="7" spans="1:16" s="1" customFormat="1" ht="33" customHeight="1">
      <c r="B7" s="14" t="s">
        <v>65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9">
        <f t="shared" si="1"/>
        <v>0</v>
      </c>
    </row>
    <row r="8" spans="1:16" s="1" customFormat="1" ht="33" customHeight="1">
      <c r="B8" s="15" t="s">
        <v>66</v>
      </c>
      <c r="C8" s="60">
        <f>SUM(C4:C7)</f>
        <v>75000</v>
      </c>
      <c r="D8" s="60">
        <f t="shared" ref="D8:N8" si="2">SUM(D4:D7)</f>
        <v>75000</v>
      </c>
      <c r="E8" s="60">
        <f t="shared" si="2"/>
        <v>75000</v>
      </c>
      <c r="F8" s="60">
        <f t="shared" si="2"/>
        <v>75000</v>
      </c>
      <c r="G8" s="60">
        <f t="shared" si="2"/>
        <v>75000</v>
      </c>
      <c r="H8" s="60">
        <f t="shared" si="2"/>
        <v>75000</v>
      </c>
      <c r="I8" s="60">
        <f t="shared" si="2"/>
        <v>75000</v>
      </c>
      <c r="J8" s="60">
        <f t="shared" si="2"/>
        <v>75000</v>
      </c>
      <c r="K8" s="60">
        <f t="shared" si="2"/>
        <v>75000</v>
      </c>
      <c r="L8" s="60">
        <f t="shared" si="2"/>
        <v>75000</v>
      </c>
      <c r="M8" s="60">
        <f t="shared" si="2"/>
        <v>75000</v>
      </c>
      <c r="N8" s="60">
        <f t="shared" si="2"/>
        <v>75000</v>
      </c>
      <c r="O8" s="61">
        <f t="shared" si="1"/>
        <v>900000</v>
      </c>
    </row>
    <row r="9" spans="1:16" s="1" customFormat="1" ht="33" customHeight="1">
      <c r="B9" s="16" t="s">
        <v>67</v>
      </c>
      <c r="C9" s="62">
        <v>1000</v>
      </c>
      <c r="D9" s="62">
        <v>1000</v>
      </c>
      <c r="E9" s="62">
        <v>1000</v>
      </c>
      <c r="F9" s="62">
        <v>1000</v>
      </c>
      <c r="G9" s="62">
        <v>1000</v>
      </c>
      <c r="H9" s="62">
        <v>1000</v>
      </c>
      <c r="I9" s="62">
        <v>1000</v>
      </c>
      <c r="J9" s="62">
        <v>1000</v>
      </c>
      <c r="K9" s="62">
        <v>1000</v>
      </c>
      <c r="L9" s="62">
        <v>1000</v>
      </c>
      <c r="M9" s="62">
        <v>1000</v>
      </c>
      <c r="N9" s="62">
        <v>1000</v>
      </c>
      <c r="O9" s="63">
        <f t="shared" si="1"/>
        <v>12000</v>
      </c>
    </row>
    <row r="10" spans="1:16" s="1" customFormat="1" ht="33" customHeight="1">
      <c r="B10" s="17" t="s">
        <v>68</v>
      </c>
      <c r="C10" s="64">
        <f>C8-C9</f>
        <v>74000</v>
      </c>
      <c r="D10" s="64">
        <f t="shared" ref="D10:N10" si="3">D8-D9</f>
        <v>74000</v>
      </c>
      <c r="E10" s="64">
        <f t="shared" si="3"/>
        <v>74000</v>
      </c>
      <c r="F10" s="64">
        <f t="shared" si="3"/>
        <v>74000</v>
      </c>
      <c r="G10" s="64">
        <f t="shared" si="3"/>
        <v>74000</v>
      </c>
      <c r="H10" s="64">
        <f t="shared" si="3"/>
        <v>74000</v>
      </c>
      <c r="I10" s="64">
        <f t="shared" si="3"/>
        <v>74000</v>
      </c>
      <c r="J10" s="64">
        <f t="shared" si="3"/>
        <v>74000</v>
      </c>
      <c r="K10" s="64">
        <f t="shared" si="3"/>
        <v>74000</v>
      </c>
      <c r="L10" s="64">
        <f t="shared" si="3"/>
        <v>74000</v>
      </c>
      <c r="M10" s="64">
        <f t="shared" si="3"/>
        <v>74000</v>
      </c>
      <c r="N10" s="64">
        <f t="shared" si="3"/>
        <v>74000</v>
      </c>
      <c r="O10" s="65">
        <f t="shared" si="1"/>
        <v>888000</v>
      </c>
    </row>
    <row r="12" spans="1:16" s="9" customFormat="1" ht="33" customHeight="1">
      <c r="B12" s="13" t="s">
        <v>69</v>
      </c>
      <c r="C12" s="56">
        <f ca="1">C3</f>
        <v>43466</v>
      </c>
      <c r="D12" s="56">
        <f ca="1">DATE(YEAR(C12),MONTH(C12)+1,1)</f>
        <v>43497</v>
      </c>
      <c r="E12" s="56">
        <f t="shared" ref="E12:N12" ca="1" si="4">DATE(YEAR(D12),MONTH(D12)+1,1)</f>
        <v>43525</v>
      </c>
      <c r="F12" s="56">
        <f t="shared" ca="1" si="4"/>
        <v>43556</v>
      </c>
      <c r="G12" s="56">
        <f t="shared" ca="1" si="4"/>
        <v>43586</v>
      </c>
      <c r="H12" s="56">
        <f t="shared" ca="1" si="4"/>
        <v>43617</v>
      </c>
      <c r="I12" s="56">
        <f t="shared" ca="1" si="4"/>
        <v>43647</v>
      </c>
      <c r="J12" s="56">
        <f t="shared" ca="1" si="4"/>
        <v>43678</v>
      </c>
      <c r="K12" s="56">
        <f t="shared" ca="1" si="4"/>
        <v>43709</v>
      </c>
      <c r="L12" s="56">
        <f t="shared" ca="1" si="4"/>
        <v>43739</v>
      </c>
      <c r="M12" s="56">
        <f t="shared" ca="1" si="4"/>
        <v>43770</v>
      </c>
      <c r="N12" s="56">
        <f t="shared" ca="1" si="4"/>
        <v>43800</v>
      </c>
      <c r="O12" s="34" t="s">
        <v>74</v>
      </c>
    </row>
    <row r="13" spans="1:16" s="1" customFormat="1" ht="33" customHeight="1">
      <c r="B13" s="11" t="s">
        <v>70</v>
      </c>
      <c r="C13" s="57">
        <v>912.5</v>
      </c>
      <c r="D13" s="57">
        <v>912.5</v>
      </c>
      <c r="E13" s="57">
        <v>912.5</v>
      </c>
      <c r="F13" s="57">
        <v>912.5</v>
      </c>
      <c r="G13" s="57">
        <v>912.5</v>
      </c>
      <c r="H13" s="57">
        <v>912.5</v>
      </c>
      <c r="I13" s="57">
        <v>912.5</v>
      </c>
      <c r="J13" s="57">
        <v>912.5</v>
      </c>
      <c r="K13" s="57">
        <v>912.5</v>
      </c>
      <c r="L13" s="57">
        <v>912.5</v>
      </c>
      <c r="M13" s="57">
        <v>912.5</v>
      </c>
      <c r="N13" s="57">
        <v>912.5</v>
      </c>
      <c r="O13" s="57">
        <f t="shared" ref="O13:O18" si="5">SUM(C13:N13)</f>
        <v>10950</v>
      </c>
    </row>
    <row r="14" spans="1:16" s="1" customFormat="1" ht="33" customHeight="1">
      <c r="B14" s="14" t="s">
        <v>4</v>
      </c>
      <c r="C14" s="58">
        <v>29575</v>
      </c>
      <c r="D14" s="58">
        <v>29575</v>
      </c>
      <c r="E14" s="58">
        <v>29575</v>
      </c>
      <c r="F14" s="58">
        <v>29575</v>
      </c>
      <c r="G14" s="58">
        <v>29575</v>
      </c>
      <c r="H14" s="58">
        <v>29575</v>
      </c>
      <c r="I14" s="58">
        <v>29575</v>
      </c>
      <c r="J14" s="58">
        <v>29575</v>
      </c>
      <c r="K14" s="58">
        <v>29575</v>
      </c>
      <c r="L14" s="58">
        <v>29575</v>
      </c>
      <c r="M14" s="58">
        <v>29575</v>
      </c>
      <c r="N14" s="58">
        <v>29575</v>
      </c>
      <c r="O14" s="59">
        <f t="shared" si="5"/>
        <v>354900</v>
      </c>
    </row>
    <row r="15" spans="1:16" s="1" customFormat="1" ht="33" customHeight="1">
      <c r="B15" s="11" t="s">
        <v>5</v>
      </c>
      <c r="C15" s="57">
        <v>1108</v>
      </c>
      <c r="D15" s="57">
        <v>1108</v>
      </c>
      <c r="E15" s="57">
        <v>1108</v>
      </c>
      <c r="F15" s="57">
        <v>1108</v>
      </c>
      <c r="G15" s="57">
        <v>1108</v>
      </c>
      <c r="H15" s="57">
        <v>1108</v>
      </c>
      <c r="I15" s="57">
        <v>1108</v>
      </c>
      <c r="J15" s="57">
        <v>1108</v>
      </c>
      <c r="K15" s="57">
        <v>1108</v>
      </c>
      <c r="L15" s="57">
        <v>1108</v>
      </c>
      <c r="M15" s="57">
        <v>1108</v>
      </c>
      <c r="N15" s="57">
        <v>1108</v>
      </c>
      <c r="O15" s="57">
        <f t="shared" si="5"/>
        <v>13296</v>
      </c>
    </row>
    <row r="16" spans="1:16" s="1" customFormat="1" ht="33" customHeight="1">
      <c r="B16" s="14" t="s">
        <v>6</v>
      </c>
      <c r="C16" s="58">
        <v>17083.330000000002</v>
      </c>
      <c r="D16" s="58">
        <v>17083.330000000002</v>
      </c>
      <c r="E16" s="58">
        <v>17083.330000000002</v>
      </c>
      <c r="F16" s="58">
        <v>17083.330000000002</v>
      </c>
      <c r="G16" s="58">
        <v>17083.330000000002</v>
      </c>
      <c r="H16" s="58">
        <v>17083.330000000002</v>
      </c>
      <c r="I16" s="58">
        <v>17083.330000000002</v>
      </c>
      <c r="J16" s="58">
        <v>17083.330000000002</v>
      </c>
      <c r="K16" s="58">
        <v>17083.330000000002</v>
      </c>
      <c r="L16" s="58">
        <v>17083.330000000002</v>
      </c>
      <c r="M16" s="58">
        <v>17083.330000000002</v>
      </c>
      <c r="N16" s="58">
        <v>17083.330000000002</v>
      </c>
      <c r="O16" s="59">
        <f t="shared" si="5"/>
        <v>204999.96000000008</v>
      </c>
    </row>
    <row r="17" spans="2:15" s="1" customFormat="1" ht="33" customHeight="1">
      <c r="B17" s="11" t="s">
        <v>7</v>
      </c>
      <c r="C17" s="57">
        <v>500</v>
      </c>
      <c r="D17" s="57">
        <v>500</v>
      </c>
      <c r="E17" s="57">
        <v>500</v>
      </c>
      <c r="F17" s="57">
        <v>500</v>
      </c>
      <c r="G17" s="57">
        <v>500</v>
      </c>
      <c r="H17" s="57">
        <v>500</v>
      </c>
      <c r="I17" s="57">
        <v>500</v>
      </c>
      <c r="J17" s="57">
        <v>500</v>
      </c>
      <c r="K17" s="57">
        <v>500</v>
      </c>
      <c r="L17" s="57">
        <v>500</v>
      </c>
      <c r="M17" s="57">
        <v>500</v>
      </c>
      <c r="N17" s="57">
        <v>500</v>
      </c>
      <c r="O17" s="57">
        <f t="shared" si="5"/>
        <v>6000</v>
      </c>
    </row>
    <row r="18" spans="2:15" s="1" customFormat="1" ht="33" customHeight="1">
      <c r="B18" s="18" t="s">
        <v>2</v>
      </c>
      <c r="C18" s="66">
        <f>SUM(C13:C17)</f>
        <v>49178.83</v>
      </c>
      <c r="D18" s="66">
        <f t="shared" ref="D18:N18" si="6">SUM(D13:D17)</f>
        <v>49178.83</v>
      </c>
      <c r="E18" s="66">
        <f t="shared" si="6"/>
        <v>49178.83</v>
      </c>
      <c r="F18" s="66">
        <f t="shared" si="6"/>
        <v>49178.83</v>
      </c>
      <c r="G18" s="66">
        <f t="shared" si="6"/>
        <v>49178.83</v>
      </c>
      <c r="H18" s="66">
        <f t="shared" si="6"/>
        <v>49178.83</v>
      </c>
      <c r="I18" s="66">
        <f t="shared" si="6"/>
        <v>49178.83</v>
      </c>
      <c r="J18" s="66">
        <f t="shared" si="6"/>
        <v>49178.83</v>
      </c>
      <c r="K18" s="66">
        <f t="shared" si="6"/>
        <v>49178.83</v>
      </c>
      <c r="L18" s="66">
        <f t="shared" si="6"/>
        <v>49178.83</v>
      </c>
      <c r="M18" s="66">
        <f t="shared" si="6"/>
        <v>49178.83</v>
      </c>
      <c r="N18" s="66">
        <f t="shared" si="6"/>
        <v>49178.83</v>
      </c>
      <c r="O18" s="67">
        <f t="shared" si="5"/>
        <v>590145.96000000008</v>
      </c>
    </row>
    <row r="19" spans="2:15" s="1" customFormat="1" ht="33" customHeight="1">
      <c r="B19" s="18" t="s">
        <v>71</v>
      </c>
      <c r="C19" s="66">
        <f>C10-C18</f>
        <v>24821.17</v>
      </c>
      <c r="D19" s="66">
        <f t="shared" ref="D19:N19" si="7">D10-D18</f>
        <v>24821.17</v>
      </c>
      <c r="E19" s="66">
        <f t="shared" si="7"/>
        <v>24821.17</v>
      </c>
      <c r="F19" s="66">
        <f t="shared" si="7"/>
        <v>24821.17</v>
      </c>
      <c r="G19" s="66">
        <f t="shared" si="7"/>
        <v>24821.17</v>
      </c>
      <c r="H19" s="66">
        <f t="shared" si="7"/>
        <v>24821.17</v>
      </c>
      <c r="I19" s="66">
        <f t="shared" si="7"/>
        <v>24821.17</v>
      </c>
      <c r="J19" s="66">
        <f t="shared" si="7"/>
        <v>24821.17</v>
      </c>
      <c r="K19" s="66">
        <f t="shared" si="7"/>
        <v>24821.17</v>
      </c>
      <c r="L19" s="66">
        <f t="shared" si="7"/>
        <v>24821.17</v>
      </c>
      <c r="M19" s="66">
        <f t="shared" si="7"/>
        <v>24821.17</v>
      </c>
      <c r="N19" s="66">
        <f t="shared" si="7"/>
        <v>24821.17</v>
      </c>
      <c r="O19" s="67">
        <f t="shared" ref="O19:O22" si="8">SUM(C19:N19)</f>
        <v>297854.03999999992</v>
      </c>
    </row>
    <row r="20" spans="2:15" s="1" customFormat="1" ht="33" customHeight="1">
      <c r="B20" s="19" t="s">
        <v>72</v>
      </c>
      <c r="C20" s="68">
        <f>IFERROR(C19*0.15,"")</f>
        <v>3723.1754999999994</v>
      </c>
      <c r="D20" s="68">
        <f t="shared" ref="D20:N20" si="9">IFERROR(D19*0.15,"")</f>
        <v>3723.1754999999994</v>
      </c>
      <c r="E20" s="68">
        <f t="shared" si="9"/>
        <v>3723.1754999999994</v>
      </c>
      <c r="F20" s="68">
        <f t="shared" si="9"/>
        <v>3723.1754999999994</v>
      </c>
      <c r="G20" s="68">
        <f t="shared" si="9"/>
        <v>3723.1754999999994</v>
      </c>
      <c r="H20" s="68">
        <f t="shared" si="9"/>
        <v>3723.1754999999994</v>
      </c>
      <c r="I20" s="68">
        <f t="shared" si="9"/>
        <v>3723.1754999999994</v>
      </c>
      <c r="J20" s="68">
        <f t="shared" si="9"/>
        <v>3723.1754999999994</v>
      </c>
      <c r="K20" s="68">
        <f t="shared" si="9"/>
        <v>3723.1754999999994</v>
      </c>
      <c r="L20" s="68">
        <f t="shared" si="9"/>
        <v>3723.1754999999994</v>
      </c>
      <c r="M20" s="68">
        <f t="shared" si="9"/>
        <v>3723.1754999999994</v>
      </c>
      <c r="N20" s="68">
        <f t="shared" si="9"/>
        <v>3723.1754999999994</v>
      </c>
      <c r="O20" s="69">
        <f t="shared" si="8"/>
        <v>44678.105999999978</v>
      </c>
    </row>
    <row r="22" spans="2:15" s="1" customFormat="1" ht="33" customHeight="1">
      <c r="B22" s="12" t="s">
        <v>73</v>
      </c>
      <c r="C22" s="70">
        <f>C19-C20</f>
        <v>21097.994500000001</v>
      </c>
      <c r="D22" s="70">
        <f t="shared" ref="D22:N22" si="10">D19-D20</f>
        <v>21097.994500000001</v>
      </c>
      <c r="E22" s="70">
        <f t="shared" si="10"/>
        <v>21097.994500000001</v>
      </c>
      <c r="F22" s="70">
        <f t="shared" si="10"/>
        <v>21097.994500000001</v>
      </c>
      <c r="G22" s="70">
        <f t="shared" si="10"/>
        <v>21097.994500000001</v>
      </c>
      <c r="H22" s="70">
        <f t="shared" si="10"/>
        <v>21097.994500000001</v>
      </c>
      <c r="I22" s="70">
        <f t="shared" si="10"/>
        <v>21097.994500000001</v>
      </c>
      <c r="J22" s="70">
        <f t="shared" si="10"/>
        <v>21097.994500000001</v>
      </c>
      <c r="K22" s="70">
        <f t="shared" si="10"/>
        <v>21097.994500000001</v>
      </c>
      <c r="L22" s="70">
        <f t="shared" si="10"/>
        <v>21097.994500000001</v>
      </c>
      <c r="M22" s="70">
        <f t="shared" si="10"/>
        <v>21097.994500000001</v>
      </c>
      <c r="N22" s="70">
        <f t="shared" si="10"/>
        <v>21097.994500000001</v>
      </c>
      <c r="O22" s="71">
        <f t="shared" si="8"/>
        <v>253175.93400000001</v>
      </c>
    </row>
  </sheetData>
  <phoneticPr fontId="15" type="noConversion"/>
  <dataValidations count="9">
    <dataValidation allowBlank="1" showInputMessage="1" showErrorMessage="1" prompt="Voer de maandelijkse opbrengsten in voor de Geschatte verkoop, Minder uit verkoop, Opbrengst diensten, Overige opbrengsten en Kostprijs van verkochte goederen" sqref="B3" xr:uid="{00000000-0002-0000-0200-000000000000}"/>
    <dataValidation allowBlank="1" showInputMessage="1" showErrorMessage="1" prompt="Voer maandelijkse uitgaven in voor Algemeen administratief, Locatie/kantoor, Marketing, Arbeid en Overig" sqref="B12" xr:uid="{00000000-0002-0000-0200-000001000000}"/>
    <dataValidation allowBlank="1" showInputMessage="1" showErrorMessage="1" prompt="Nettoverkoop wordt automatisch berekend" sqref="B8" xr:uid="{00000000-0002-0000-0200-000002000000}"/>
    <dataValidation allowBlank="1" showInputMessage="1" showErrorMessage="1" prompt="Brutowinst wordt automatisch berekend" sqref="B10" xr:uid="{00000000-0002-0000-0200-000003000000}"/>
    <dataValidation allowBlank="1" showInputMessage="1" showErrorMessage="1" prompt="Totale uitgaven worden automatisch berekend" sqref="B18" xr:uid="{00000000-0002-0000-0200-000004000000}"/>
    <dataValidation allowBlank="1" showInputMessage="1" showErrorMessage="1" prompt="Bruto inkomsten worden automatisch berekend" sqref="B19" xr:uid="{00000000-0002-0000-0200-000005000000}"/>
    <dataValidation allowBlank="1" showInputMessage="1" showErrorMessage="1" prompt="Kosten inkomstenbelasting worden automatisch berekend. _x000a__x000a_U kan de celformule wijzigen om het belastingtarief bij te werken." sqref="B20" xr:uid="{00000000-0002-0000-0200-000006000000}"/>
    <dataValidation allowBlank="1" showInputMessage="1" showErrorMessage="1" prompt="Netto inkomsten worden automatisch berekend" sqref="B22" xr:uid="{00000000-0002-0000-0200-000007000000}"/>
    <dataValidation allowBlank="1" showInputMessage="1" showErrorMessage="1" prompt="Voer de bedrijfsnaam in. _x000a__x000a_Voer uitgaven in onder de bijbehorende maand vanaf kolom C tot en met kolom N." sqref="A1" xr:uid="{00000000-0002-0000-0200-000008000000}"/>
  </dataValidations>
  <printOptions horizontalCentered="1" verticalCentered="1"/>
  <pageMargins left="0.5" right="0.5" top="0.5" bottom="0.5" header="0.3" footer="0.3"/>
  <pageSetup paperSize="9" scale="5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003018-CA5E-4F22-A8C9-B1F180E48C8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Opstartoverzicht</vt:lpstr>
      <vt:lpstr>Uitgaven</vt:lpstr>
      <vt:lpstr>Winst &amp; verlies</vt:lpstr>
      <vt:lpstr>Uitgaven!Print_Titles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2019-10-21T10:28:26Z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