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4"/>
  <workbookPr filterPrivacy="1" codeName="ThisWorkbook"/>
  <xr:revisionPtr revIDLastSave="0" documentId="13_ncr:1_{31C48D28-EFF0-4502-89CC-6D4ADD8E22C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eadgegevens" sheetId="2" r:id="rId1"/>
    <sheet name="Verkoopprognose " sheetId="3" r:id="rId2"/>
    <sheet name="Maandelijks gewogen prognose" sheetId="4" r:id="rId3"/>
  </sheets>
  <definedNames>
    <definedName name="_xlnm._FilterDatabase" localSheetId="0">Leadgegevens!$I$5:$I$8</definedName>
    <definedName name="_xlnm.Print_Titles" localSheetId="0">Leadgegevens!$5:$5</definedName>
    <definedName name="_xlnm.Print_Titles" localSheetId="1">'Verkoopprognose '!$5:$5</definedName>
    <definedName name="Bedrijfsnaam">Leadgegevens!$B$1</definedName>
    <definedName name="BijhoudenDatum">Leadgegevens!$B$3</definedName>
    <definedName name="LastEntry">MIN(ROW(Leadgegevens[]))+ROWS(Leadgegevens[])-1</definedName>
    <definedName name="RowTitleRegion1..N22">'Verkoopprognose '!$B$21</definedName>
    <definedName name="Starting_row">MIN(ROW(Leadgegevens[]))+1</definedName>
    <definedName name="Title1">Leadgegevens[[#Headers],[Leadnaam]]</definedName>
    <definedName name="Title2">Verkoopprognose[[#Headers],[Leadnaam]]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L4" i="3"/>
  <c r="I4" i="2"/>
  <c r="J8" i="2"/>
  <c r="J7" i="2"/>
  <c r="J6" i="2"/>
  <c r="N6" i="3" l="1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1" i="4" l="1"/>
  <c r="B1" i="3"/>
  <c r="B3" i="2" l="1"/>
  <c r="B3" i="3" s="1"/>
  <c r="G9" i="2"/>
  <c r="G20" i="3" l="1"/>
  <c r="F20" i="3"/>
  <c r="J20" i="3"/>
  <c r="K20" i="3"/>
  <c r="I20" i="3"/>
  <c r="L20" i="3"/>
  <c r="M20" i="3"/>
  <c r="H20" i="3"/>
  <c r="D20" i="3"/>
  <c r="E20" i="3"/>
  <c r="C20" i="3"/>
  <c r="C21" i="3" s="1"/>
  <c r="J9" i="2"/>
  <c r="D21" i="3" l="1"/>
  <c r="E21" i="3" s="1"/>
  <c r="F21" i="3" s="1"/>
  <c r="G21" i="3" s="1"/>
  <c r="H21" i="3" s="1"/>
  <c r="I21" i="3" s="1"/>
  <c r="J21" i="3" s="1"/>
  <c r="K21" i="3" s="1"/>
  <c r="L21" i="3" s="1"/>
  <c r="M21" i="3" s="1"/>
  <c r="N20" i="3"/>
  <c r="N21" i="3" l="1"/>
</calcChain>
</file>

<file path=xl/sharedStrings.xml><?xml version="1.0" encoding="utf-8"?>
<sst xmlns="http://schemas.openxmlformats.org/spreadsheetml/2006/main" count="41" uniqueCount="37">
  <si>
    <t>Bedrijfsnaam</t>
  </si>
  <si>
    <t>Gedetailleerde leadtracker</t>
  </si>
  <si>
    <t>Leadnaam</t>
  </si>
  <si>
    <t>A. Datum Corporation</t>
  </si>
  <si>
    <t>Adventure Works</t>
  </si>
  <si>
    <t>Alpine Ski House</t>
  </si>
  <si>
    <t>Totaal</t>
  </si>
  <si>
    <t>Contactpersoon Lead</t>
  </si>
  <si>
    <t>Lead 
Bron</t>
  </si>
  <si>
    <t>Lead 
Regio</t>
  </si>
  <si>
    <t>Lead 
Type</t>
  </si>
  <si>
    <t>Strategisch</t>
  </si>
  <si>
    <t>Tactisch</t>
  </si>
  <si>
    <t>Verkoopkans</t>
  </si>
  <si>
    <t>Percentage 
verkoopkans</t>
  </si>
  <si>
    <t>Prognose 
Sluiten</t>
  </si>
  <si>
    <t>Januari</t>
  </si>
  <si>
    <t>Februari</t>
  </si>
  <si>
    <t>Maart</t>
  </si>
  <si>
    <t>VERTROUWELIJK</t>
  </si>
  <si>
    <t>Gewogen 
Prognose</t>
  </si>
  <si>
    <t>Verkoopprognose</t>
  </si>
  <si>
    <t>Cumulatief totaal</t>
  </si>
  <si>
    <t>Januari 
Prognose</t>
  </si>
  <si>
    <t>Februari 
Prognose</t>
  </si>
  <si>
    <t>Maart 
Prognose</t>
  </si>
  <si>
    <t>April 
Prognose</t>
  </si>
  <si>
    <t>Mei 
Prognose</t>
  </si>
  <si>
    <t>Juni 
Prognose</t>
  </si>
  <si>
    <t>Juli Prognose</t>
  </si>
  <si>
    <t>Augustus 
Prognose</t>
  </si>
  <si>
    <t>September 
Prognose</t>
  </si>
  <si>
    <t>Oktober 
Prognose</t>
  </si>
  <si>
    <t>November 
Prognose</t>
  </si>
  <si>
    <t>December 
Prognose</t>
  </si>
  <si>
    <t>Maandelijks gewogen prognose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</si>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</sst>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 * #,##0_ ;_ * \-#,##0_ ;_ * &quot;-&quot;_ ;_ @_ "/>
    <numFmt numFmtId="43" formatCode="_ * #,##0.00_ ;_ * \-#,##0.00_ ;_ * &quot;-&quot;??_ ;_ @_ "/>
    <numFmt numFmtId="164" formatCode="&quot;€&quot;\ #,##0.00"/>
    <numFmt numFmtId="165" formatCode="&quot;€&quot;\ #,##0"/>
  </numFmts>
  <fonts count="19" x14ac:knownFonts="1">
    <font>
      <sz val="11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b/>
      <sz val="14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26"/>
      <color theme="1" tint="0.14996795556505021"/>
      <name val="Cambria"/>
      <family val="2"/>
      <scheme val="maj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 style="thin">
        <color theme="4" tint="-0.499984740745262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 vertical="center" wrapText="1"/>
    </xf>
    <xf numFmtId="0" fontId="2" fillId="2" borderId="3" applyProtection="0">
      <alignment horizontal="left" vertical="center"/>
    </xf>
    <xf numFmtId="14" fontId="3" fillId="0" borderId="0" applyProtection="0">
      <alignment horizontal="left" vertical="center"/>
    </xf>
    <xf numFmtId="0" fontId="4" fillId="0" borderId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center" wrapText="1"/>
    </xf>
    <xf numFmtId="165" fontId="7" fillId="0" borderId="0" applyFill="0" applyBorder="0" applyProtection="0">
      <alignment horizontal="right" vertical="center"/>
    </xf>
    <xf numFmtId="164" fontId="5" fillId="0" borderId="0" applyFill="0" applyBorder="0" applyProtection="0">
      <alignment horizontal="right" vertical="center"/>
    </xf>
    <xf numFmtId="9" fontId="5" fillId="0" borderId="0" applyFont="0" applyFill="0" applyBorder="0" applyProtection="0">
      <alignment horizontal="right" vertical="center"/>
    </xf>
    <xf numFmtId="0" fontId="5" fillId="0" borderId="2" applyNumberFormat="0" applyFont="0" applyFill="0" applyAlignment="0" applyProtection="0">
      <alignment horizontal="right" vertical="center" wrapText="1"/>
    </xf>
    <xf numFmtId="0" fontId="6" fillId="0" borderId="1" applyNumberFormat="0" applyFill="0" applyProtection="0">
      <alignment horizontal="left" vertical="center"/>
    </xf>
    <xf numFmtId="0" fontId="5" fillId="3" borderId="4" applyNumberFormat="0" applyAlignment="0" applyProtection="0"/>
    <xf numFmtId="0" fontId="5" fillId="0" borderId="0" applyNumberFormat="0" applyFont="0" applyFill="0" applyBorder="0">
      <alignment horizontal="left" vertical="center" indent="3"/>
    </xf>
    <xf numFmtId="0" fontId="7" fillId="3" borderId="5" applyNumberFormat="0" applyFont="0" applyFill="0" applyAlignment="0">
      <alignment horizontal="right" vertical="center"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6" applyNumberFormat="0" applyAlignment="0" applyProtection="0"/>
    <xf numFmtId="0" fontId="12" fillId="8" borderId="7" applyNumberFormat="0" applyAlignment="0" applyProtection="0"/>
    <xf numFmtId="0" fontId="13" fillId="8" borderId="6" applyNumberFormat="0" applyAlignment="0" applyProtection="0"/>
    <xf numFmtId="0" fontId="14" fillId="0" borderId="8" applyNumberFormat="0" applyFill="0" applyAlignment="0" applyProtection="0"/>
    <xf numFmtId="0" fontId="15" fillId="9" borderId="9" applyNumberFormat="0" applyAlignment="0" applyProtection="0"/>
    <xf numFmtId="0" fontId="16" fillId="0" borderId="0" applyNumberFormat="0" applyFill="0" applyBorder="0" applyAlignment="0" applyProtection="0"/>
    <xf numFmtId="0" fontId="5" fillId="10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9">
    <xf numFmtId="0" fontId="0" fillId="0" borderId="0" xfId="0">
      <alignment horizontal="left" vertical="center" wrapText="1"/>
    </xf>
    <xf numFmtId="0" fontId="2" fillId="2" borderId="3" xfId="1">
      <alignment horizontal="left" vertical="center"/>
    </xf>
    <xf numFmtId="14" fontId="3" fillId="0" borderId="0" xfId="2">
      <alignment horizontal="left" vertical="center"/>
    </xf>
    <xf numFmtId="0" fontId="6" fillId="0" borderId="1" xfId="9">
      <alignment horizontal="left" vertical="center"/>
    </xf>
    <xf numFmtId="0" fontId="0" fillId="0" borderId="2" xfId="8" applyFont="1" applyFill="1" applyAlignment="1">
      <alignment horizontal="left" vertical="center" wrapText="1"/>
    </xf>
    <xf numFmtId="164" fontId="5" fillId="0" borderId="0" xfId="6" applyFill="1" applyBorder="1">
      <alignment horizontal="right" vertical="center"/>
    </xf>
    <xf numFmtId="0" fontId="0" fillId="0" borderId="0" xfId="11" applyFont="1" applyFill="1" applyBorder="1">
      <alignment horizontal="left" vertical="center" indent="3"/>
    </xf>
    <xf numFmtId="9" fontId="0" fillId="0" borderId="0" xfId="7" applyFont="1" applyFill="1" applyBorder="1">
      <alignment horizontal="right" vertical="center"/>
    </xf>
    <xf numFmtId="0" fontId="5" fillId="0" borderId="0" xfId="4">
      <alignment horizontal="right" vertical="center" wrapText="1"/>
    </xf>
    <xf numFmtId="0" fontId="4" fillId="0" borderId="0" xfId="3">
      <alignment horizontal="right" vertical="center"/>
    </xf>
    <xf numFmtId="165" fontId="7" fillId="0" borderId="0" xfId="5" applyFill="1" applyBorder="1">
      <alignment horizontal="right" vertical="center"/>
    </xf>
    <xf numFmtId="165" fontId="7" fillId="3" borderId="4" xfId="5" applyFill="1" applyBorder="1">
      <alignment horizontal="right" vertical="center"/>
    </xf>
    <xf numFmtId="0" fontId="5" fillId="3" borderId="5" xfId="12" applyFont="1" applyAlignment="1">
      <alignment horizontal="left" vertical="center" wrapText="1"/>
    </xf>
    <xf numFmtId="165" fontId="7" fillId="3" borderId="5" xfId="5" applyFill="1" applyBorder="1">
      <alignment horizontal="right" vertical="center"/>
    </xf>
    <xf numFmtId="164" fontId="0" fillId="0" borderId="0" xfId="0" applyNumberFormat="1" applyAlignment="1">
      <alignment horizontal="right" vertical="center"/>
    </xf>
    <xf numFmtId="165" fontId="7" fillId="0" borderId="2" xfId="8" applyNumberFormat="1" applyFont="1" applyFill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0" fontId="4" fillId="0" borderId="0" xfId="3">
      <alignment horizontal="right" vertical="center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erekening" xfId="20" builtinId="22" customBuiltin="1"/>
    <cellStyle name="Controlecel" xfId="22" builtinId="23" customBuiltin="1"/>
    <cellStyle name="Gekoppelde cel" xfId="21" builtinId="24" customBuiltin="1"/>
    <cellStyle name="Goed" xfId="15" builtinId="26" customBuiltin="1"/>
    <cellStyle name="Invoer" xfId="18" builtinId="20" customBuiltin="1"/>
    <cellStyle name="Komma" xfId="13" builtinId="3" customBuiltin="1"/>
    <cellStyle name="Komma [0]" xfId="14" builtinId="6" customBuiltin="1"/>
    <cellStyle name="Kop 1" xfId="1" builtinId="16" customBuiltin="1"/>
    <cellStyle name="Kop 2" xfId="2" builtinId="17" customBuiltin="1"/>
    <cellStyle name="Kop 3" xfId="3" builtinId="18" customBuiltin="1"/>
    <cellStyle name="Kop 4" xfId="4" builtinId="19" customBuiltin="1"/>
    <cellStyle name="Neutraal" xfId="17" builtinId="28" customBuiltin="1"/>
    <cellStyle name="Notitie" xfId="24" builtinId="10" customBuiltin="1"/>
    <cellStyle name="Ongeldig" xfId="16" builtinId="27" customBuiltin="1"/>
    <cellStyle name="Procent" xfId="7" builtinId="5" customBuiltin="1"/>
    <cellStyle name="Prognose sluiten" xfId="11" xr:uid="{00000000-0005-0000-0000-000002000000}"/>
    <cellStyle name="Rechter- en onderrand" xfId="12" xr:uid="{00000000-0005-0000-0000-000009000000}"/>
    <cellStyle name="Rechterrand" xfId="8" xr:uid="{00000000-0005-0000-0000-00000A000000}"/>
    <cellStyle name="Standaard" xfId="0" builtinId="0" customBuiltin="1"/>
    <cellStyle name="Titel" xfId="9" builtinId="15" customBuiltin="1"/>
    <cellStyle name="Totaal" xfId="10" builtinId="25" customBuiltin="1"/>
    <cellStyle name="Uitvoer" xfId="19" builtinId="21" customBuiltin="1"/>
    <cellStyle name="Valuta" xfId="5" builtinId="4" customBuiltin="1"/>
    <cellStyle name="Valuta [0]" xfId="6" builtinId="7" customBuiltin="1"/>
    <cellStyle name="Verklarende tekst" xfId="25" builtinId="53" customBuiltin="1"/>
    <cellStyle name="Waarschuwingstekst" xfId="23" builtinId="11" customBuiltin="1"/>
  </cellStyles>
  <dxfs count="58">
    <dxf>
      <numFmt numFmtId="165" formatCode="&quot;€&quot;\ 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4" tint="-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&quot;€&quot;\ #,##0"/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&quot;€&quot;\ 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65" formatCode="&quot;€&quot;\ #,##0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numFmt numFmtId="164" formatCode="&quot;€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border>
        <right style="thin">
          <color theme="4" tint="-0.499984740745262"/>
        </right>
        <vertical/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  <border>
        <right style="thin">
          <color theme="4" tint="-0.499984740745262"/>
        </right>
        <vertical/>
      </border>
    </dxf>
    <dxf>
      <font>
        <b val="0"/>
        <i val="0"/>
        <color theme="1" tint="0.14996795556505021"/>
      </font>
      <fill>
        <patternFill>
          <bgColor theme="0" tint="-0.14996795556505021"/>
        </patternFill>
      </fill>
      <border>
        <top style="medium">
          <color theme="4" tint="-0.24994659260841701"/>
        </top>
        <bottom style="thick">
          <color theme="4" tint="-0.499984740745262"/>
        </bottom>
      </border>
    </dxf>
    <dxf>
      <font>
        <b val="0"/>
        <i val="0"/>
        <color theme="3"/>
      </font>
      <fill>
        <patternFill patternType="solid">
          <fgColor theme="4"/>
          <bgColor theme="4" tint="0.39994506668294322"/>
        </patternFill>
      </fill>
      <border diagonalUp="0" diagonalDown="0">
        <left/>
        <right/>
        <top style="thick">
          <color theme="4" tint="-0.499984740745262"/>
        </top>
        <bottom style="thin">
          <color theme="4" tint="-0.24994659260841701"/>
        </bottom>
        <vertical/>
        <horizontal/>
      </border>
    </dxf>
    <dxf>
      <font>
        <color theme="3"/>
      </font>
      <fill>
        <patternFill>
          <bgColor theme="0" tint="-4.9989318521683403E-2"/>
        </patternFill>
      </fill>
      <border>
        <left/>
        <right/>
        <top style="thin">
          <color theme="4" tint="-0.24994659260841701"/>
        </top>
        <bottom style="thin">
          <color theme="4" tint="-0.24994659260841701"/>
        </bottom>
        <horizontal style="thin">
          <color theme="4" tint="-0.24994659260841701"/>
        </horizontal>
      </border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3"/>
      </font>
    </dxf>
    <dxf>
      <font>
        <color theme="3"/>
      </font>
    </dxf>
    <dxf>
      <font>
        <b/>
        <i val="0"/>
        <color theme="3"/>
      </font>
      <fill>
        <patternFill>
          <bgColor theme="0" tint="-0.14996795556505021"/>
        </patternFill>
      </fill>
      <border>
        <top style="double">
          <color theme="4" tint="-0.499984740745262"/>
        </top>
        <bottom style="thick">
          <color theme="4" tint="-0.499984740745262"/>
        </bottom>
      </border>
    </dxf>
    <dxf>
      <font>
        <b/>
        <i val="0"/>
        <color theme="3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2" defaultPivotStyle="PivotStyleLight16">
    <tableStyle name="Gedetailleerde leadtracker" pivot="0" count="7" xr9:uid="{00000000-0011-0000-FFFF-FFFF00000000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Verkoopprognose" pivot="0" count="8" xr9:uid="{00000000-0011-0000-FFFF-FFFF01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  <tableStyleElement type="firstHeaderCell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Maandelijks</c:v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'Verkoopprognose '!$C$20:$N$20</c:f>
              <c:numCache>
                <c:formatCode>"€"\ #,##0</c:formatCode>
                <c:ptCount val="12"/>
                <c:pt idx="0">
                  <c:v>270000</c:v>
                </c:pt>
                <c:pt idx="1">
                  <c:v>20000</c:v>
                </c:pt>
                <c:pt idx="2">
                  <c:v>20000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2-4B8C-8617-F5FD126A3E6C}"/>
            </c:ext>
          </c:extLst>
        </c:ser>
        <c:ser>
          <c:idx val="1"/>
          <c:order val="1"/>
          <c:tx>
            <c:v>Cumulatief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'Verkoopprognose '!$C$21:$N$21</c:f>
              <c:numCache>
                <c:formatCode>"€"\ #,##0</c:formatCode>
                <c:ptCount val="12"/>
                <c:pt idx="0">
                  <c:v>270000</c:v>
                </c:pt>
                <c:pt idx="1">
                  <c:v>290000</c:v>
                </c:pt>
                <c:pt idx="2">
                  <c:v>310000</c:v>
                </c:pt>
                <c:pt idx="3">
                  <c:v>310000</c:v>
                </c:pt>
                <c:pt idx="4">
                  <c:v>310000</c:v>
                </c:pt>
                <c:pt idx="5">
                  <c:v>310000</c:v>
                </c:pt>
                <c:pt idx="6">
                  <c:v>310000</c:v>
                </c:pt>
                <c:pt idx="7">
                  <c:v>310000</c:v>
                </c:pt>
                <c:pt idx="8">
                  <c:v>310000</c:v>
                </c:pt>
                <c:pt idx="9">
                  <c:v>310000</c:v>
                </c:pt>
                <c:pt idx="10">
                  <c:v>310000</c:v>
                </c:pt>
                <c:pt idx="11">
                  <c:v>310000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2-4B8C-8617-F5FD126A3E6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616584"/>
        <c:axId val="116616968"/>
      </c:lineChart>
      <c:catAx>
        <c:axId val="116616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6616968"/>
        <c:crosses val="autoZero"/>
        <c:auto val="1"/>
        <c:lblAlgn val="ctr"/>
        <c:lblOffset val="100"/>
        <c:noMultiLvlLbl val="0"/>
      </c:catAx>
      <c:valAx>
        <c:axId val="116616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Verwachte opbrengsten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NL"/>
            </a:p>
          </c:txPr>
        </c:title>
        <c:numFmt formatCode="&quot;€&quot;\ 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66165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nl-NL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238125</xdr:colOff>
      <xdr:row>2</xdr:row>
      <xdr:rowOff>76200</xdr:rowOff>
    </xdr:from>
    <xdr:to>
      <xdr:col>1</xdr:col>
      <xdr:colOff>11296650</xdr:colOff>
      <xdr:row>38</xdr:row>
      <xdr:rowOff>28575</xdr:rowOff>
    </xdr:to>
    <xdr:graphicFrame macro="">
      <xdr:nvGraphicFramePr>
        <xdr:cNvPr id="2" name="Maandelijks Gewogen Prognose" descr="Lijndiagram met prognose maandelijkse en cumulatieve opbrengsten">
          <a:extLst>
            <a:ext uri="{FF2B5EF4-FFF2-40B4-BE49-F238E27FC236}">
              <a16:creationId xmlns:a16="http://schemas.microsoft.com/office/drawing/2014/main" id="{80BFB67B-E508-4D47-97F7-4D187001B4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adgegevens" displayName="Leadgegevens" ref="B5:J9" totalsRowCount="1">
  <autoFilter ref="B5:J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Leadnaam" totalsRowLabel="Totaal" dataDxfId="42" totalsRowDxfId="41"/>
    <tableColumn id="2" xr3:uid="{00000000-0010-0000-0000-000002000000}" name="Contactpersoon Lead" dataDxfId="40" totalsRowDxfId="39"/>
    <tableColumn id="3" xr3:uid="{00000000-0010-0000-0000-000003000000}" name="Lead _x000a_Bron" dataDxfId="38" totalsRowDxfId="37"/>
    <tableColumn id="4" xr3:uid="{00000000-0010-0000-0000-000004000000}" name="Lead _x000a_Regio" dataDxfId="36" totalsRowDxfId="35"/>
    <tableColumn id="5" xr3:uid="{00000000-0010-0000-0000-000005000000}" name="Lead _x000a_Type" dataDxfId="34" totalsRowDxfId="33"/>
    <tableColumn id="6" xr3:uid="{00000000-0010-0000-0000-000006000000}" name="Verkoopkans" totalsRowFunction="sum" dataDxfId="32" totalsRowDxfId="31"/>
    <tableColumn id="7" xr3:uid="{00000000-0010-0000-0000-000007000000}" name="Percentage _x000a_verkoopkans" dataDxfId="30" totalsRowDxfId="29"/>
    <tableColumn id="8" xr3:uid="{00000000-0010-0000-0000-000008000000}" name="Prognose _x000a_Sluiten" dataDxfId="28" totalsRowDxfId="27" dataCellStyle="Prognose sluiten"/>
    <tableColumn id="9" xr3:uid="{00000000-0010-0000-0000-000009000000}" name="Gewogen _x000a_Prognose" totalsRowFunction="sum" dataDxfId="26" totalsRowDxfId="25" dataCellStyle="Valuta [0]">
      <calculatedColumnFormula>IFERROR(IF(Leadgegevens[[#This Row],[Percentage 
verkoopkans]]&lt;&gt;"",Leadgegevens[[#This Row],[Percentage 
verkoopkans]]*Leadgegevens[[#This Row],[Verkoopkans]],""),"")</calculatedColumnFormula>
    </tableColumn>
  </tableColumns>
  <tableStyleInfo name="Gedetailleerde leadtracker" showFirstColumn="0" showLastColumn="0" showRowStripes="1" showColumnStripes="0"/>
  <extLst>
    <ext xmlns:x14="http://schemas.microsoft.com/office/spreadsheetml/2009/9/main" uri="{504A1905-F514-4f6f-8877-14C23A59335A}">
      <x14:table altTextSummary="Voer leadnaam, contactpersoon, bron, type, verkoopkans, percentage verkoopkans, sluitingsmaand prognose en gewogen prognose in. Gewogen prognose wordt automatisch berekend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rkoopprognose" displayName="Verkoopprognose" ref="B5:N20" totalsRowCount="1">
  <autoFilter ref="B5:N1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Leadnaam" totalsRowLabel="Totaal" dataDxfId="24">
      <calculatedColumnFormula>IFERROR(IF(AND(Leadgegevens[[#This Row],[Leadnaam]] &lt;&gt; "", ROW(Verkoopprognose[Leadnaam])&lt;&gt;LastEntry),Leadgegevens[Leadnaam], ""),"")</calculatedColumnFormula>
    </tableColumn>
    <tableColumn id="2" xr3:uid="{00000000-0010-0000-0100-000002000000}" name="Januari _x000a_Prognose" totalsRowFunction="sum" dataDxfId="23" totalsRowDxfId="12" dataCellStyle="Valuta">
      <calculatedColumnFormula>IFERROR(IF(Leadgegevens[[#This Row],[Prognose 
Sluiten]] &lt;&gt;"",IF(Leadgegevens[[#This Row],[Prognose 
Sluiten]]= "Januari",Leadgegevens[Gewogen 
Prognose],0),""),"")</calculatedColumnFormula>
    </tableColumn>
    <tableColumn id="3" xr3:uid="{00000000-0010-0000-0100-000003000000}" name="Februari _x000a_Prognose" totalsRowFunction="sum" dataDxfId="22" totalsRowDxfId="11" dataCellStyle="Valuta">
      <calculatedColumnFormula>IFERROR(IF(Leadgegevens[[#This Row],[Prognose 
Sluiten]] &lt;&gt;"",IF(Leadgegevens[[#This Row],[Prognose 
Sluiten]] = "Februari",Leadgegevens[Gewogen 
Prognose],0),""),"")</calculatedColumnFormula>
    </tableColumn>
    <tableColumn id="4" xr3:uid="{00000000-0010-0000-0100-000004000000}" name="Maart _x000a_Prognose" totalsRowFunction="sum" dataDxfId="21" totalsRowDxfId="10" dataCellStyle="Valuta">
      <calculatedColumnFormula>IFERROR(IF(Leadgegevens[[#This Row],[Prognose 
Sluiten]] &lt;&gt;"",IF(Leadgegevens[[#This Row],[Prognose 
Sluiten]] = "Maart",Leadgegevens[Gewogen 
Prognose],0),""),"")</calculatedColumnFormula>
    </tableColumn>
    <tableColumn id="5" xr3:uid="{00000000-0010-0000-0100-000005000000}" name="April _x000a_Prognose" totalsRowFunction="sum" dataDxfId="20" totalsRowDxfId="9" dataCellStyle="Rechterrand">
      <calculatedColumnFormula>IFERROR(IF(Leadgegevens[[#This Row],[Prognose 
Sluiten]] &lt;&gt;"",IF(Leadgegevens[[#This Row],[Prognose 
Sluiten]] = "April",Leadgegevens[Gewogen 
Prognose],0),""),"")</calculatedColumnFormula>
    </tableColumn>
    <tableColumn id="6" xr3:uid="{00000000-0010-0000-0100-000006000000}" name="Mei _x000a_Prognose" totalsRowFunction="sum" dataDxfId="19" totalsRowDxfId="8" dataCellStyle="Valuta">
      <calculatedColumnFormula>IFERROR(IF(Leadgegevens[[#This Row],[Prognose 
Sluiten]] &lt;&gt;"",IF(Leadgegevens[[#This Row],[Prognose 
Sluiten]] = "Mei",Leadgegevens[Gewogen 
Prognose],0),""),"")</calculatedColumnFormula>
    </tableColumn>
    <tableColumn id="7" xr3:uid="{00000000-0010-0000-0100-000007000000}" name="Juni _x000a_Prognose" totalsRowFunction="sum" dataDxfId="18" totalsRowDxfId="7" dataCellStyle="Valuta">
      <calculatedColumnFormula>IFERROR(IF(Leadgegevens[[#This Row],[Prognose 
Sluiten]] &lt;&gt;"",IF(Leadgegevens[[#This Row],[Prognose 
Sluiten]] = "Juni",Leadgegevens[Gewogen 
Prognose],0),""),"")</calculatedColumnFormula>
    </tableColumn>
    <tableColumn id="8" xr3:uid="{00000000-0010-0000-0100-000008000000}" name="Juli Prognose" totalsRowFunction="sum" dataDxfId="0" totalsRowDxfId="6" dataCellStyle="Valuta">
      <calculatedColumnFormula>IFERROR(IF(Leadgegevens[[#This Row],[Prognose 
Sluiten]] &lt;&gt;"",IF(Leadgegevens[[#This Row],[Prognose 
Sluiten]] = "Juli",Leadgegevens[Gewogen 
Prognose],0),""),"")</calculatedColumnFormula>
    </tableColumn>
    <tableColumn id="9" xr3:uid="{00000000-0010-0000-0100-000009000000}" name="Augustus _x000a_Prognose" totalsRowFunction="sum" dataDxfId="17" totalsRowDxfId="5" dataCellStyle="Rechterrand">
      <calculatedColumnFormula>IFERROR(IF(Leadgegevens[[#This Row],[Prognose 
Sluiten]] &lt;&gt;"",IF(Leadgegevens[[#This Row],[Prognose 
Sluiten]] = "Augustus",Leadgegevens[Gewogen 
Prognose],0),""),"")</calculatedColumnFormula>
    </tableColumn>
    <tableColumn id="10" xr3:uid="{00000000-0010-0000-0100-00000A000000}" name="September _x000a_Prognose" totalsRowFunction="sum" dataDxfId="16" totalsRowDxfId="4" dataCellStyle="Valuta">
      <calculatedColumnFormula>IFERROR(IF(Leadgegevens[[#This Row],[Prognose 
Sluiten]] &lt;&gt;"",IF(Leadgegevens[[#This Row],[Prognose 
Sluiten]] = "September",Leadgegevens[Gewogen 
Prognose],0),""),"")</calculatedColumnFormula>
    </tableColumn>
    <tableColumn id="11" xr3:uid="{00000000-0010-0000-0100-00000B000000}" name="Oktober _x000a_Prognose" totalsRowFunction="sum" dataDxfId="15" totalsRowDxfId="3" dataCellStyle="Valuta">
      <calculatedColumnFormula>IFERROR(IF(Leadgegevens[[#This Row],[Prognose 
Sluiten]] &lt;&gt;"",IF(Leadgegevens[[#This Row],[Prognose 
Sluiten]] = "Oktober",Leadgegevens[Gewogen 
Prognose],0),""),"")</calculatedColumnFormula>
    </tableColumn>
    <tableColumn id="12" xr3:uid="{00000000-0010-0000-0100-00000C000000}" name="November _x000a_Prognose" totalsRowFunction="sum" dataDxfId="14" totalsRowDxfId="2" dataCellStyle="Valuta">
      <calculatedColumnFormula>IFERROR(IF(Leadgegevens[[#This Row],[Prognose 
Sluiten]] &lt;&gt;"",IF(Leadgegevens[[#This Row],[Prognose 
Sluiten]] = "November",Leadgegevens[Gewogen 
Prognose],0),""),"")</calculatedColumnFormula>
    </tableColumn>
    <tableColumn id="13" xr3:uid="{00000000-0010-0000-0100-00000D000000}" name="December _x000a_Prognose" totalsRowFunction="sum" dataDxfId="13" totalsRowDxfId="1" dataCellStyle="Valuta">
      <calculatedColumnFormula>IFERROR(IF(Leadgegevens[[#This Row],[Prognose 
Sluiten]] &lt;&gt;"",IF(Leadgegevens[[#This Row],[Prognose 
Sluiten]] = "December",Leadgegevens[Gewogen 
Prognose],0),""),"")</calculatedColumnFormula>
    </tableColumn>
  </tableColumns>
  <tableStyleInfo name="Verkoopprognose" showFirstColumn="1" showLastColumn="0" showRowStripes="0" showColumnStripes="0"/>
  <extLst>
    <ext xmlns:x14="http://schemas.microsoft.com/office/spreadsheetml/2009/9/main" uri="{504A1905-F514-4f6f-8877-14C23A59335A}">
      <x14:table altTextSummary="Leadnaam, prognose per maand, zoals prognose januari, prognose februari, enzovoort, wordt automatisch bijgewerkt in de tabel Verkoopprognose met gegevens uit het werkblad Leadgegevens"/>
    </ext>
  </extLst>
</table>
</file>

<file path=xl/theme/theme11.xml><?xml version="1.0" encoding="utf-8"?>
<a:theme xmlns:a="http://schemas.openxmlformats.org/drawingml/2006/main" name="Office Theme">
  <a:themeElements>
    <a:clrScheme name="Detailed leads tracking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Detailed leads tracking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J9"/>
  <sheetViews>
    <sheetView showGridLines="0" tabSelected="1" zoomScaleNormal="100" workbookViewId="0"/>
  </sheetViews>
  <sheetFormatPr defaultRowHeight="30" customHeight="1" x14ac:dyDescent="0.25"/>
  <cols>
    <col min="1" max="1" width="2.7109375" customWidth="1"/>
    <col min="2" max="2" width="29.85546875" customWidth="1"/>
    <col min="3" max="3" width="22" customWidth="1"/>
    <col min="4" max="4" width="13.7109375" customWidth="1"/>
    <col min="5" max="5" width="17.5703125" customWidth="1"/>
    <col min="6" max="6" width="12.28515625" customWidth="1"/>
    <col min="7" max="7" width="22.5703125" customWidth="1"/>
    <col min="8" max="8" width="11.7109375" customWidth="1"/>
    <col min="9" max="9" width="14.85546875" customWidth="1"/>
    <col min="10" max="10" width="20.7109375" customWidth="1"/>
    <col min="11" max="11" width="2.7109375" customWidth="1"/>
  </cols>
  <sheetData>
    <row r="1" spans="2:10" ht="54.95" customHeight="1" thickBot="1" x14ac:dyDescent="0.3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2:10" ht="33.950000000000003" customHeight="1" thickTop="1" thickBot="1" x14ac:dyDescent="0.3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ht="30" customHeight="1" x14ac:dyDescent="0.25">
      <c r="B3" s="2">
        <f ca="1">TODAY()</f>
        <v>44657</v>
      </c>
    </row>
    <row r="4" spans="2:10" ht="30" customHeight="1" x14ac:dyDescent="0.25">
      <c r="B4" s="9"/>
      <c r="C4" s="9"/>
      <c r="D4" s="9"/>
      <c r="E4" s="9"/>
      <c r="F4" s="9"/>
      <c r="G4" s="9"/>
      <c r="H4" s="9"/>
      <c r="I4" s="9" t="str">
        <f>Bedrijfsnaam</f>
        <v>Bedrijfsnaam</v>
      </c>
      <c r="J4" s="9" t="s">
        <v>19</v>
      </c>
    </row>
    <row r="5" spans="2:10" ht="30" customHeight="1" x14ac:dyDescent="0.25">
      <c r="B5" t="s">
        <v>2</v>
      </c>
      <c r="C5" t="s">
        <v>7</v>
      </c>
      <c r="D5" t="s">
        <v>8</v>
      </c>
      <c r="E5" t="s">
        <v>9</v>
      </c>
      <c r="F5" t="s">
        <v>10</v>
      </c>
      <c r="G5" s="8" t="s">
        <v>13</v>
      </c>
      <c r="H5" s="8" t="s">
        <v>14</v>
      </c>
      <c r="I5" s="8" t="s">
        <v>15</v>
      </c>
      <c r="J5" s="8" t="s">
        <v>20</v>
      </c>
    </row>
    <row r="6" spans="2:10" ht="30" customHeight="1" x14ac:dyDescent="0.25">
      <c r="B6" t="s">
        <v>3</v>
      </c>
      <c r="F6" t="s">
        <v>11</v>
      </c>
      <c r="G6" s="5">
        <v>300000</v>
      </c>
      <c r="H6" s="7">
        <v>0.9</v>
      </c>
      <c r="I6" s="6" t="s">
        <v>16</v>
      </c>
      <c r="J6" s="5">
        <f>IFERROR(IF(Leadgegevens[[#This Row],[Percentage 
verkoopkans]]&lt;&gt;"",Leadgegevens[[#This Row],[Percentage 
verkoopkans]]*Leadgegevens[[#This Row],[Verkoopkans]],""),"")</f>
        <v>270000</v>
      </c>
    </row>
    <row r="7" spans="2:10" ht="30" customHeight="1" x14ac:dyDescent="0.25">
      <c r="B7" t="s">
        <v>4</v>
      </c>
      <c r="F7" t="s">
        <v>11</v>
      </c>
      <c r="G7" s="5">
        <v>200000</v>
      </c>
      <c r="H7" s="7">
        <v>0.1</v>
      </c>
      <c r="I7" s="6" t="s">
        <v>17</v>
      </c>
      <c r="J7" s="5">
        <f>IFERROR(IF(Leadgegevens[[#This Row],[Percentage 
verkoopkans]]&lt;&gt;"",Leadgegevens[[#This Row],[Percentage 
verkoopkans]]*Leadgegevens[[#This Row],[Verkoopkans]],""),"")</f>
        <v>20000</v>
      </c>
    </row>
    <row r="8" spans="2:10" ht="30" customHeight="1" x14ac:dyDescent="0.25">
      <c r="B8" t="s">
        <v>5</v>
      </c>
      <c r="F8" t="s">
        <v>12</v>
      </c>
      <c r="G8" s="5">
        <v>100000</v>
      </c>
      <c r="H8" s="7">
        <v>0.2</v>
      </c>
      <c r="I8" s="6" t="s">
        <v>18</v>
      </c>
      <c r="J8" s="5">
        <f>IFERROR(IF(Leadgegevens[[#This Row],[Percentage 
verkoopkans]]&lt;&gt;"",Leadgegevens[[#This Row],[Percentage 
verkoopkans]]*Leadgegevens[[#This Row],[Verkoopkans]],""),"")</f>
        <v>20000</v>
      </c>
    </row>
    <row r="9" spans="2:10" ht="30" customHeight="1" x14ac:dyDescent="0.25">
      <c r="B9" t="s">
        <v>6</v>
      </c>
      <c r="G9" s="14">
        <f>SUBTOTAL(109,Leadgegevens[Verkoopkans])</f>
        <v>600000</v>
      </c>
      <c r="J9" s="14">
        <f>SUBTOTAL(109,Leadgegevens[Gewogen 
Prognose])</f>
        <v>310000</v>
      </c>
    </row>
  </sheetData>
  <dataValidations count="15">
    <dataValidation allowBlank="1" showInputMessage="1" showErrorMessage="1" prompt="Houd verkoopleads in deze werkmap bij. Voer verkoopleads in dit werkblad in. Een gewogen prognose voor elke lead wordt automatisch bijgewerkt" sqref="A1" xr:uid="{00000000-0002-0000-0000-000000000000}"/>
    <dataValidation allowBlank="1" showInputMessage="1" showErrorMessage="1" prompt="Voer in deze cel de bedrijfsnaam in" sqref="B1" xr:uid="{00000000-0002-0000-0000-000001000000}"/>
    <dataValidation allowBlank="1" showInputMessage="1" showErrorMessage="1" prompt="De titel van dit werkblad staat in deze cel" sqref="B2" xr:uid="{00000000-0002-0000-0000-000002000000}"/>
    <dataValidation allowBlank="1" showInputMessage="1" showErrorMessage="1" prompt="Voer in deze cel de datum in" sqref="B3" xr:uid="{00000000-0002-0000-0000-000003000000}"/>
    <dataValidation allowBlank="1" showInputMessage="1" showErrorMessage="1" prompt="Voer in deze kolom onder deze koptekst de leadnaam in" sqref="B5" xr:uid="{00000000-0002-0000-0000-000004000000}"/>
    <dataValidation allowBlank="1" showInputMessage="1" showErrorMessage="1" prompt="Voer in deze kolom onder deze koptekst de contactpersoon van de lead in" sqref="C5" xr:uid="{00000000-0002-0000-0000-000005000000}"/>
    <dataValidation allowBlank="1" showInputMessage="1" showErrorMessage="1" prompt="Voer in deze kolom onder deze koptekst de bron van de lead in" sqref="D5" xr:uid="{00000000-0002-0000-0000-000006000000}"/>
    <dataValidation allowBlank="1" showInputMessage="1" showErrorMessage="1" prompt="Voer in deze kolom onder deze koptekst de regio van de lead in" sqref="E5" xr:uid="{00000000-0002-0000-0000-000007000000}"/>
    <dataValidation allowBlank="1" showInputMessage="1" showErrorMessage="1" prompt="Voer in deze kolom onder deze koptekst het type lead in" sqref="F5" xr:uid="{00000000-0002-0000-0000-000008000000}"/>
    <dataValidation allowBlank="1" showInputMessage="1" showErrorMessage="1" prompt="Voer in deze kolom onder deze koptekst de verkoopkans in" sqref="G5" xr:uid="{00000000-0002-0000-0000-000009000000}"/>
    <dataValidation allowBlank="1" showInputMessage="1" showErrorMessage="1" prompt="Voer in deze kolom onder deze koptekst het percentage van de verkoopkans in" sqref="H5" xr:uid="{00000000-0002-0000-0000-00000A000000}"/>
    <dataValidation allowBlank="1" showInputMessage="1" showErrorMessage="1" prompt="Gewogen prognose op basis van verkoopkans en percentage van verkoopkans wordt automatisch berekend in deze cel onder deze koptekst" sqref="J5" xr:uid="{00000000-0002-0000-0000-00000B000000}"/>
    <dataValidation allowBlank="1" showInputMessage="1" showErrorMessage="1" prompt="Bedrijfsnaam wordt automatisch bijgewerkt in deze cel op basis van de bedrijfsnaam die is ingevoerd in cel B1" sqref="B4:I4" xr:uid="{00000000-0002-0000-0000-00000C000000}"/>
    <dataValidation allowBlank="1" showInputMessage="1" showErrorMessage="1" prompt="Selecteer Prognose Sluitingsmaand in deze kolom onder deze kop. Druk op ALT + Pijl-omlaag om de vervolgkeuzelijst te openen en vervolgens ENTER om de selectie te maken." sqref="I5" xr:uid="{00000000-0002-0000-0000-00000D000000}"/>
    <dataValidation type="list" errorStyle="warning" allowBlank="1" showInputMessage="1" showErrorMessage="1" error="Selecteer de vermelding in de lijst. Selecteer ANNULEREN, druk op ALT+PIJL-OMLAAG om de vervolgkeuzelijst te openen en druk vervolgens op ENTER om een selectie te maken" sqref="I6:I8" xr:uid="{00000000-0002-0000-0000-00000E000000}">
      <formula1>"Januari, Februari, Maart, April, Mei, Juni, Juli, Augustus, September, Oktober, November, December"</formula1>
    </dataValidation>
  </dataValidations>
  <printOptions horizontalCentered="1"/>
  <pageMargins left="0.4" right="0.4" top="0.4" bottom="0.4" header="0.3" footer="0.3"/>
  <pageSetup paperSize="9"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B1:N22"/>
  <sheetViews>
    <sheetView showGridLines="0" zoomScaleNormal="100" workbookViewId="0"/>
  </sheetViews>
  <sheetFormatPr defaultRowHeight="30" customHeight="1" x14ac:dyDescent="0.25"/>
  <cols>
    <col min="1" max="1" width="2.7109375" customWidth="1"/>
    <col min="2" max="2" width="25.7109375" customWidth="1"/>
    <col min="3" max="14" width="11.7109375" customWidth="1"/>
    <col min="15" max="15" width="2.7109375" customWidth="1"/>
  </cols>
  <sheetData>
    <row r="1" spans="2:14" ht="54.95" customHeight="1" thickBot="1" x14ac:dyDescent="0.3">
      <c r="B1" s="3" t="str">
        <f>Bedrijfsnaam</f>
        <v>Bedrijfsnaam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33.950000000000003" customHeight="1" thickTop="1" thickBot="1" x14ac:dyDescent="0.3">
      <c r="B2" s="1" t="s">
        <v>21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30" customHeight="1" x14ac:dyDescent="0.25">
      <c r="B3" s="2">
        <f ca="1">BijhoudenDatum</f>
        <v>44657</v>
      </c>
    </row>
    <row r="4" spans="2:14" ht="30" customHeight="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 t="str">
        <f>Bedrijfsnaam</f>
        <v>Bedrijfsnaam</v>
      </c>
      <c r="M4" s="18" t="s">
        <v>19</v>
      </c>
      <c r="N4" s="18"/>
    </row>
    <row r="5" spans="2:14" ht="30" customHeight="1" x14ac:dyDescent="0.25">
      <c r="B5" t="s">
        <v>2</v>
      </c>
      <c r="C5" t="s">
        <v>23</v>
      </c>
      <c r="D5" t="s">
        <v>24</v>
      </c>
      <c r="E5" t="s">
        <v>25</v>
      </c>
      <c r="F5" s="4" t="s">
        <v>26</v>
      </c>
      <c r="G5" t="s">
        <v>27</v>
      </c>
      <c r="H5" t="s">
        <v>28</v>
      </c>
      <c r="I5" t="s">
        <v>29</v>
      </c>
      <c r="J5" s="4" t="s">
        <v>30</v>
      </c>
      <c r="K5" t="s">
        <v>31</v>
      </c>
      <c r="L5" t="s">
        <v>32</v>
      </c>
      <c r="M5" t="s">
        <v>33</v>
      </c>
      <c r="N5" t="s">
        <v>34</v>
      </c>
    </row>
    <row r="6" spans="2:14" ht="30" customHeight="1" x14ac:dyDescent="0.25">
      <c r="B6" t="str">
        <f>IFERROR(IF(AND(Leadgegevens[[#This Row],[Leadnaam]] &lt;&gt; "", ROW(Verkoopprognose[Leadnaam])&lt;&gt;LastEntry),Leadgegevens[Leadnaam], ""),"")</f>
        <v>A. Datum Corporation</v>
      </c>
      <c r="C6" s="10">
        <f>IFERROR(IF(Leadgegevens[[#This Row],[Prognose 
Sluiten]] &lt;&gt;"",IF(Leadgegevens[[#This Row],[Prognose 
Sluiten]]= "Januari",Leadgegevens[Gewogen 
Prognose],0),""),"")</f>
        <v>270000</v>
      </c>
      <c r="D6" s="10">
        <f>IFERROR(IF(Leadgegevens[[#This Row],[Prognose 
Sluiten]] &lt;&gt;"",IF(Leadgegevens[[#This Row],[Prognose 
Sluiten]] = "Februari",Leadgegevens[Gewogen 
Prognose],0),""),"")</f>
        <v>0</v>
      </c>
      <c r="E6" s="10">
        <f>IFERROR(IF(Leadgegevens[[#This Row],[Prognose 
Sluiten]] &lt;&gt;"",IF(Leadgegevens[[#This Row],[Prognose 
Sluiten]] = "Maart",Leadgegevens[Gewogen 
Prognose],0),""),"")</f>
        <v>0</v>
      </c>
      <c r="F6" s="15">
        <f>IFERROR(IF(Leadgegevens[[#This Row],[Prognose 
Sluiten]] &lt;&gt;"",IF(Leadgegevens[[#This Row],[Prognose 
Sluiten]] = "April",Leadgegevens[Gewogen 
Prognose],0),""),"")</f>
        <v>0</v>
      </c>
      <c r="G6" s="10">
        <f>IFERROR(IF(Leadgegevens[[#This Row],[Prognose 
Sluiten]] &lt;&gt;"",IF(Leadgegevens[[#This Row],[Prognose 
Sluiten]] = "Mei",Leadgegevens[Gewogen 
Prognose],0),""),"")</f>
        <v>0</v>
      </c>
      <c r="H6" s="10">
        <f>IFERROR(IF(Leadgegevens[[#This Row],[Prognose 
Sluiten]] &lt;&gt;"",IF(Leadgegevens[[#This Row],[Prognose 
Sluiten]] = "Juni",Leadgegevens[Gewogen 
Prognose],0),""),"")</f>
        <v>0</v>
      </c>
      <c r="I6" s="10">
        <f>IFERROR(IF(Leadgegevens[[#This Row],[Prognose 
Sluiten]] &lt;&gt;"",IF(Leadgegevens[[#This Row],[Prognose 
Sluiten]] = "Juli",Leadgegevens[Gewogen 
Prognose],0),""),"")</f>
        <v>0</v>
      </c>
      <c r="J6" s="15">
        <f>IFERROR(IF(Leadgegevens[[#This Row],[Prognose 
Sluiten]] &lt;&gt;"",IF(Leadgegevens[[#This Row],[Prognose 
Sluiten]] = "Augustus",Leadgegevens[Gewogen 
Prognose],0),""),"")</f>
        <v>0</v>
      </c>
      <c r="K6" s="10">
        <f>IFERROR(IF(Leadgegevens[[#This Row],[Prognose 
Sluiten]] &lt;&gt;"",IF(Leadgegevens[[#This Row],[Prognose 
Sluiten]] = "September",Leadgegevens[Gewogen 
Prognose],0),""),"")</f>
        <v>0</v>
      </c>
      <c r="L6" s="10">
        <f>IFERROR(IF(Leadgegevens[[#This Row],[Prognose 
Sluiten]] &lt;&gt;"",IF(Leadgegevens[[#This Row],[Prognose 
Sluiten]] = "Oktober",Leadgegevens[Gewogen 
Prognose],0),""),"")</f>
        <v>0</v>
      </c>
      <c r="M6" s="10">
        <f>IFERROR(IF(Leadgegevens[[#This Row],[Prognose 
Sluiten]] &lt;&gt;"",IF(Leadgegevens[[#This Row],[Prognose 
Sluiten]] = "November",Leadgegevens[Gewogen 
Prognose],0),""),"")</f>
        <v>0</v>
      </c>
      <c r="N6" s="10">
        <f>IFERROR(IF(Leadgegevens[[#This Row],[Prognose 
Sluiten]] &lt;&gt;"",IF(Leadgegevens[[#This Row],[Prognose 
Sluiten]] = "December",Leadgegevens[Gewogen 
Prognose],0),""),"")</f>
        <v>0</v>
      </c>
    </row>
    <row r="7" spans="2:14" ht="30" customHeight="1" x14ac:dyDescent="0.25">
      <c r="B7" t="str">
        <f>IFERROR(IF(AND(Leadgegevens[[#This Row],[Leadnaam]] &lt;&gt; "", ROW(Verkoopprognose[Leadnaam])&lt;&gt;LastEntry),Leadgegevens[Leadnaam], ""),"")</f>
        <v>Adventure Works</v>
      </c>
      <c r="C7" s="10">
        <f>IFERROR(IF(Leadgegevens[[#This Row],[Prognose 
Sluiten]] &lt;&gt;"",IF(Leadgegevens[[#This Row],[Prognose 
Sluiten]]= "Januari",Leadgegevens[Gewogen 
Prognose],0),""),"")</f>
        <v>0</v>
      </c>
      <c r="D7" s="10">
        <f>IFERROR(IF(Leadgegevens[[#This Row],[Prognose 
Sluiten]] &lt;&gt;"",IF(Leadgegevens[[#This Row],[Prognose 
Sluiten]] = "Februari",Leadgegevens[Gewogen 
Prognose],0),""),"")</f>
        <v>20000</v>
      </c>
      <c r="E7" s="10">
        <f>IFERROR(IF(Leadgegevens[[#This Row],[Prognose 
Sluiten]] &lt;&gt;"",IF(Leadgegevens[[#This Row],[Prognose 
Sluiten]] = "Maart",Leadgegevens[Gewogen 
Prognose],0),""),"")</f>
        <v>0</v>
      </c>
      <c r="F7" s="15">
        <f>IFERROR(IF(Leadgegevens[[#This Row],[Prognose 
Sluiten]] &lt;&gt;"",IF(Leadgegevens[[#This Row],[Prognose 
Sluiten]] = "April",Leadgegevens[Gewogen 
Prognose],0),""),"")</f>
        <v>0</v>
      </c>
      <c r="G7" s="10">
        <f>IFERROR(IF(Leadgegevens[[#This Row],[Prognose 
Sluiten]] &lt;&gt;"",IF(Leadgegevens[[#This Row],[Prognose 
Sluiten]] = "Mei",Leadgegevens[Gewogen 
Prognose],0),""),"")</f>
        <v>0</v>
      </c>
      <c r="H7" s="10">
        <f>IFERROR(IF(Leadgegevens[[#This Row],[Prognose 
Sluiten]] &lt;&gt;"",IF(Leadgegevens[[#This Row],[Prognose 
Sluiten]] = "Juni",Leadgegevens[Gewogen 
Prognose],0),""),"")</f>
        <v>0</v>
      </c>
      <c r="I7" s="10">
        <f>IFERROR(IF(Leadgegevens[[#This Row],[Prognose 
Sluiten]] &lt;&gt;"",IF(Leadgegevens[[#This Row],[Prognose 
Sluiten]] = "Juli",Leadgegevens[Gewogen 
Prognose],0),""),"")</f>
        <v>0</v>
      </c>
      <c r="J7" s="15">
        <f>IFERROR(IF(Leadgegevens[[#This Row],[Prognose 
Sluiten]] &lt;&gt;"",IF(Leadgegevens[[#This Row],[Prognose 
Sluiten]] = "Augustus",Leadgegevens[Gewogen 
Prognose],0),""),"")</f>
        <v>0</v>
      </c>
      <c r="K7" s="10">
        <f>IFERROR(IF(Leadgegevens[[#This Row],[Prognose 
Sluiten]] &lt;&gt;"",IF(Leadgegevens[[#This Row],[Prognose 
Sluiten]] = "September",Leadgegevens[Gewogen 
Prognose],0),""),"")</f>
        <v>0</v>
      </c>
      <c r="L7" s="10">
        <f>IFERROR(IF(Leadgegevens[[#This Row],[Prognose 
Sluiten]] &lt;&gt;"",IF(Leadgegevens[[#This Row],[Prognose 
Sluiten]] = "Oktober",Leadgegevens[Gewogen 
Prognose],0),""),"")</f>
        <v>0</v>
      </c>
      <c r="M7" s="10">
        <f>IFERROR(IF(Leadgegevens[[#This Row],[Prognose 
Sluiten]] &lt;&gt;"",IF(Leadgegevens[[#This Row],[Prognose 
Sluiten]] = "November",Leadgegevens[Gewogen 
Prognose],0),""),"")</f>
        <v>0</v>
      </c>
      <c r="N7" s="10">
        <f>IFERROR(IF(Leadgegevens[[#This Row],[Prognose 
Sluiten]] &lt;&gt;"",IF(Leadgegevens[[#This Row],[Prognose 
Sluiten]] = "December",Leadgegevens[Gewogen 
Prognose],0),""),"")</f>
        <v>0</v>
      </c>
    </row>
    <row r="8" spans="2:14" ht="30" customHeight="1" x14ac:dyDescent="0.25">
      <c r="B8" t="str">
        <f>IFERROR(IF(AND(Leadgegevens[[#This Row],[Leadnaam]] &lt;&gt; "", ROW(Verkoopprognose[Leadnaam])&lt;&gt;LastEntry),Leadgegevens[Leadnaam], ""),"")</f>
        <v>Alpine Ski House</v>
      </c>
      <c r="C8" s="10">
        <f>IFERROR(IF(Leadgegevens[[#This Row],[Prognose 
Sluiten]] &lt;&gt;"",IF(Leadgegevens[[#This Row],[Prognose 
Sluiten]]= "Januari",Leadgegevens[Gewogen 
Prognose],0),""),"")</f>
        <v>0</v>
      </c>
      <c r="D8" s="10">
        <f>IFERROR(IF(Leadgegevens[[#This Row],[Prognose 
Sluiten]] &lt;&gt;"",IF(Leadgegevens[[#This Row],[Prognose 
Sluiten]] = "Februari",Leadgegevens[Gewogen 
Prognose],0),""),"")</f>
        <v>0</v>
      </c>
      <c r="E8" s="10">
        <f>IFERROR(IF(Leadgegevens[[#This Row],[Prognose 
Sluiten]] &lt;&gt;"",IF(Leadgegevens[[#This Row],[Prognose 
Sluiten]] = "Maart",Leadgegevens[Gewogen 
Prognose],0),""),"")</f>
        <v>20000</v>
      </c>
      <c r="F8" s="15">
        <f>IFERROR(IF(Leadgegevens[[#This Row],[Prognose 
Sluiten]] &lt;&gt;"",IF(Leadgegevens[[#This Row],[Prognose 
Sluiten]] = "April",Leadgegevens[Gewogen 
Prognose],0),""),"")</f>
        <v>0</v>
      </c>
      <c r="G8" s="10">
        <f>IFERROR(IF(Leadgegevens[[#This Row],[Prognose 
Sluiten]] &lt;&gt;"",IF(Leadgegevens[[#This Row],[Prognose 
Sluiten]] = "Mei",Leadgegevens[Gewogen 
Prognose],0),""),"")</f>
        <v>0</v>
      </c>
      <c r="H8" s="10">
        <f>IFERROR(IF(Leadgegevens[[#This Row],[Prognose 
Sluiten]] &lt;&gt;"",IF(Leadgegevens[[#This Row],[Prognose 
Sluiten]] = "Juni",Leadgegevens[Gewogen 
Prognose],0),""),"")</f>
        <v>0</v>
      </c>
      <c r="I8" s="10">
        <f>IFERROR(IF(Leadgegevens[[#This Row],[Prognose 
Sluiten]] &lt;&gt;"",IF(Leadgegevens[[#This Row],[Prognose 
Sluiten]] = "Juli",Leadgegevens[Gewogen 
Prognose],0),""),"")</f>
        <v>0</v>
      </c>
      <c r="J8" s="15">
        <f>IFERROR(IF(Leadgegevens[[#This Row],[Prognose 
Sluiten]] &lt;&gt;"",IF(Leadgegevens[[#This Row],[Prognose 
Sluiten]] = "Augustus",Leadgegevens[Gewogen 
Prognose],0),""),"")</f>
        <v>0</v>
      </c>
      <c r="K8" s="10">
        <f>IFERROR(IF(Leadgegevens[[#This Row],[Prognose 
Sluiten]] &lt;&gt;"",IF(Leadgegevens[[#This Row],[Prognose 
Sluiten]] = "September",Leadgegevens[Gewogen 
Prognose],0),""),"")</f>
        <v>0</v>
      </c>
      <c r="L8" s="10">
        <f>IFERROR(IF(Leadgegevens[[#This Row],[Prognose 
Sluiten]] &lt;&gt;"",IF(Leadgegevens[[#This Row],[Prognose 
Sluiten]] = "Oktober",Leadgegevens[Gewogen 
Prognose],0),""),"")</f>
        <v>0</v>
      </c>
      <c r="M8" s="10">
        <f>IFERROR(IF(Leadgegevens[[#This Row],[Prognose 
Sluiten]] &lt;&gt;"",IF(Leadgegevens[[#This Row],[Prognose 
Sluiten]] = "November",Leadgegevens[Gewogen 
Prognose],0),""),"")</f>
        <v>0</v>
      </c>
      <c r="N8" s="10">
        <f>IFERROR(IF(Leadgegevens[[#This Row],[Prognose 
Sluiten]] &lt;&gt;"",IF(Leadgegevens[[#This Row],[Prognose 
Sluiten]] = "December",Leadgegevens[Gewogen 
Prognose],0),""),"")</f>
        <v>0</v>
      </c>
    </row>
    <row r="9" spans="2:14" ht="30" customHeight="1" x14ac:dyDescent="0.25">
      <c r="B9" t="str">
        <f>IFERROR(IF(AND(Leadgegevens[[#This Row],[Leadnaam]] &lt;&gt; "", ROW(Verkoopprognose[Leadnaam])&lt;&gt;LastEntry),Leadgegevens[Leadnaam], ""),"")</f>
        <v/>
      </c>
      <c r="C9" s="10" t="str">
        <f>IFERROR(IF(Leadgegevens[[#This Row],[Prognose 
Sluiten]] &lt;&gt;"",IF(Leadgegevens[[#This Row],[Prognose 
Sluiten]]= "Januari",Leadgegevens[Gewogen 
Prognose],0),""),"")</f>
        <v/>
      </c>
      <c r="D9" s="10" t="str">
        <f>IFERROR(IF(Leadgegevens[[#This Row],[Prognose 
Sluiten]] &lt;&gt;"",IF(Leadgegevens[[#This Row],[Prognose 
Sluiten]] = "Februari",Leadgegevens[Gewogen 
Prognose],0),""),"")</f>
        <v/>
      </c>
      <c r="E9" s="10" t="str">
        <f>IFERROR(IF(Leadgegevens[[#This Row],[Prognose 
Sluiten]] &lt;&gt;"",IF(Leadgegevens[[#This Row],[Prognose 
Sluiten]] = "Maart",Leadgegevens[Gewogen 
Prognose],0),""),"")</f>
        <v/>
      </c>
      <c r="F9" s="15" t="str">
        <f>IFERROR(IF(Leadgegevens[[#This Row],[Prognose 
Sluiten]] &lt;&gt;"",IF(Leadgegevens[[#This Row],[Prognose 
Sluiten]] = "April",Leadgegevens[Gewogen 
Prognose],0),""),"")</f>
        <v/>
      </c>
      <c r="G9" s="10" t="str">
        <f>IFERROR(IF(Leadgegevens[[#This Row],[Prognose 
Sluiten]] &lt;&gt;"",IF(Leadgegevens[[#This Row],[Prognose 
Sluiten]] = "Mei",Leadgegevens[Gewogen 
Prognose],0),""),"")</f>
        <v/>
      </c>
      <c r="H9" s="10" t="str">
        <f>IFERROR(IF(Leadgegevens[[#This Row],[Prognose 
Sluiten]] &lt;&gt;"",IF(Leadgegevens[[#This Row],[Prognose 
Sluiten]] = "Juni",Leadgegevens[Gewogen 
Prognose],0),""),"")</f>
        <v/>
      </c>
      <c r="I9" s="10" t="str">
        <f>IFERROR(IF(Leadgegevens[[#This Row],[Prognose 
Sluiten]] &lt;&gt;"",IF(Leadgegevens[[#This Row],[Prognose 
Sluiten]] = "Juli",Leadgegevens[Gewogen 
Prognose],0),""),"")</f>
        <v/>
      </c>
      <c r="J9" s="15" t="str">
        <f>IFERROR(IF(Leadgegevens[[#This Row],[Prognose 
Sluiten]] &lt;&gt;"",IF(Leadgegevens[[#This Row],[Prognose 
Sluiten]] = "Augustus",Leadgegevens[Gewogen 
Prognose],0),""),"")</f>
        <v/>
      </c>
      <c r="K9" s="10" t="str">
        <f>IFERROR(IF(Leadgegevens[[#This Row],[Prognose 
Sluiten]] &lt;&gt;"",IF(Leadgegevens[[#This Row],[Prognose 
Sluiten]] = "September",Leadgegevens[Gewogen 
Prognose],0),""),"")</f>
        <v/>
      </c>
      <c r="L9" s="10" t="str">
        <f>IFERROR(IF(Leadgegevens[[#This Row],[Prognose 
Sluiten]] &lt;&gt;"",IF(Leadgegevens[[#This Row],[Prognose 
Sluiten]] = "Oktober",Leadgegevens[Gewogen 
Prognose],0),""),"")</f>
        <v/>
      </c>
      <c r="M9" s="10" t="str">
        <f>IFERROR(IF(Leadgegevens[[#This Row],[Prognose 
Sluiten]] &lt;&gt;"",IF(Leadgegevens[[#This Row],[Prognose 
Sluiten]] = "November",Leadgegevens[Gewogen 
Prognose],0),""),"")</f>
        <v/>
      </c>
      <c r="N9" s="10" t="str">
        <f>IFERROR(IF(Leadgegevens[[#This Row],[Prognose 
Sluiten]] &lt;&gt;"",IF(Leadgegevens[[#This Row],[Prognose 
Sluiten]] = "December",Leadgegevens[Gewogen 
Prognose],0),""),"")</f>
        <v/>
      </c>
    </row>
    <row r="10" spans="2:14" ht="30" customHeight="1" x14ac:dyDescent="0.25">
      <c r="B10" t="str">
        <f>IFERROR(IF(AND(Leadgegevens[[#This Row],[Leadnaam]] &lt;&gt; "", ROW(Verkoopprognose[Leadnaam])&lt;&gt;LastEntry),Leadgegevens[Leadnaam], ""),"")</f>
        <v/>
      </c>
      <c r="C10" s="10" t="str">
        <f>IFERROR(IF(Leadgegevens[[#This Row],[Prognose 
Sluiten]] &lt;&gt;"",IF(Leadgegevens[[#This Row],[Prognose 
Sluiten]]= "Januari",Leadgegevens[Gewogen 
Prognose],0),""),"")</f>
        <v/>
      </c>
      <c r="D10" s="10" t="str">
        <f>IFERROR(IF(Leadgegevens[[#This Row],[Prognose 
Sluiten]] &lt;&gt;"",IF(Leadgegevens[[#This Row],[Prognose 
Sluiten]] = "Februari",Leadgegevens[Gewogen 
Prognose],0),""),"")</f>
        <v/>
      </c>
      <c r="E10" s="10" t="str">
        <f>IFERROR(IF(Leadgegevens[[#This Row],[Prognose 
Sluiten]] &lt;&gt;"",IF(Leadgegevens[[#This Row],[Prognose 
Sluiten]] = "Maart",Leadgegevens[Gewogen 
Prognose],0),""),"")</f>
        <v/>
      </c>
      <c r="F10" s="15" t="str">
        <f>IFERROR(IF(Leadgegevens[[#This Row],[Prognose 
Sluiten]] &lt;&gt;"",IF(Leadgegevens[[#This Row],[Prognose 
Sluiten]] = "April",Leadgegevens[Gewogen 
Prognose],0),""),"")</f>
        <v/>
      </c>
      <c r="G10" s="10" t="str">
        <f>IFERROR(IF(Leadgegevens[[#This Row],[Prognose 
Sluiten]] &lt;&gt;"",IF(Leadgegevens[[#This Row],[Prognose 
Sluiten]] = "Mei",Leadgegevens[Gewogen 
Prognose],0),""),"")</f>
        <v/>
      </c>
      <c r="H10" s="10" t="str">
        <f>IFERROR(IF(Leadgegevens[[#This Row],[Prognose 
Sluiten]] &lt;&gt;"",IF(Leadgegevens[[#This Row],[Prognose 
Sluiten]] = "Juni",Leadgegevens[Gewogen 
Prognose],0),""),"")</f>
        <v/>
      </c>
      <c r="I10" s="10" t="str">
        <f>IFERROR(IF(Leadgegevens[[#This Row],[Prognose 
Sluiten]] &lt;&gt;"",IF(Leadgegevens[[#This Row],[Prognose 
Sluiten]] = "Juli",Leadgegevens[Gewogen 
Prognose],0),""),"")</f>
        <v/>
      </c>
      <c r="J10" s="15" t="str">
        <f>IFERROR(IF(Leadgegevens[[#This Row],[Prognose 
Sluiten]] &lt;&gt;"",IF(Leadgegevens[[#This Row],[Prognose 
Sluiten]] = "Augustus",Leadgegevens[Gewogen 
Prognose],0),""),"")</f>
        <v/>
      </c>
      <c r="K10" s="10" t="str">
        <f>IFERROR(IF(Leadgegevens[[#This Row],[Prognose 
Sluiten]] &lt;&gt;"",IF(Leadgegevens[[#This Row],[Prognose 
Sluiten]] = "September",Leadgegevens[Gewogen 
Prognose],0),""),"")</f>
        <v/>
      </c>
      <c r="L10" s="10" t="str">
        <f>IFERROR(IF(Leadgegevens[[#This Row],[Prognose 
Sluiten]] &lt;&gt;"",IF(Leadgegevens[[#This Row],[Prognose 
Sluiten]] = "Oktober",Leadgegevens[Gewogen 
Prognose],0),""),"")</f>
        <v/>
      </c>
      <c r="M10" s="10" t="str">
        <f>IFERROR(IF(Leadgegevens[[#This Row],[Prognose 
Sluiten]] &lt;&gt;"",IF(Leadgegevens[[#This Row],[Prognose 
Sluiten]] = "November",Leadgegevens[Gewogen 
Prognose],0),""),"")</f>
        <v/>
      </c>
      <c r="N10" s="10" t="str">
        <f>IFERROR(IF(Leadgegevens[[#This Row],[Prognose 
Sluiten]] &lt;&gt;"",IF(Leadgegevens[[#This Row],[Prognose 
Sluiten]] = "December",Leadgegevens[Gewogen 
Prognose],0),""),"")</f>
        <v/>
      </c>
    </row>
    <row r="11" spans="2:14" ht="30" customHeight="1" x14ac:dyDescent="0.25">
      <c r="B11" t="str">
        <f>IFERROR(IF(AND(Leadgegevens[[#This Row],[Leadnaam]] &lt;&gt; "", ROW(Verkoopprognose[Leadnaam])&lt;&gt;LastEntry),Leadgegevens[Leadnaam], ""),"")</f>
        <v/>
      </c>
      <c r="C11" s="10" t="str">
        <f>IFERROR(IF(Leadgegevens[[#This Row],[Prognose 
Sluiten]] &lt;&gt;"",IF(Leadgegevens[[#This Row],[Prognose 
Sluiten]]= "Januari",Leadgegevens[Gewogen 
Prognose],0),""),"")</f>
        <v/>
      </c>
      <c r="D11" s="10" t="str">
        <f>IFERROR(IF(Leadgegevens[[#This Row],[Prognose 
Sluiten]] &lt;&gt;"",IF(Leadgegevens[[#This Row],[Prognose 
Sluiten]] = "Februari",Leadgegevens[Gewogen 
Prognose],0),""),"")</f>
        <v/>
      </c>
      <c r="E11" s="10" t="str">
        <f>IFERROR(IF(Leadgegevens[[#This Row],[Prognose 
Sluiten]] &lt;&gt;"",IF(Leadgegevens[[#This Row],[Prognose 
Sluiten]] = "Maart",Leadgegevens[Gewogen 
Prognose],0),""),"")</f>
        <v/>
      </c>
      <c r="F11" s="15" t="str">
        <f>IFERROR(IF(Leadgegevens[[#This Row],[Prognose 
Sluiten]] &lt;&gt;"",IF(Leadgegevens[[#This Row],[Prognose 
Sluiten]] = "April",Leadgegevens[Gewogen 
Prognose],0),""),"")</f>
        <v/>
      </c>
      <c r="G11" s="10" t="str">
        <f>IFERROR(IF(Leadgegevens[[#This Row],[Prognose 
Sluiten]] &lt;&gt;"",IF(Leadgegevens[[#This Row],[Prognose 
Sluiten]] = "Mei",Leadgegevens[Gewogen 
Prognose],0),""),"")</f>
        <v/>
      </c>
      <c r="H11" s="10" t="str">
        <f>IFERROR(IF(Leadgegevens[[#This Row],[Prognose 
Sluiten]] &lt;&gt;"",IF(Leadgegevens[[#This Row],[Prognose 
Sluiten]] = "Juni",Leadgegevens[Gewogen 
Prognose],0),""),"")</f>
        <v/>
      </c>
      <c r="I11" s="10" t="str">
        <f>IFERROR(IF(Leadgegevens[[#This Row],[Prognose 
Sluiten]] &lt;&gt;"",IF(Leadgegevens[[#This Row],[Prognose 
Sluiten]] = "Juli",Leadgegevens[Gewogen 
Prognose],0),""),"")</f>
        <v/>
      </c>
      <c r="J11" s="15" t="str">
        <f>IFERROR(IF(Leadgegevens[[#This Row],[Prognose 
Sluiten]] &lt;&gt;"",IF(Leadgegevens[[#This Row],[Prognose 
Sluiten]] = "Augustus",Leadgegevens[Gewogen 
Prognose],0),""),"")</f>
        <v/>
      </c>
      <c r="K11" s="10" t="str">
        <f>IFERROR(IF(Leadgegevens[[#This Row],[Prognose 
Sluiten]] &lt;&gt;"",IF(Leadgegevens[[#This Row],[Prognose 
Sluiten]] = "September",Leadgegevens[Gewogen 
Prognose],0),""),"")</f>
        <v/>
      </c>
      <c r="L11" s="10" t="str">
        <f>IFERROR(IF(Leadgegevens[[#This Row],[Prognose 
Sluiten]] &lt;&gt;"",IF(Leadgegevens[[#This Row],[Prognose 
Sluiten]] = "Oktober",Leadgegevens[Gewogen 
Prognose],0),""),"")</f>
        <v/>
      </c>
      <c r="M11" s="10" t="str">
        <f>IFERROR(IF(Leadgegevens[[#This Row],[Prognose 
Sluiten]] &lt;&gt;"",IF(Leadgegevens[[#This Row],[Prognose 
Sluiten]] = "November",Leadgegevens[Gewogen 
Prognose],0),""),"")</f>
        <v/>
      </c>
      <c r="N11" s="10" t="str">
        <f>IFERROR(IF(Leadgegevens[[#This Row],[Prognose 
Sluiten]] &lt;&gt;"",IF(Leadgegevens[[#This Row],[Prognose 
Sluiten]] = "December",Leadgegevens[Gewogen 
Prognose],0),""),"")</f>
        <v/>
      </c>
    </row>
    <row r="12" spans="2:14" ht="30" customHeight="1" x14ac:dyDescent="0.25">
      <c r="B12" t="str">
        <f>IFERROR(IF(AND(Leadgegevens[[#This Row],[Leadnaam]] &lt;&gt; "", ROW(Verkoopprognose[Leadnaam])&lt;&gt;LastEntry),Leadgegevens[Leadnaam], ""),"")</f>
        <v/>
      </c>
      <c r="C12" s="10" t="str">
        <f>IFERROR(IF(Leadgegevens[[#This Row],[Prognose 
Sluiten]] &lt;&gt;"",IF(Leadgegevens[[#This Row],[Prognose 
Sluiten]]= "Januari",Leadgegevens[Gewogen 
Prognose],0),""),"")</f>
        <v/>
      </c>
      <c r="D12" s="10" t="str">
        <f>IFERROR(IF(Leadgegevens[[#This Row],[Prognose 
Sluiten]] &lt;&gt;"",IF(Leadgegevens[[#This Row],[Prognose 
Sluiten]] = "Februari",Leadgegevens[Gewogen 
Prognose],0),""),"")</f>
        <v/>
      </c>
      <c r="E12" s="10" t="str">
        <f>IFERROR(IF(Leadgegevens[[#This Row],[Prognose 
Sluiten]] &lt;&gt;"",IF(Leadgegevens[[#This Row],[Prognose 
Sluiten]] = "Maart",Leadgegevens[Gewogen 
Prognose],0),""),"")</f>
        <v/>
      </c>
      <c r="F12" s="15" t="str">
        <f>IFERROR(IF(Leadgegevens[[#This Row],[Prognose 
Sluiten]] &lt;&gt;"",IF(Leadgegevens[[#This Row],[Prognose 
Sluiten]] = "April",Leadgegevens[Gewogen 
Prognose],0),""),"")</f>
        <v/>
      </c>
      <c r="G12" s="10" t="str">
        <f>IFERROR(IF(Leadgegevens[[#This Row],[Prognose 
Sluiten]] &lt;&gt;"",IF(Leadgegevens[[#This Row],[Prognose 
Sluiten]] = "Mei",Leadgegevens[Gewogen 
Prognose],0),""),"")</f>
        <v/>
      </c>
      <c r="H12" s="10" t="str">
        <f>IFERROR(IF(Leadgegevens[[#This Row],[Prognose 
Sluiten]] &lt;&gt;"",IF(Leadgegevens[[#This Row],[Prognose 
Sluiten]] = "Juni",Leadgegevens[Gewogen 
Prognose],0),""),"")</f>
        <v/>
      </c>
      <c r="I12" s="10" t="str">
        <f>IFERROR(IF(Leadgegevens[[#This Row],[Prognose 
Sluiten]] &lt;&gt;"",IF(Leadgegevens[[#This Row],[Prognose 
Sluiten]] = "Juli",Leadgegevens[Gewogen 
Prognose],0),""),"")</f>
        <v/>
      </c>
      <c r="J12" s="15" t="str">
        <f>IFERROR(IF(Leadgegevens[[#This Row],[Prognose 
Sluiten]] &lt;&gt;"",IF(Leadgegevens[[#This Row],[Prognose 
Sluiten]] = "Augustus",Leadgegevens[Gewogen 
Prognose],0),""),"")</f>
        <v/>
      </c>
      <c r="K12" s="10" t="str">
        <f>IFERROR(IF(Leadgegevens[[#This Row],[Prognose 
Sluiten]] &lt;&gt;"",IF(Leadgegevens[[#This Row],[Prognose 
Sluiten]] = "September",Leadgegevens[Gewogen 
Prognose],0),""),"")</f>
        <v/>
      </c>
      <c r="L12" s="10" t="str">
        <f>IFERROR(IF(Leadgegevens[[#This Row],[Prognose 
Sluiten]] &lt;&gt;"",IF(Leadgegevens[[#This Row],[Prognose 
Sluiten]] = "Oktober",Leadgegevens[Gewogen 
Prognose],0),""),"")</f>
        <v/>
      </c>
      <c r="M12" s="10" t="str">
        <f>IFERROR(IF(Leadgegevens[[#This Row],[Prognose 
Sluiten]] &lt;&gt;"",IF(Leadgegevens[[#This Row],[Prognose 
Sluiten]] = "November",Leadgegevens[Gewogen 
Prognose],0),""),"")</f>
        <v/>
      </c>
      <c r="N12" s="10" t="str">
        <f>IFERROR(IF(Leadgegevens[[#This Row],[Prognose 
Sluiten]] &lt;&gt;"",IF(Leadgegevens[[#This Row],[Prognose 
Sluiten]] = "December",Leadgegevens[Gewogen 
Prognose],0),""),"")</f>
        <v/>
      </c>
    </row>
    <row r="13" spans="2:14" ht="30" customHeight="1" x14ac:dyDescent="0.25">
      <c r="B13" t="str">
        <f>IFERROR(IF(AND(Leadgegevens[[#This Row],[Leadnaam]] &lt;&gt; "", ROW(Verkoopprognose[Leadnaam])&lt;&gt;LastEntry),Leadgegevens[Leadnaam], ""),"")</f>
        <v/>
      </c>
      <c r="C13" s="10" t="str">
        <f>IFERROR(IF(Leadgegevens[[#This Row],[Prognose 
Sluiten]] &lt;&gt;"",IF(Leadgegevens[[#This Row],[Prognose 
Sluiten]]= "Januari",Leadgegevens[Gewogen 
Prognose],0),""),"")</f>
        <v/>
      </c>
      <c r="D13" s="10" t="str">
        <f>IFERROR(IF(Leadgegevens[[#This Row],[Prognose 
Sluiten]] &lt;&gt;"",IF(Leadgegevens[[#This Row],[Prognose 
Sluiten]] = "Februari",Leadgegevens[Gewogen 
Prognose],0),""),"")</f>
        <v/>
      </c>
      <c r="E13" s="10" t="str">
        <f>IFERROR(IF(Leadgegevens[[#This Row],[Prognose 
Sluiten]] &lt;&gt;"",IF(Leadgegevens[[#This Row],[Prognose 
Sluiten]] = "Maart",Leadgegevens[Gewogen 
Prognose],0),""),"")</f>
        <v/>
      </c>
      <c r="F13" s="15" t="str">
        <f>IFERROR(IF(Leadgegevens[[#This Row],[Prognose 
Sluiten]] &lt;&gt;"",IF(Leadgegevens[[#This Row],[Prognose 
Sluiten]] = "April",Leadgegevens[Gewogen 
Prognose],0),""),"")</f>
        <v/>
      </c>
      <c r="G13" s="10" t="str">
        <f>IFERROR(IF(Leadgegevens[[#This Row],[Prognose 
Sluiten]] &lt;&gt;"",IF(Leadgegevens[[#This Row],[Prognose 
Sluiten]] = "Mei",Leadgegevens[Gewogen 
Prognose],0),""),"")</f>
        <v/>
      </c>
      <c r="H13" s="10" t="str">
        <f>IFERROR(IF(Leadgegevens[[#This Row],[Prognose 
Sluiten]] &lt;&gt;"",IF(Leadgegevens[[#This Row],[Prognose 
Sluiten]] = "Juni",Leadgegevens[Gewogen 
Prognose],0),""),"")</f>
        <v/>
      </c>
      <c r="I13" s="10" t="str">
        <f>IFERROR(IF(Leadgegevens[[#This Row],[Prognose 
Sluiten]] &lt;&gt;"",IF(Leadgegevens[[#This Row],[Prognose 
Sluiten]] = "Juli",Leadgegevens[Gewogen 
Prognose],0),""),"")</f>
        <v/>
      </c>
      <c r="J13" s="15" t="str">
        <f>IFERROR(IF(Leadgegevens[[#This Row],[Prognose 
Sluiten]] &lt;&gt;"",IF(Leadgegevens[[#This Row],[Prognose 
Sluiten]] = "Augustus",Leadgegevens[Gewogen 
Prognose],0),""),"")</f>
        <v/>
      </c>
      <c r="K13" s="10" t="str">
        <f>IFERROR(IF(Leadgegevens[[#This Row],[Prognose 
Sluiten]] &lt;&gt;"",IF(Leadgegevens[[#This Row],[Prognose 
Sluiten]] = "September",Leadgegevens[Gewogen 
Prognose],0),""),"")</f>
        <v/>
      </c>
      <c r="L13" s="10" t="str">
        <f>IFERROR(IF(Leadgegevens[[#This Row],[Prognose 
Sluiten]] &lt;&gt;"",IF(Leadgegevens[[#This Row],[Prognose 
Sluiten]] = "Oktober",Leadgegevens[Gewogen 
Prognose],0),""),"")</f>
        <v/>
      </c>
      <c r="M13" s="10" t="str">
        <f>IFERROR(IF(Leadgegevens[[#This Row],[Prognose 
Sluiten]] &lt;&gt;"",IF(Leadgegevens[[#This Row],[Prognose 
Sluiten]] = "November",Leadgegevens[Gewogen 
Prognose],0),""),"")</f>
        <v/>
      </c>
      <c r="N13" s="10" t="str">
        <f>IFERROR(IF(Leadgegevens[[#This Row],[Prognose 
Sluiten]] &lt;&gt;"",IF(Leadgegevens[[#This Row],[Prognose 
Sluiten]] = "December",Leadgegevens[Gewogen 
Prognose],0),""),"")</f>
        <v/>
      </c>
    </row>
    <row r="14" spans="2:14" ht="30" customHeight="1" x14ac:dyDescent="0.25">
      <c r="B14" t="str">
        <f>IFERROR(IF(AND(Leadgegevens[[#This Row],[Leadnaam]] &lt;&gt; "", ROW(Verkoopprognose[Leadnaam])&lt;&gt;LastEntry),Leadgegevens[Leadnaam], ""),"")</f>
        <v/>
      </c>
      <c r="C14" s="10" t="str">
        <f>IFERROR(IF(Leadgegevens[[#This Row],[Prognose 
Sluiten]] &lt;&gt;"",IF(Leadgegevens[[#This Row],[Prognose 
Sluiten]]= "Januari",Leadgegevens[Gewogen 
Prognose],0),""),"")</f>
        <v/>
      </c>
      <c r="D14" s="10" t="str">
        <f>IFERROR(IF(Leadgegevens[[#This Row],[Prognose 
Sluiten]] &lt;&gt;"",IF(Leadgegevens[[#This Row],[Prognose 
Sluiten]] = "Februari",Leadgegevens[Gewogen 
Prognose],0),""),"")</f>
        <v/>
      </c>
      <c r="E14" s="10" t="str">
        <f>IFERROR(IF(Leadgegevens[[#This Row],[Prognose 
Sluiten]] &lt;&gt;"",IF(Leadgegevens[[#This Row],[Prognose 
Sluiten]] = "Maart",Leadgegevens[Gewogen 
Prognose],0),""),"")</f>
        <v/>
      </c>
      <c r="F14" s="15" t="str">
        <f>IFERROR(IF(Leadgegevens[[#This Row],[Prognose 
Sluiten]] &lt;&gt;"",IF(Leadgegevens[[#This Row],[Prognose 
Sluiten]] = "April",Leadgegevens[Gewogen 
Prognose],0),""),"")</f>
        <v/>
      </c>
      <c r="G14" s="10" t="str">
        <f>IFERROR(IF(Leadgegevens[[#This Row],[Prognose 
Sluiten]] &lt;&gt;"",IF(Leadgegevens[[#This Row],[Prognose 
Sluiten]] = "Mei",Leadgegevens[Gewogen 
Prognose],0),""),"")</f>
        <v/>
      </c>
      <c r="H14" s="10" t="str">
        <f>IFERROR(IF(Leadgegevens[[#This Row],[Prognose 
Sluiten]] &lt;&gt;"",IF(Leadgegevens[[#This Row],[Prognose 
Sluiten]] = "Juni",Leadgegevens[Gewogen 
Prognose],0),""),"")</f>
        <v/>
      </c>
      <c r="I14" s="10" t="str">
        <f>IFERROR(IF(Leadgegevens[[#This Row],[Prognose 
Sluiten]] &lt;&gt;"",IF(Leadgegevens[[#This Row],[Prognose 
Sluiten]] = "Juli",Leadgegevens[Gewogen 
Prognose],0),""),"")</f>
        <v/>
      </c>
      <c r="J14" s="15" t="str">
        <f>IFERROR(IF(Leadgegevens[[#This Row],[Prognose 
Sluiten]] &lt;&gt;"",IF(Leadgegevens[[#This Row],[Prognose 
Sluiten]] = "Augustus",Leadgegevens[Gewogen 
Prognose],0),""),"")</f>
        <v/>
      </c>
      <c r="K14" s="10" t="str">
        <f>IFERROR(IF(Leadgegevens[[#This Row],[Prognose 
Sluiten]] &lt;&gt;"",IF(Leadgegevens[[#This Row],[Prognose 
Sluiten]] = "September",Leadgegevens[Gewogen 
Prognose],0),""),"")</f>
        <v/>
      </c>
      <c r="L14" s="10" t="str">
        <f>IFERROR(IF(Leadgegevens[[#This Row],[Prognose 
Sluiten]] &lt;&gt;"",IF(Leadgegevens[[#This Row],[Prognose 
Sluiten]] = "Oktober",Leadgegevens[Gewogen 
Prognose],0),""),"")</f>
        <v/>
      </c>
      <c r="M14" s="10" t="str">
        <f>IFERROR(IF(Leadgegevens[[#This Row],[Prognose 
Sluiten]] &lt;&gt;"",IF(Leadgegevens[[#This Row],[Prognose 
Sluiten]] = "November",Leadgegevens[Gewogen 
Prognose],0),""),"")</f>
        <v/>
      </c>
      <c r="N14" s="10" t="str">
        <f>IFERROR(IF(Leadgegevens[[#This Row],[Prognose 
Sluiten]] &lt;&gt;"",IF(Leadgegevens[[#This Row],[Prognose 
Sluiten]] = "December",Leadgegevens[Gewogen 
Prognose],0),""),"")</f>
        <v/>
      </c>
    </row>
    <row r="15" spans="2:14" ht="30" customHeight="1" x14ac:dyDescent="0.25">
      <c r="B15" t="str">
        <f>IFERROR(IF(AND(Leadgegevens[[#This Row],[Leadnaam]] &lt;&gt; "", ROW(Verkoopprognose[Leadnaam])&lt;&gt;LastEntry),Leadgegevens[Leadnaam], ""),"")</f>
        <v/>
      </c>
      <c r="C15" s="10" t="str">
        <f>IFERROR(IF(Leadgegevens[[#This Row],[Prognose 
Sluiten]] &lt;&gt;"",IF(Leadgegevens[[#This Row],[Prognose 
Sluiten]]= "Januari",Leadgegevens[Gewogen 
Prognose],0),""),"")</f>
        <v/>
      </c>
      <c r="D15" s="10" t="str">
        <f>IFERROR(IF(Leadgegevens[[#This Row],[Prognose 
Sluiten]] &lt;&gt;"",IF(Leadgegevens[[#This Row],[Prognose 
Sluiten]] = "Februari",Leadgegevens[Gewogen 
Prognose],0),""),"")</f>
        <v/>
      </c>
      <c r="E15" s="10" t="str">
        <f>IFERROR(IF(Leadgegevens[[#This Row],[Prognose 
Sluiten]] &lt;&gt;"",IF(Leadgegevens[[#This Row],[Prognose 
Sluiten]] = "Maart",Leadgegevens[Gewogen 
Prognose],0),""),"")</f>
        <v/>
      </c>
      <c r="F15" s="15" t="str">
        <f>IFERROR(IF(Leadgegevens[[#This Row],[Prognose 
Sluiten]] &lt;&gt;"",IF(Leadgegevens[[#This Row],[Prognose 
Sluiten]] = "April",Leadgegevens[Gewogen 
Prognose],0),""),"")</f>
        <v/>
      </c>
      <c r="G15" s="10" t="str">
        <f>IFERROR(IF(Leadgegevens[[#This Row],[Prognose 
Sluiten]] &lt;&gt;"",IF(Leadgegevens[[#This Row],[Prognose 
Sluiten]] = "Mei",Leadgegevens[Gewogen 
Prognose],0),""),"")</f>
        <v/>
      </c>
      <c r="H15" s="10" t="str">
        <f>IFERROR(IF(Leadgegevens[[#This Row],[Prognose 
Sluiten]] &lt;&gt;"",IF(Leadgegevens[[#This Row],[Prognose 
Sluiten]] = "Juni",Leadgegevens[Gewogen 
Prognose],0),""),"")</f>
        <v/>
      </c>
      <c r="I15" s="10" t="str">
        <f>IFERROR(IF(Leadgegevens[[#This Row],[Prognose 
Sluiten]] &lt;&gt;"",IF(Leadgegevens[[#This Row],[Prognose 
Sluiten]] = "Juli",Leadgegevens[Gewogen 
Prognose],0),""),"")</f>
        <v/>
      </c>
      <c r="J15" s="15" t="str">
        <f>IFERROR(IF(Leadgegevens[[#This Row],[Prognose 
Sluiten]] &lt;&gt;"",IF(Leadgegevens[[#This Row],[Prognose 
Sluiten]] = "Augustus",Leadgegevens[Gewogen 
Prognose],0),""),"")</f>
        <v/>
      </c>
      <c r="K15" s="10" t="str">
        <f>IFERROR(IF(Leadgegevens[[#This Row],[Prognose 
Sluiten]] &lt;&gt;"",IF(Leadgegevens[[#This Row],[Prognose 
Sluiten]] = "September",Leadgegevens[Gewogen 
Prognose],0),""),"")</f>
        <v/>
      </c>
      <c r="L15" s="10" t="str">
        <f>IFERROR(IF(Leadgegevens[[#This Row],[Prognose 
Sluiten]] &lt;&gt;"",IF(Leadgegevens[[#This Row],[Prognose 
Sluiten]] = "Oktober",Leadgegevens[Gewogen 
Prognose],0),""),"")</f>
        <v/>
      </c>
      <c r="M15" s="10" t="str">
        <f>IFERROR(IF(Leadgegevens[[#This Row],[Prognose 
Sluiten]] &lt;&gt;"",IF(Leadgegevens[[#This Row],[Prognose 
Sluiten]] = "November",Leadgegevens[Gewogen 
Prognose],0),""),"")</f>
        <v/>
      </c>
      <c r="N15" s="10" t="str">
        <f>IFERROR(IF(Leadgegevens[[#This Row],[Prognose 
Sluiten]] &lt;&gt;"",IF(Leadgegevens[[#This Row],[Prognose 
Sluiten]] = "December",Leadgegevens[Gewogen 
Prognose],0),""),"")</f>
        <v/>
      </c>
    </row>
    <row r="16" spans="2:14" ht="30" customHeight="1" x14ac:dyDescent="0.25">
      <c r="B16" t="str">
        <f>IFERROR(IF(AND(Leadgegevens[[#This Row],[Leadnaam]] &lt;&gt; "", ROW(Verkoopprognose[Leadnaam])&lt;&gt;LastEntry),Leadgegevens[Leadnaam], ""),"")</f>
        <v/>
      </c>
      <c r="C16" s="10" t="str">
        <f>IFERROR(IF(Leadgegevens[[#This Row],[Prognose 
Sluiten]] &lt;&gt;"",IF(Leadgegevens[[#This Row],[Prognose 
Sluiten]]= "Januari",Leadgegevens[Gewogen 
Prognose],0),""),"")</f>
        <v/>
      </c>
      <c r="D16" s="10" t="str">
        <f>IFERROR(IF(Leadgegevens[[#This Row],[Prognose 
Sluiten]] &lt;&gt;"",IF(Leadgegevens[[#This Row],[Prognose 
Sluiten]] = "Februari",Leadgegevens[Gewogen 
Prognose],0),""),"")</f>
        <v/>
      </c>
      <c r="E16" s="10" t="str">
        <f>IFERROR(IF(Leadgegevens[[#This Row],[Prognose 
Sluiten]] &lt;&gt;"",IF(Leadgegevens[[#This Row],[Prognose 
Sluiten]] = "Maart",Leadgegevens[Gewogen 
Prognose],0),""),"")</f>
        <v/>
      </c>
      <c r="F16" s="15" t="str">
        <f>IFERROR(IF(Leadgegevens[[#This Row],[Prognose 
Sluiten]] &lt;&gt;"",IF(Leadgegevens[[#This Row],[Prognose 
Sluiten]] = "April",Leadgegevens[Gewogen 
Prognose],0),""),"")</f>
        <v/>
      </c>
      <c r="G16" s="10" t="str">
        <f>IFERROR(IF(Leadgegevens[[#This Row],[Prognose 
Sluiten]] &lt;&gt;"",IF(Leadgegevens[[#This Row],[Prognose 
Sluiten]] = "Mei",Leadgegevens[Gewogen 
Prognose],0),""),"")</f>
        <v/>
      </c>
      <c r="H16" s="10" t="str">
        <f>IFERROR(IF(Leadgegevens[[#This Row],[Prognose 
Sluiten]] &lt;&gt;"",IF(Leadgegevens[[#This Row],[Prognose 
Sluiten]] = "Juni",Leadgegevens[Gewogen 
Prognose],0),""),"")</f>
        <v/>
      </c>
      <c r="I16" s="10" t="str">
        <f>IFERROR(IF(Leadgegevens[[#This Row],[Prognose 
Sluiten]] &lt;&gt;"",IF(Leadgegevens[[#This Row],[Prognose 
Sluiten]] = "Juli",Leadgegevens[Gewogen 
Prognose],0),""),"")</f>
        <v/>
      </c>
      <c r="J16" s="15" t="str">
        <f>IFERROR(IF(Leadgegevens[[#This Row],[Prognose 
Sluiten]] &lt;&gt;"",IF(Leadgegevens[[#This Row],[Prognose 
Sluiten]] = "Augustus",Leadgegevens[Gewogen 
Prognose],0),""),"")</f>
        <v/>
      </c>
      <c r="K16" s="10" t="str">
        <f>IFERROR(IF(Leadgegevens[[#This Row],[Prognose 
Sluiten]] &lt;&gt;"",IF(Leadgegevens[[#This Row],[Prognose 
Sluiten]] = "September",Leadgegevens[Gewogen 
Prognose],0),""),"")</f>
        <v/>
      </c>
      <c r="L16" s="10" t="str">
        <f>IFERROR(IF(Leadgegevens[[#This Row],[Prognose 
Sluiten]] &lt;&gt;"",IF(Leadgegevens[[#This Row],[Prognose 
Sluiten]] = "Oktober",Leadgegevens[Gewogen 
Prognose],0),""),"")</f>
        <v/>
      </c>
      <c r="M16" s="10" t="str">
        <f>IFERROR(IF(Leadgegevens[[#This Row],[Prognose 
Sluiten]] &lt;&gt;"",IF(Leadgegevens[[#This Row],[Prognose 
Sluiten]] = "November",Leadgegevens[Gewogen 
Prognose],0),""),"")</f>
        <v/>
      </c>
      <c r="N16" s="10" t="str">
        <f>IFERROR(IF(Leadgegevens[[#This Row],[Prognose 
Sluiten]] &lt;&gt;"",IF(Leadgegevens[[#This Row],[Prognose 
Sluiten]] = "December",Leadgegevens[Gewogen 
Prognose],0),""),"")</f>
        <v/>
      </c>
    </row>
    <row r="17" spans="2:14" ht="30" customHeight="1" x14ac:dyDescent="0.25">
      <c r="B17" t="str">
        <f>IFERROR(IF(AND(Leadgegevens[[#This Row],[Leadnaam]] &lt;&gt; "", ROW(Verkoopprognose[Leadnaam])&lt;&gt;LastEntry),Leadgegevens[Leadnaam], ""),"")</f>
        <v/>
      </c>
      <c r="C17" s="10" t="str">
        <f>IFERROR(IF(Leadgegevens[[#This Row],[Prognose 
Sluiten]] &lt;&gt;"",IF(Leadgegevens[[#This Row],[Prognose 
Sluiten]]= "Januari",Leadgegevens[Gewogen 
Prognose],0),""),"")</f>
        <v/>
      </c>
      <c r="D17" s="10" t="str">
        <f>IFERROR(IF(Leadgegevens[[#This Row],[Prognose 
Sluiten]] &lt;&gt;"",IF(Leadgegevens[[#This Row],[Prognose 
Sluiten]] = "Februari",Leadgegevens[Gewogen 
Prognose],0),""),"")</f>
        <v/>
      </c>
      <c r="E17" s="10" t="str">
        <f>IFERROR(IF(Leadgegevens[[#This Row],[Prognose 
Sluiten]] &lt;&gt;"",IF(Leadgegevens[[#This Row],[Prognose 
Sluiten]] = "Maart",Leadgegevens[Gewogen 
Prognose],0),""),"")</f>
        <v/>
      </c>
      <c r="F17" s="15" t="str">
        <f>IFERROR(IF(Leadgegevens[[#This Row],[Prognose 
Sluiten]] &lt;&gt;"",IF(Leadgegevens[[#This Row],[Prognose 
Sluiten]] = "April",Leadgegevens[Gewogen 
Prognose],0),""),"")</f>
        <v/>
      </c>
      <c r="G17" s="10" t="str">
        <f>IFERROR(IF(Leadgegevens[[#This Row],[Prognose 
Sluiten]] &lt;&gt;"",IF(Leadgegevens[[#This Row],[Prognose 
Sluiten]] = "Mei",Leadgegevens[Gewogen 
Prognose],0),""),"")</f>
        <v/>
      </c>
      <c r="H17" s="10" t="str">
        <f>IFERROR(IF(Leadgegevens[[#This Row],[Prognose 
Sluiten]] &lt;&gt;"",IF(Leadgegevens[[#This Row],[Prognose 
Sluiten]] = "Juni",Leadgegevens[Gewogen 
Prognose],0),""),"")</f>
        <v/>
      </c>
      <c r="I17" s="10" t="str">
        <f>IFERROR(IF(Leadgegevens[[#This Row],[Prognose 
Sluiten]] &lt;&gt;"",IF(Leadgegevens[[#This Row],[Prognose 
Sluiten]] = "Juli",Leadgegevens[Gewogen 
Prognose],0),""),"")</f>
        <v/>
      </c>
      <c r="J17" s="15" t="str">
        <f>IFERROR(IF(Leadgegevens[[#This Row],[Prognose 
Sluiten]] &lt;&gt;"",IF(Leadgegevens[[#This Row],[Prognose 
Sluiten]] = "Augustus",Leadgegevens[Gewogen 
Prognose],0),""),"")</f>
        <v/>
      </c>
      <c r="K17" s="10" t="str">
        <f>IFERROR(IF(Leadgegevens[[#This Row],[Prognose 
Sluiten]] &lt;&gt;"",IF(Leadgegevens[[#This Row],[Prognose 
Sluiten]] = "September",Leadgegevens[Gewogen 
Prognose],0),""),"")</f>
        <v/>
      </c>
      <c r="L17" s="10" t="str">
        <f>IFERROR(IF(Leadgegevens[[#This Row],[Prognose 
Sluiten]] &lt;&gt;"",IF(Leadgegevens[[#This Row],[Prognose 
Sluiten]] = "Oktober",Leadgegevens[Gewogen 
Prognose],0),""),"")</f>
        <v/>
      </c>
      <c r="M17" s="10" t="str">
        <f>IFERROR(IF(Leadgegevens[[#This Row],[Prognose 
Sluiten]] &lt;&gt;"",IF(Leadgegevens[[#This Row],[Prognose 
Sluiten]] = "November",Leadgegevens[Gewogen 
Prognose],0),""),"")</f>
        <v/>
      </c>
      <c r="N17" s="10" t="str">
        <f>IFERROR(IF(Leadgegevens[[#This Row],[Prognose 
Sluiten]] &lt;&gt;"",IF(Leadgegevens[[#This Row],[Prognose 
Sluiten]] = "December",Leadgegevens[Gewogen 
Prognose],0),""),"")</f>
        <v/>
      </c>
    </row>
    <row r="18" spans="2:14" ht="30" customHeight="1" x14ac:dyDescent="0.25">
      <c r="B18" t="str">
        <f>IFERROR(IF(AND(Leadgegevens[[#This Row],[Leadnaam]] &lt;&gt; "", ROW(Verkoopprognose[Leadnaam])&lt;&gt;LastEntry),Leadgegevens[Leadnaam], ""),"")</f>
        <v/>
      </c>
      <c r="C18" s="10" t="str">
        <f>IFERROR(IF(Leadgegevens[[#This Row],[Prognose 
Sluiten]] &lt;&gt;"",IF(Leadgegevens[[#This Row],[Prognose 
Sluiten]]= "Januari",Leadgegevens[Gewogen 
Prognose],0),""),"")</f>
        <v/>
      </c>
      <c r="D18" s="10" t="str">
        <f>IFERROR(IF(Leadgegevens[[#This Row],[Prognose 
Sluiten]] &lt;&gt;"",IF(Leadgegevens[[#This Row],[Prognose 
Sluiten]] = "Februari",Leadgegevens[Gewogen 
Prognose],0),""),"")</f>
        <v/>
      </c>
      <c r="E18" s="10" t="str">
        <f>IFERROR(IF(Leadgegevens[[#This Row],[Prognose 
Sluiten]] &lt;&gt;"",IF(Leadgegevens[[#This Row],[Prognose 
Sluiten]] = "Maart",Leadgegevens[Gewogen 
Prognose],0),""),"")</f>
        <v/>
      </c>
      <c r="F18" s="15" t="str">
        <f>IFERROR(IF(Leadgegevens[[#This Row],[Prognose 
Sluiten]] &lt;&gt;"",IF(Leadgegevens[[#This Row],[Prognose 
Sluiten]] = "April",Leadgegevens[Gewogen 
Prognose],0),""),"")</f>
        <v/>
      </c>
      <c r="G18" s="10" t="str">
        <f>IFERROR(IF(Leadgegevens[[#This Row],[Prognose 
Sluiten]] &lt;&gt;"",IF(Leadgegevens[[#This Row],[Prognose 
Sluiten]] = "Mei",Leadgegevens[Gewogen 
Prognose],0),""),"")</f>
        <v/>
      </c>
      <c r="H18" s="10" t="str">
        <f>IFERROR(IF(Leadgegevens[[#This Row],[Prognose 
Sluiten]] &lt;&gt;"",IF(Leadgegevens[[#This Row],[Prognose 
Sluiten]] = "Juni",Leadgegevens[Gewogen 
Prognose],0),""),"")</f>
        <v/>
      </c>
      <c r="I18" s="10" t="str">
        <f>IFERROR(IF(Leadgegevens[[#This Row],[Prognose 
Sluiten]] &lt;&gt;"",IF(Leadgegevens[[#This Row],[Prognose 
Sluiten]] = "Juli",Leadgegevens[Gewogen 
Prognose],0),""),"")</f>
        <v/>
      </c>
      <c r="J18" s="15" t="str">
        <f>IFERROR(IF(Leadgegevens[[#This Row],[Prognose 
Sluiten]] &lt;&gt;"",IF(Leadgegevens[[#This Row],[Prognose 
Sluiten]] = "Augustus",Leadgegevens[Gewogen 
Prognose],0),""),"")</f>
        <v/>
      </c>
      <c r="K18" s="10" t="str">
        <f>IFERROR(IF(Leadgegevens[[#This Row],[Prognose 
Sluiten]] &lt;&gt;"",IF(Leadgegevens[[#This Row],[Prognose 
Sluiten]] = "September",Leadgegevens[Gewogen 
Prognose],0),""),"")</f>
        <v/>
      </c>
      <c r="L18" s="10" t="str">
        <f>IFERROR(IF(Leadgegevens[[#This Row],[Prognose 
Sluiten]] &lt;&gt;"",IF(Leadgegevens[[#This Row],[Prognose 
Sluiten]] = "Oktober",Leadgegevens[Gewogen 
Prognose],0),""),"")</f>
        <v/>
      </c>
      <c r="M18" s="10" t="str">
        <f>IFERROR(IF(Leadgegevens[[#This Row],[Prognose 
Sluiten]] &lt;&gt;"",IF(Leadgegevens[[#This Row],[Prognose 
Sluiten]] = "November",Leadgegevens[Gewogen 
Prognose],0),""),"")</f>
        <v/>
      </c>
      <c r="N18" s="10" t="str">
        <f>IFERROR(IF(Leadgegevens[[#This Row],[Prognose 
Sluiten]] &lt;&gt;"",IF(Leadgegevens[[#This Row],[Prognose 
Sluiten]] = "December",Leadgegevens[Gewogen 
Prognose],0),""),"")</f>
        <v/>
      </c>
    </row>
    <row r="19" spans="2:14" ht="30" customHeight="1" x14ac:dyDescent="0.25">
      <c r="B19" t="str">
        <f>IFERROR(IF(AND(Leadgegevens[[#This Row],[Leadnaam]] &lt;&gt; "", ROW(Verkoopprognose[Leadnaam])&lt;&gt;LastEntry),Leadgegevens[Leadnaam], ""),"")</f>
        <v/>
      </c>
      <c r="C19" s="10" t="str">
        <f>IFERROR(IF(Leadgegevens[[#This Row],[Prognose 
Sluiten]] &lt;&gt;"",IF(Leadgegevens[[#This Row],[Prognose 
Sluiten]]= "Januari",Leadgegevens[Gewogen 
Prognose],0),""),"")</f>
        <v/>
      </c>
      <c r="D19" s="10" t="str">
        <f>IFERROR(IF(Leadgegevens[[#This Row],[Prognose 
Sluiten]] &lt;&gt;"",IF(Leadgegevens[[#This Row],[Prognose 
Sluiten]] = "Februari",Leadgegevens[Gewogen 
Prognose],0),""),"")</f>
        <v/>
      </c>
      <c r="E19" s="10" t="str">
        <f>IFERROR(IF(Leadgegevens[[#This Row],[Prognose 
Sluiten]] &lt;&gt;"",IF(Leadgegevens[[#This Row],[Prognose 
Sluiten]] = "Maart",Leadgegevens[Gewogen 
Prognose],0),""),"")</f>
        <v/>
      </c>
      <c r="F19" s="15" t="str">
        <f>IFERROR(IF(Leadgegevens[[#This Row],[Prognose 
Sluiten]] &lt;&gt;"",IF(Leadgegevens[[#This Row],[Prognose 
Sluiten]] = "April",Leadgegevens[Gewogen 
Prognose],0),""),"")</f>
        <v/>
      </c>
      <c r="G19" s="10" t="str">
        <f>IFERROR(IF(Leadgegevens[[#This Row],[Prognose 
Sluiten]] &lt;&gt;"",IF(Leadgegevens[[#This Row],[Prognose 
Sluiten]] = "Mei",Leadgegevens[Gewogen 
Prognose],0),""),"")</f>
        <v/>
      </c>
      <c r="H19" s="10" t="str">
        <f>IFERROR(IF(Leadgegevens[[#This Row],[Prognose 
Sluiten]] &lt;&gt;"",IF(Leadgegevens[[#This Row],[Prognose 
Sluiten]] = "Juni",Leadgegevens[Gewogen 
Prognose],0),""),"")</f>
        <v/>
      </c>
      <c r="I19" s="10" t="str">
        <f>IFERROR(IF(Leadgegevens[[#This Row],[Prognose 
Sluiten]] &lt;&gt;"",IF(Leadgegevens[[#This Row],[Prognose 
Sluiten]] = "Juli",Leadgegevens[Gewogen 
Prognose],0),""),"")</f>
        <v/>
      </c>
      <c r="J19" s="15" t="str">
        <f>IFERROR(IF(Leadgegevens[[#This Row],[Prognose 
Sluiten]] &lt;&gt;"",IF(Leadgegevens[[#This Row],[Prognose 
Sluiten]] = "Augustus",Leadgegevens[Gewogen 
Prognose],0),""),"")</f>
        <v/>
      </c>
      <c r="K19" s="10" t="str">
        <f>IFERROR(IF(Leadgegevens[[#This Row],[Prognose 
Sluiten]] &lt;&gt;"",IF(Leadgegevens[[#This Row],[Prognose 
Sluiten]] = "September",Leadgegevens[Gewogen 
Prognose],0),""),"")</f>
        <v/>
      </c>
      <c r="L19" s="10" t="str">
        <f>IFERROR(IF(Leadgegevens[[#This Row],[Prognose 
Sluiten]] &lt;&gt;"",IF(Leadgegevens[[#This Row],[Prognose 
Sluiten]] = "Oktober",Leadgegevens[Gewogen 
Prognose],0),""),"")</f>
        <v/>
      </c>
      <c r="M19" s="10" t="str">
        <f>IFERROR(IF(Leadgegevens[[#This Row],[Prognose 
Sluiten]] &lt;&gt;"",IF(Leadgegevens[[#This Row],[Prognose 
Sluiten]] = "November",Leadgegevens[Gewogen 
Prognose],0),""),"")</f>
        <v/>
      </c>
      <c r="N19" s="10" t="str">
        <f>IFERROR(IF(Leadgegevens[[#This Row],[Prognose 
Sluiten]] &lt;&gt;"",IF(Leadgegevens[[#This Row],[Prognose 
Sluiten]] = "December",Leadgegevens[Gewogen 
Prognose],0),""),"")</f>
        <v/>
      </c>
    </row>
    <row r="20" spans="2:14" ht="30" customHeight="1" thickBot="1" x14ac:dyDescent="0.3">
      <c r="B20" t="s">
        <v>6</v>
      </c>
      <c r="C20" s="16">
        <f>SUBTOTAL(109,Verkoopprognose[Januari 
Prognose])</f>
        <v>270000</v>
      </c>
      <c r="D20" s="16">
        <f>SUBTOTAL(109,Verkoopprognose[Februari 
Prognose])</f>
        <v>20000</v>
      </c>
      <c r="E20" s="16">
        <f>SUBTOTAL(109,Verkoopprognose[Maart 
Prognose])</f>
        <v>20000</v>
      </c>
      <c r="F20" s="17">
        <f>SUBTOTAL(109,Verkoopprognose[April 
Prognose])</f>
        <v>0</v>
      </c>
      <c r="G20" s="16">
        <f>SUBTOTAL(109,Verkoopprognose[Mei 
Prognose])</f>
        <v>0</v>
      </c>
      <c r="H20" s="16">
        <f>SUBTOTAL(109,Verkoopprognose[Juni 
Prognose])</f>
        <v>0</v>
      </c>
      <c r="I20" s="16">
        <f>SUBTOTAL(109,Verkoopprognose[Juli Prognose])</f>
        <v>0</v>
      </c>
      <c r="J20" s="17">
        <f>SUBTOTAL(109,Verkoopprognose[Augustus 
Prognose])</f>
        <v>0</v>
      </c>
      <c r="K20" s="16">
        <f>SUBTOTAL(109,Verkoopprognose[September 
Prognose])</f>
        <v>0</v>
      </c>
      <c r="L20" s="16">
        <f>SUBTOTAL(109,Verkoopprognose[Oktober 
Prognose])</f>
        <v>0</v>
      </c>
      <c r="M20" s="16">
        <f>SUBTOTAL(109,Verkoopprognose[November 
Prognose])</f>
        <v>0</v>
      </c>
      <c r="N20" s="16">
        <f>SUBTOTAL(109,Verkoopprognose[December 
Prognose])</f>
        <v>0</v>
      </c>
    </row>
    <row r="21" spans="2:14" ht="30" customHeight="1" thickTop="1" thickBot="1" x14ac:dyDescent="0.3">
      <c r="B21" s="12" t="s">
        <v>22</v>
      </c>
      <c r="C21" s="11">
        <f>C20</f>
        <v>270000</v>
      </c>
      <c r="D21" s="11">
        <f t="shared" ref="D21" si="0">C21+D20</f>
        <v>290000</v>
      </c>
      <c r="E21" s="11">
        <f t="shared" ref="E21" si="1">D21+E20</f>
        <v>310000</v>
      </c>
      <c r="F21" s="13">
        <f t="shared" ref="F21" si="2">E21+F20</f>
        <v>310000</v>
      </c>
      <c r="G21" s="11">
        <f t="shared" ref="G21" si="3">F21+G20</f>
        <v>310000</v>
      </c>
      <c r="H21" s="11">
        <f t="shared" ref="H21" si="4">G21+H20</f>
        <v>310000</v>
      </c>
      <c r="I21" s="11">
        <f t="shared" ref="I21" si="5">H21+I20</f>
        <v>310000</v>
      </c>
      <c r="J21" s="13">
        <f t="shared" ref="J21" si="6">I21+J20</f>
        <v>310000</v>
      </c>
      <c r="K21" s="11">
        <f t="shared" ref="K21" si="7">J21+K20</f>
        <v>310000</v>
      </c>
      <c r="L21" s="11">
        <f t="shared" ref="L21" si="8">K21+L20</f>
        <v>310000</v>
      </c>
      <c r="M21" s="11">
        <f t="shared" ref="M21" si="9">L21+M20</f>
        <v>310000</v>
      </c>
      <c r="N21" s="11">
        <f t="shared" ref="N21" si="10">M21+N20</f>
        <v>310000</v>
      </c>
    </row>
    <row r="22" spans="2:14" ht="30" customHeight="1" thickTop="1" x14ac:dyDescent="0.25"/>
  </sheetData>
  <mergeCells count="1">
    <mergeCell ref="M4:N4"/>
  </mergeCells>
  <dataValidations count="8">
    <dataValidation allowBlank="1" showInputMessage="1" showErrorMessage="1" prompt="Maandelijkse en cumulatieve prognose-omzet worden automatisch bijgewerkt in dit werkblad. Deze gegevens worden gebruikt om het werkblad Maandelijkse gewogen prognose automatisch bij te werken" sqref="A1" xr:uid="{00000000-0002-0000-0100-000000000000}"/>
    <dataValidation allowBlank="1" showInputMessage="1" showErrorMessage="1" prompt="De titel van dit werkblad bevindt zich in deze cel" sqref="B2" xr:uid="{00000000-0002-0000-0100-000001000000}"/>
    <dataValidation allowBlank="1" showInputMessage="1" showErrorMessage="1" prompt="De datum wordt automatisch bijgewerkt in deze cel op basis van de datum die is ingevoerd in cel B3 van het werkblad Leadgegevens" sqref="B3" xr:uid="{00000000-0002-0000-0100-000002000000}"/>
    <dataValidation allowBlank="1" showInputMessage="1" showErrorMessage="1" prompt="De Leadnaam wordt automatisch bijgewerkt in deze kolom onder deze kop. Nieuwe rijen in de tabel Verkoopprognose toevoegen als nieuwe leads worden toegevoegd aan het werkblad met Leadgegevens" sqref="B5" xr:uid="{00000000-0002-0000-0100-000003000000}"/>
    <dataValidation allowBlank="1" showInputMessage="1" showErrorMessage="1" prompt="De prognose voor deze maand wordt automatisch bijgewerkt in deze kolom onder deze koptekst" sqref="C5:N5" xr:uid="{00000000-0002-0000-0100-000004000000}"/>
    <dataValidation allowBlank="1" showInputMessage="1" showErrorMessage="1" prompt="Bedrijfsnaam wordt automatisch bijgewerkt in deze cel op basis van de bedrijfsnaam ingevoerd in cel B1 in het werkblad Leadgegevens" sqref="B1" xr:uid="{00000000-0002-0000-0100-000005000000}"/>
    <dataValidation allowBlank="1" showInputMessage="1" showErrorMessage="1" prompt="Cumulatief totaal wordt automatisch berekend in de cellen rechts" sqref="B21" xr:uid="{00000000-0002-0000-0100-000006000000}"/>
    <dataValidation allowBlank="1" showInputMessage="1" showErrorMessage="1" prompt="De bedrijfsnaam wordt automatisch bijgewerkt in deze cel op basis van de bedrijfsnaam die is ingevoerd in cel B1 van het werkblad Leadgegevens" sqref="B4:L4" xr:uid="{00000000-0002-0000-0100-000007000000}"/>
  </dataValidations>
  <printOptions horizontalCentered="1"/>
  <pageMargins left="0.4" right="0.4" top="0.4" bottom="0.4" header="0.3" footer="0.3"/>
  <pageSetup paperSize="9" scale="82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B1:B3"/>
  <sheetViews>
    <sheetView showGridLines="0" zoomScaleNormal="100" workbookViewId="0"/>
  </sheetViews>
  <sheetFormatPr defaultRowHeight="15" x14ac:dyDescent="0.25"/>
  <cols>
    <col min="1" max="1" width="2.7109375" customWidth="1"/>
    <col min="2" max="2" width="175.42578125" customWidth="1"/>
    <col min="3" max="3" width="2.7109375" customWidth="1"/>
  </cols>
  <sheetData>
    <row r="1" spans="2:2" ht="54.95" customHeight="1" thickBot="1" x14ac:dyDescent="0.3">
      <c r="B1" s="3" t="str">
        <f>Bedrijfsnaam</f>
        <v>Bedrijfsnaam</v>
      </c>
    </row>
    <row r="2" spans="2:2" ht="33.950000000000003" customHeight="1" thickTop="1" thickBot="1" x14ac:dyDescent="0.3">
      <c r="B2" s="1" t="s">
        <v>35</v>
      </c>
    </row>
    <row r="3" spans="2:2" x14ac:dyDescent="0.25">
      <c r="B3" t="s">
        <v>36</v>
      </c>
    </row>
  </sheetData>
  <dataValidations count="4">
    <dataValidation allowBlank="1" showInputMessage="1" showErrorMessage="1" prompt="Grafiek met maandelijkse gewogen prognoses op basis van gegevens in het werkblad Prognoseverkoop. De grafiek wordt automatisch bijgewerkt" sqref="A1" xr:uid="{00000000-0002-0000-0200-000000000000}"/>
    <dataValidation allowBlank="1" showInputMessage="1" showErrorMessage="1" prompt="Lijndiagram waarin prognose-inkomsten en gewogen prognoses per maand worden vergeleken in deze kolom" sqref="B3" xr:uid="{00000000-0002-0000-0200-000001000000}"/>
    <dataValidation allowBlank="1" showInputMessage="1" showErrorMessage="1" prompt="Bedrijfsnaam wordt automatisch bijgewerkt in deze cel op basis van de bedrijfsnaam ingevoerd in cel B1 in het werkblad Leadgegevens" sqref="B1" xr:uid="{00000000-0002-0000-0200-000002000000}"/>
    <dataValidation allowBlank="1" showInputMessage="1" showErrorMessage="1" prompt="De titel van dit werkblad bevindt zich in deze cel" sqref="B2" xr:uid="{00000000-0002-0000-0200-000003000000}"/>
  </dataValidations>
  <pageMargins left="0.7" right="0.7" top="0.75" bottom="0.75" header="0.3" footer="0.3"/>
  <pageSetup paperSize="9" scale="73" orientation="landscape" horizontalDpi="200" verticalDpi="200" r:id="rId1"/>
  <drawing r:id="rId2"/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0C3A76FD-84A8-4570-AE8E-1A764ED89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C9A5016E-0764-41AA-A483-7F7B98B85A32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7F5D0C02-F1AE-45D8-BB78-F42070B27C3D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TM04035490</ap:Template>
  <ap:DocSecurity>0</ap:DocSecurity>
  <ap:ScaleCrop>false</ap:ScaleCrop>
  <ap:HeadingPairs>
    <vt:vector baseType="variant" size="4">
      <vt:variant>
        <vt:lpstr>Werkbladen</vt:lpstr>
      </vt:variant>
      <vt:variant>
        <vt:i4>3</vt:i4>
      </vt:variant>
      <vt:variant>
        <vt:lpstr>Benoemde bereiken</vt:lpstr>
      </vt:variant>
      <vt:variant>
        <vt:i4>8</vt:i4>
      </vt:variant>
    </vt:vector>
  </ap:HeadingPairs>
  <ap:TitlesOfParts>
    <vt:vector baseType="lpstr" size="11">
      <vt:lpstr>Leadgegevens</vt:lpstr>
      <vt:lpstr>Verkoopprognose </vt:lpstr>
      <vt:lpstr>Maandelijks gewogen prognose</vt:lpstr>
      <vt:lpstr>Leadgegevens!_FilterDatabase</vt:lpstr>
      <vt:lpstr>Leadgegevens!Afdruktitels</vt:lpstr>
      <vt:lpstr>'Verkoopprognose '!Afdruktitels</vt:lpstr>
      <vt:lpstr>Bedrijfsnaam</vt:lpstr>
      <vt:lpstr>BijhoudenDatum</vt:lpstr>
      <vt:lpstr>RowTitleRegion1..N22</vt:lpstr>
      <vt:lpstr>Title1</vt:lpstr>
      <vt:lpstr>Title2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2022-02-14T04:56:17Z</dcterms:created>
  <dcterms:modified xsi:type="dcterms:W3CDTF">2022-04-06T00:32:25Z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