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31.xml" ContentType="application/vnd.openxmlformats-officedocument.spreadsheetml.worksheet+xml"/>
  <Override PartName="/xl/tables/table31.xml" ContentType="application/vnd.openxmlformats-officedocument.spreadsheetml.table+xml"/>
  <Override PartName="/xl/drawings/drawing31.xml" ContentType="application/vnd.openxmlformats-officedocument.drawing+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22.xml" ContentType="application/vnd.openxmlformats-officedocument.spreadsheetml.worksheet+xml"/>
  <Override PartName="/xl/tables/table22.xml" ContentType="application/vnd.openxmlformats-officedocument.spreadsheetml.table+xml"/>
  <Override PartName="/xl/drawings/drawing22.xml" ContentType="application/vnd.openxmlformats-officedocument.drawing+xml"/>
  <Override PartName="/xl/worksheets/sheet13.xml" ContentType="application/vnd.openxmlformats-officedocument.spreadsheetml.worksheet+xml"/>
  <Override PartName="/xl/tables/table13.xml" ContentType="application/vnd.openxmlformats-officedocument.spreadsheetml.table+xml"/>
  <Override PartName="/xl/drawings/drawing13.xml" ContentType="application/vnd.openxmlformats-officedocument.drawing+xml"/>
  <Override PartName="/xl/worksheets/sheet64.xml" ContentType="application/vnd.openxmlformats-officedocument.spreadsheetml.worksheet+xml"/>
  <Override PartName="/xl/tables/table64.xml" ContentType="application/vnd.openxmlformats-officedocument.spreadsheetml.table+xml"/>
  <Override PartName="/customXml/item13.xml" ContentType="application/xml"/>
  <Override PartName="/customXml/itemProps13.xml" ContentType="application/vnd.openxmlformats-officedocument.customXmlProperties+xml"/>
  <Override PartName="/xl/worksheets/sheet55.xml" ContentType="application/vnd.openxmlformats-officedocument.spreadsheetml.worksheet+xml"/>
  <Override PartName="/xl/tables/table55.xml" ContentType="application/vnd.openxmlformats-officedocument.spreadsheetml.table+xml"/>
  <Override PartName="/xl/drawings/drawing54.xml" ContentType="application/vnd.openxmlformats-officedocument.drawing+xml"/>
  <Override PartName="/xl/calcChain.xml" ContentType="application/vnd.openxmlformats-officedocument.spreadsheetml.calcChain+xml"/>
  <Override PartName="/xl/worksheets/sheet46.xml" ContentType="application/vnd.openxmlformats-officedocument.spreadsheetml.worksheet+xml"/>
  <Override PartName="/xl/tables/table46.xml" ContentType="application/vnd.openxmlformats-officedocument.spreadsheetml.table+xml"/>
  <Override PartName="/xl/drawings/drawing45.xml" ContentType="application/vnd.openxmlformats-officedocument.drawing+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xr:revisionPtr revIDLastSave="0" documentId="13_ncr:1_{78F2342A-5F02-496D-96E2-AF74BBE47953}" xr6:coauthVersionLast="47" xr6:coauthVersionMax="47" xr10:uidLastSave="{00000000-0000-0000-0000-000000000000}"/>
  <bookViews>
    <workbookView xWindow="-120" yWindow="-120" windowWidth="29040" windowHeight="17640" xr2:uid="{00000000-000D-0000-FFFF-FFFF00000000}"/>
  </bookViews>
  <sheets>
    <sheet name="Dashboard" sheetId="1" r:id="rId1"/>
    <sheet name="Verkopen" sheetId="2" r:id="rId2"/>
    <sheet name="Inkomsten" sheetId="5" r:id="rId3"/>
    <sheet name="Uitgaven" sheetId="3" r:id="rId4"/>
    <sheet name="Belastingen" sheetId="4" r:id="rId5"/>
    <sheet name="Categorieën" sheetId="7" r:id="rId6"/>
  </sheets>
  <definedNames>
    <definedName name="Bedrijfsnaam">Dashboard!$B$2</definedName>
    <definedName name="Nettowinst">Dashboard!$E$20</definedName>
    <definedName name="Omzet">SUMIFS(Omzet_1[Huidige periode],Omzet_1[Type inkomsten],"Omzet")</definedName>
    <definedName name="_xlnm.Print_Titles" localSheetId="4">Belastingen!$4:$4</definedName>
    <definedName name="_xlnm.Print_Titles" localSheetId="5">'Categorieën'!$1:$1</definedName>
    <definedName name="_xlnm.Print_Titles" localSheetId="0">Dashboard!$7:$7</definedName>
    <definedName name="_xlnm.Print_Titles" localSheetId="2">Inkomsten!$4:$4</definedName>
    <definedName name="_xlnm.Print_Titles" localSheetId="3">Uitgaven!$4:$4</definedName>
    <definedName name="_xlnm.Print_Titles" localSheetId="1">Verkopen!$4:$4</definedName>
    <definedName name="RowTitleRegion1..C3">Verkopen!$B$3</definedName>
    <definedName name="RowTitleRegion1..C3.3">Inkomsten!$B$3</definedName>
    <definedName name="RowTitleRegion1..C3.4">Uitgaven!$B$3</definedName>
    <definedName name="RowTitleRegion1..C3.5">Belastingen!$B$3</definedName>
    <definedName name="RowTitleRegion1..C4">Dashboard!$B$3</definedName>
    <definedName name="RowTitleRegion2..H20">Dashboard!$B$17</definedName>
    <definedName name="Titel1">Dashboard[[#Headers],[Overzicht]]</definedName>
    <definedName name="Titel6">Categorieën[[#Headers],[Categorieën]]</definedName>
    <definedName name="Title2">Omzet_1[[#Headers],[Type inkomsten]]</definedName>
    <definedName name="Title3">Inkomsten[[#Headers],[Type inkomsten]]</definedName>
    <definedName name="Title4">OperationeleUitgaven[[#Headers],[Onkostentype]]</definedName>
    <definedName name="Title5">Belastingen[[#Headers],[Type]]</definedName>
    <definedName name="Totaal_algemeen_en_administratief">Dashboard!$E$12</definedName>
    <definedName name="Totaal_onderzoek_en_ontwikkeling">Dashboard!$E$11</definedName>
    <definedName name="Totaal_verkoop_en_marketing">Dashboard!$E$10</definedName>
    <definedName name="Totale_belastingen">Dashboard!$E$15</definedName>
    <definedName name="Totale_brutowinst">Dashboard!$E$17</definedName>
    <definedName name="Totale_inkomsten_operationele_activiteiten">Dashboard!$E$19</definedName>
    <definedName name="Totale_kosten_verkoop">Dashboard!$E$9</definedName>
    <definedName name="Totale_omzet">Dashboard!$E$8</definedName>
    <definedName name="Totale_operationele_uitgaven">Dashboard!$E$18</definedName>
    <definedName name="Totale_overige_inkomsten">Dashboard!$E$14</definedName>
    <definedName name="Totale_overige_uitgaven">Dashboard!$E$13</definedName>
    <definedName name="Werkmap_datums">Dashboard!$C$1</definedName>
    <definedName name="Werkmap_titel">Dashboard!$B$1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 i="1" l="1"/>
  <c r="F12" i="1"/>
  <c r="E12" i="1"/>
  <c r="D12" i="1"/>
  <c r="C12" i="1"/>
  <c r="H9" i="1"/>
  <c r="H8" i="1"/>
  <c r="G9" i="1"/>
  <c r="G8" i="1"/>
  <c r="F9" i="1"/>
  <c r="F8" i="1"/>
  <c r="E9" i="1"/>
  <c r="E8" i="1"/>
  <c r="D9" i="1"/>
  <c r="D8" i="1"/>
  <c r="C9" i="1"/>
  <c r="C8" i="1"/>
  <c r="I6" i="2"/>
  <c r="I7" i="2"/>
  <c r="I8" i="2"/>
  <c r="I9" i="2"/>
  <c r="I10" i="2"/>
  <c r="I11" i="2"/>
  <c r="I12" i="2"/>
  <c r="I5" i="2"/>
  <c r="H6" i="2"/>
  <c r="H7" i="2"/>
  <c r="H8" i="2"/>
  <c r="H9" i="2"/>
  <c r="H10" i="2"/>
  <c r="H11" i="2"/>
  <c r="H12" i="2"/>
  <c r="H5" i="2"/>
  <c r="G6" i="2"/>
  <c r="G7" i="2"/>
  <c r="G8" i="2"/>
  <c r="G9" i="2"/>
  <c r="G10" i="2"/>
  <c r="G11" i="2"/>
  <c r="G12" i="2"/>
  <c r="G5" i="2"/>
  <c r="H12" i="1"/>
  <c r="C3" i="2"/>
  <c r="G6" i="5" l="1"/>
  <c r="H7" i="4"/>
  <c r="G7" i="4"/>
  <c r="G9" i="3"/>
  <c r="G17" i="3" l="1"/>
  <c r="G18" i="3"/>
  <c r="G9" i="4"/>
  <c r="I9" i="4" l="1"/>
  <c r="I8" i="4"/>
  <c r="I7" i="4"/>
  <c r="I6" i="4"/>
  <c r="H9" i="4"/>
  <c r="H8" i="4"/>
  <c r="H6" i="4"/>
  <c r="I6" i="5"/>
  <c r="H6" i="5"/>
  <c r="H5" i="5" l="1"/>
  <c r="I5" i="4" l="1"/>
  <c r="I10" i="4"/>
  <c r="H15" i="1" s="1"/>
  <c r="H5" i="4"/>
  <c r="H10" i="4" s="1"/>
  <c r="G15" i="1" s="1"/>
  <c r="G5" i="4"/>
  <c r="G6" i="4"/>
  <c r="G8" i="4"/>
  <c r="F10" i="4"/>
  <c r="C3" i="4" s="1"/>
  <c r="E10" i="4"/>
  <c r="D15" i="1" s="1"/>
  <c r="D10" i="4"/>
  <c r="C15" i="1" s="1"/>
  <c r="I5" i="3"/>
  <c r="I6" i="3"/>
  <c r="I7" i="3"/>
  <c r="I8" i="3"/>
  <c r="I9" i="3"/>
  <c r="I10" i="3"/>
  <c r="I11" i="3"/>
  <c r="I12" i="3"/>
  <c r="I13" i="3"/>
  <c r="I14" i="3"/>
  <c r="I15" i="3"/>
  <c r="I16" i="3"/>
  <c r="I17" i="3"/>
  <c r="I18" i="3"/>
  <c r="I19" i="3"/>
  <c r="I20" i="3"/>
  <c r="I21" i="3"/>
  <c r="I22" i="3"/>
  <c r="I23" i="3"/>
  <c r="I24" i="3"/>
  <c r="H5" i="3"/>
  <c r="H6" i="3"/>
  <c r="H7" i="3"/>
  <c r="H8" i="3"/>
  <c r="H9" i="3"/>
  <c r="H10" i="3"/>
  <c r="H11" i="3"/>
  <c r="H12" i="3"/>
  <c r="H13" i="3"/>
  <c r="H14" i="3"/>
  <c r="H15" i="3"/>
  <c r="H16" i="3"/>
  <c r="H17" i="3"/>
  <c r="H18" i="3"/>
  <c r="H19" i="3"/>
  <c r="H20" i="3"/>
  <c r="H21" i="3"/>
  <c r="H22" i="3"/>
  <c r="H23" i="3"/>
  <c r="H24" i="3"/>
  <c r="G5" i="3"/>
  <c r="G6" i="3"/>
  <c r="G7" i="3"/>
  <c r="G8" i="3"/>
  <c r="G10" i="3"/>
  <c r="G11" i="3"/>
  <c r="G12" i="3"/>
  <c r="G13" i="3"/>
  <c r="G14" i="3"/>
  <c r="G15" i="3"/>
  <c r="G16" i="3"/>
  <c r="G19" i="3"/>
  <c r="G20" i="3"/>
  <c r="G21" i="3"/>
  <c r="G22" i="3"/>
  <c r="G23" i="3"/>
  <c r="G24" i="3"/>
  <c r="F25" i="3"/>
  <c r="C3" i="3" s="1"/>
  <c r="E25" i="3"/>
  <c r="D25" i="3"/>
  <c r="I5" i="5"/>
  <c r="H7" i="5"/>
  <c r="G14" i="1" s="1"/>
  <c r="G5" i="5"/>
  <c r="F7" i="5"/>
  <c r="C3" i="5" s="1"/>
  <c r="E7" i="5"/>
  <c r="D7" i="5"/>
  <c r="C14" i="1" s="1"/>
  <c r="B2" i="4"/>
  <c r="B1" i="4"/>
  <c r="B2" i="3"/>
  <c r="B1" i="3"/>
  <c r="B2" i="5"/>
  <c r="B1" i="5"/>
  <c r="B2" i="2"/>
  <c r="B1" i="2"/>
  <c r="E14" i="1"/>
  <c r="E10" i="1"/>
  <c r="E11" i="1"/>
  <c r="E15" i="1"/>
  <c r="C11" i="1"/>
  <c r="D11" i="1"/>
  <c r="D10" i="1"/>
  <c r="C10" i="1"/>
  <c r="D14" i="1"/>
  <c r="F13" i="2"/>
  <c r="E13" i="2"/>
  <c r="D13" i="2"/>
  <c r="H10" i="1"/>
  <c r="H13" i="2"/>
  <c r="I13" i="2"/>
  <c r="C13" i="1" l="1"/>
  <c r="C18" i="1" s="1"/>
  <c r="H11" i="1"/>
  <c r="E13" i="1"/>
  <c r="G11" i="1"/>
  <c r="G10" i="1"/>
  <c r="I25" i="3"/>
  <c r="H13" i="1" s="1"/>
  <c r="H25" i="3"/>
  <c r="D13" i="1"/>
  <c r="D18" i="1" s="1"/>
  <c r="I7" i="5"/>
  <c r="H14" i="1" s="1"/>
  <c r="D17" i="1"/>
  <c r="E18" i="1"/>
  <c r="F18" i="1" s="1"/>
  <c r="C17" i="1"/>
  <c r="G7" i="5"/>
  <c r="F14" i="1" s="1"/>
  <c r="F11" i="1"/>
  <c r="F10" i="1"/>
  <c r="G10" i="4"/>
  <c r="F15" i="1" s="1"/>
  <c r="E17" i="1"/>
  <c r="C3" i="1" s="1"/>
  <c r="C19" i="1" l="1"/>
  <c r="C20" i="1" s="1"/>
  <c r="H18" i="1"/>
  <c r="D19" i="1"/>
  <c r="D20" i="1" s="1"/>
  <c r="G17" i="1"/>
  <c r="G13" i="1"/>
  <c r="G18" i="1"/>
  <c r="G13" i="2"/>
  <c r="E19" i="1"/>
  <c r="G19" i="1" s="1"/>
  <c r="H17" i="1"/>
  <c r="F17" i="1"/>
  <c r="E20" i="1" l="1"/>
  <c r="C4" i="1" s="1"/>
  <c r="H19" i="1"/>
  <c r="F19" i="1"/>
  <c r="F20" i="1" l="1"/>
  <c r="H20" i="1"/>
  <c r="G20" i="1"/>
  <c r="G25" i="3"/>
  <c r="F13" i="1" s="1"/>
</calcChain>
</file>

<file path=xl/sharedStrings.xml><?xml version="1.0" encoding="utf-8"?>
<sst xmlns="http://schemas.openxmlformats.org/spreadsheetml/2006/main" count="146" uniqueCount="73">
  <si>
    <t>Winst- en verliesrekening</t>
  </si>
  <si>
    <t>Bedrijfsnaam</t>
  </si>
  <si>
    <t>Huidige brutomarge  [L/J]</t>
  </si>
  <si>
    <t>Huidig rendement [T/J]</t>
  </si>
  <si>
    <t>Wijzig de categorieën in dit werkblad niet: hierdoor kunnen de formules mogelijk corrupt raken. Gebruik het werkblad Categorie om categorieën toe te voegen en de bijbehorende werkbladen met gegevens bij te werken. Dit werkblad zal automatisch worden bijgewerkt.</t>
  </si>
  <si>
    <t>Overzicht</t>
  </si>
  <si>
    <t>Totale omzet  [J]</t>
  </si>
  <si>
    <t>Totale verkoopkosten  [K]</t>
  </si>
  <si>
    <t>Totale uitgaven voor verkoop en marketing..[M]</t>
  </si>
  <si>
    <t>Totale uitgaven voor onderzoek en ontwikkeling  [N]</t>
  </si>
  <si>
    <t>Totale uitgaven voor algemeen en administratie  [O]</t>
  </si>
  <si>
    <t>Totale andere operationele uitgaven [P]</t>
  </si>
  <si>
    <t>Overige inkomsten  [S]</t>
  </si>
  <si>
    <t>Totale belastingen  [T]</t>
  </si>
  <si>
    <t>Brutowinst  [L=J-K]</t>
  </si>
  <si>
    <t>Totale operationele uitgaven  [Q=M+N+O+P]</t>
  </si>
  <si>
    <t>Inkomsten uit bedrijfsactiviteiten  [R=L-Q]</t>
  </si>
  <si>
    <t>Nettowinst  [U=R+S-T]</t>
  </si>
  <si>
    <t>Voor [maand of jaar] eindigend op [Maand-Dag-Jaar]</t>
  </si>
  <si>
    <t>Vermeld in duizenden</t>
  </si>
  <si>
    <t>Totaal van vorige periode</t>
  </si>
  <si>
    <t>Totale begroting</t>
  </si>
  <si>
    <t>Totaal actueel
Periode</t>
  </si>
  <si>
    <t>Totaal van huidige periode als % van verkopen</t>
  </si>
  <si>
    <t>Totale % wijziging t.o.v. vorige periode</t>
  </si>
  <si>
    <t>Totale % wijziging t.o.v. begroting</t>
  </si>
  <si>
    <t>Omzet</t>
  </si>
  <si>
    <t>Type inkomsten</t>
  </si>
  <si>
    <t>Verkoopkosten</t>
  </si>
  <si>
    <t>Totale omzet</t>
  </si>
  <si>
    <t>Beschrijving</t>
  </si>
  <si>
    <t>Product/dienst 1</t>
  </si>
  <si>
    <t>Product/dienst 2</t>
  </si>
  <si>
    <t>Product/dienst 3</t>
  </si>
  <si>
    <t>Product/dienst 4</t>
  </si>
  <si>
    <t>Vorige periode</t>
  </si>
  <si>
    <t>Begroting</t>
  </si>
  <si>
    <t>Huidige periode</t>
  </si>
  <si>
    <t>Huidige periode als % van verkopen</t>
  </si>
  <si>
    <t>% wijziging t.o.v. vorige periode</t>
  </si>
  <si>
    <t>% wijziging t.o.v. begroting</t>
  </si>
  <si>
    <t>Inkomsten</t>
  </si>
  <si>
    <t>Totale inkomsten uit verkoop</t>
  </si>
  <si>
    <t>Andere inkomsten</t>
  </si>
  <si>
    <t>Operationele kosten</t>
  </si>
  <si>
    <t>Onkostentype</t>
  </si>
  <si>
    <t>Verkoop en marketing</t>
  </si>
  <si>
    <t>Onderzoek en ontwikkeling</t>
  </si>
  <si>
    <t>Algemeen en administratief</t>
  </si>
  <si>
    <t>Totale operationele uitgaven</t>
  </si>
  <si>
    <t>Reclame</t>
  </si>
  <si>
    <t>Directe marketing</t>
  </si>
  <si>
    <t>Overige uitgaven (specificeren)</t>
  </si>
  <si>
    <t>Technologielicenties</t>
  </si>
  <si>
    <t xml:space="preserve">Patenten </t>
  </si>
  <si>
    <t>Lonen en salarissen</t>
  </si>
  <si>
    <t>Externe diensten</t>
  </si>
  <si>
    <t>Benodigdheden</t>
  </si>
  <si>
    <t>Maaltijden en amusement</t>
  </si>
  <si>
    <t>Huur</t>
  </si>
  <si>
    <t>Telefoon</t>
  </si>
  <si>
    <t>Water, gas, elektriciteit</t>
  </si>
  <si>
    <t>Afschrijving</t>
  </si>
  <si>
    <t>Verzekering</t>
  </si>
  <si>
    <t>Reparatie en onderhoud</t>
  </si>
  <si>
    <t>Belastingen</t>
  </si>
  <si>
    <t>Type</t>
  </si>
  <si>
    <t>Totale belastingen</t>
  </si>
  <si>
    <t>Inkomstenbelastingen</t>
  </si>
  <si>
    <t>Belastingen over salaris</t>
  </si>
  <si>
    <t>Belastingen over onroerend goed</t>
  </si>
  <si>
    <t>Overige belastingen (specificeren)</t>
  </si>
  <si>
    <t>Categorieën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</si>
</sst>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quot;€&quot;\ * #,##0.00_ ;_ &quot;€&quot;\ * \-#,##0.00_ ;_ &quot;€&quot;\ * &quot;-&quot;??_ ;_ @_ "/>
  </numFmts>
  <fonts count="12" x14ac:knownFonts="1">
    <font>
      <sz val="1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color theme="1" tint="0.14996795556505021"/>
      <name val="Franklin Gothic Medium"/>
      <family val="2"/>
      <scheme val="major"/>
    </font>
    <font>
      <sz val="11"/>
      <color theme="1" tint="0.14996795556505021"/>
      <name val="Franklin Gothic Medium"/>
      <family val="2"/>
      <scheme val="major"/>
    </font>
    <font>
      <sz val="12"/>
      <color theme="1" tint="0.14993743705557422"/>
      <name val="Franklin Gothic Medium"/>
      <family val="2"/>
      <scheme val="major"/>
    </font>
    <font>
      <sz val="10"/>
      <name val="Calibri"/>
      <family val="2"/>
      <scheme val="minor"/>
    </font>
    <font>
      <b/>
      <sz val="11"/>
      <color theme="1"/>
      <name val="Calibri"/>
      <family val="2"/>
      <scheme val="minor"/>
    </font>
    <font>
      <sz val="11"/>
      <name val="Calibri"/>
      <family val="2"/>
      <scheme val="minor"/>
    </font>
    <font>
      <sz val="11"/>
      <color theme="1" tint="0.14990691854609822"/>
      <name val="Franklin Gothic Medium"/>
      <family val="2"/>
      <scheme val="major"/>
    </font>
    <font>
      <b/>
      <sz val="12"/>
      <color theme="1" tint="0.14993743705557422"/>
      <name val="Franklin Gothic Medium"/>
      <family val="2"/>
      <scheme val="major"/>
    </font>
  </fonts>
  <fills count="6">
    <fill>
      <patternFill patternType="none"/>
    </fill>
    <fill>
      <patternFill patternType="gray125"/>
    </fill>
    <fill>
      <patternFill patternType="solid">
        <fgColor theme="9" tint="0.79998168889431442"/>
        <bgColor indexed="65"/>
      </patternFill>
    </fill>
    <fill>
      <patternFill patternType="solid">
        <fgColor theme="4" tint="0.59999389629810485"/>
        <bgColor indexed="65"/>
      </patternFill>
    </fill>
    <fill>
      <patternFill patternType="solid">
        <fgColor theme="4" tint="0.79998168889431442"/>
        <bgColor indexed="65"/>
      </patternFill>
    </fill>
    <fill>
      <patternFill patternType="solid">
        <fgColor theme="4" tint="0.79998168889431442"/>
        <bgColor indexed="64"/>
      </patternFill>
    </fill>
  </fills>
  <borders count="2">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s>
  <cellStyleXfs count="12">
    <xf numFmtId="0" fontId="0" fillId="0" borderId="0">
      <alignment wrapText="1"/>
    </xf>
    <xf numFmtId="0" fontId="11" fillId="0" borderId="0" applyNumberFormat="0" applyFill="0" applyProtection="0">
      <alignment vertical="center"/>
    </xf>
    <xf numFmtId="0" fontId="6" fillId="0" borderId="0" applyNumberFormat="0" applyFill="0" applyProtection="0">
      <alignment vertical="center"/>
    </xf>
    <xf numFmtId="0" fontId="5" fillId="0" borderId="0" applyNumberFormat="0" applyFill="0" applyProtection="0">
      <alignment vertical="center"/>
    </xf>
    <xf numFmtId="0" fontId="10" fillId="0" borderId="0" applyNumberFormat="0" applyFill="0" applyProtection="0">
      <alignment vertical="center" wrapText="1"/>
    </xf>
    <xf numFmtId="164" fontId="9" fillId="0" borderId="0" applyFont="0" applyFill="0" applyBorder="0" applyAlignment="0" applyProtection="0"/>
    <xf numFmtId="10" fontId="9" fillId="0" borderId="0" applyFont="0" applyFill="0" applyBorder="0" applyProtection="0">
      <alignment horizontal="right"/>
    </xf>
    <xf numFmtId="0" fontId="8" fillId="2" borderId="0" applyNumberFormat="0" applyBorder="0" applyAlignment="0" applyProtection="0"/>
    <xf numFmtId="0" fontId="4" fillId="0" borderId="0" applyNumberFormat="0" applyFill="0" applyBorder="0" applyProtection="0">
      <alignment vertical="center"/>
    </xf>
    <xf numFmtId="10" fontId="3" fillId="3" borderId="0" applyFont="0" applyBorder="0" applyProtection="0">
      <alignment horizontal="right"/>
    </xf>
    <xf numFmtId="0" fontId="5" fillId="0" borderId="0" applyNumberFormat="0" applyFill="0" applyBorder="0" applyProtection="0">
      <alignment wrapText="1"/>
    </xf>
    <xf numFmtId="10" fontId="1" fillId="4" borderId="0" applyBorder="0" applyProtection="0">
      <alignment horizontal="right"/>
    </xf>
  </cellStyleXfs>
  <cellXfs count="23">
    <xf numFmtId="0" fontId="0" fillId="0" borderId="0" xfId="0">
      <alignment wrapText="1"/>
    </xf>
    <xf numFmtId="0" fontId="6" fillId="0" borderId="0" xfId="2">
      <alignment vertical="center"/>
    </xf>
    <xf numFmtId="0" fontId="10" fillId="0" borderId="0" xfId="4">
      <alignment vertical="center" wrapText="1"/>
    </xf>
    <xf numFmtId="0" fontId="8" fillId="2" borderId="1" xfId="7" applyBorder="1"/>
    <xf numFmtId="0" fontId="8" fillId="2" borderId="1" xfId="7" applyNumberFormat="1" applyBorder="1" applyAlignment="1"/>
    <xf numFmtId="164" fontId="0" fillId="0" borderId="0" xfId="5" applyFont="1" applyAlignment="1">
      <alignment horizontal="right"/>
    </xf>
    <xf numFmtId="164" fontId="8" fillId="2" borderId="1" xfId="5" applyFont="1" applyFill="1" applyBorder="1" applyAlignment="1">
      <alignment horizontal="right"/>
    </xf>
    <xf numFmtId="164" fontId="0" fillId="0" borderId="0" xfId="5" applyFont="1" applyFill="1" applyBorder="1" applyAlignment="1">
      <alignment horizontal="right"/>
    </xf>
    <xf numFmtId="164" fontId="0" fillId="0" borderId="0" xfId="5" applyFont="1" applyFill="1" applyAlignment="1">
      <alignment horizontal="right"/>
    </xf>
    <xf numFmtId="10" fontId="0" fillId="0" borderId="0" xfId="6" applyFont="1">
      <alignment horizontal="right"/>
    </xf>
    <xf numFmtId="0" fontId="4" fillId="0" borderId="0" xfId="8">
      <alignment vertical="center"/>
    </xf>
    <xf numFmtId="164" fontId="10" fillId="0" borderId="0" xfId="5" applyFont="1" applyAlignment="1">
      <alignment vertical="center"/>
    </xf>
    <xf numFmtId="10" fontId="8" fillId="2" borderId="1" xfId="6" applyFont="1" applyFill="1" applyBorder="1">
      <alignment horizontal="right"/>
    </xf>
    <xf numFmtId="10" fontId="2" fillId="5" borderId="0" xfId="0" applyNumberFormat="1" applyFont="1" applyFill="1" applyAlignment="1">
      <alignment horizontal="right"/>
    </xf>
    <xf numFmtId="10" fontId="1" fillId="4" borderId="0" xfId="11" applyBorder="1">
      <alignment horizontal="right"/>
    </xf>
    <xf numFmtId="10" fontId="1" fillId="4" borderId="0" xfId="11">
      <alignment horizontal="right"/>
    </xf>
    <xf numFmtId="164" fontId="7" fillId="0" borderId="0" xfId="0" applyNumberFormat="1" applyFont="1" applyAlignment="1">
      <alignment horizontal="right"/>
    </xf>
    <xf numFmtId="164" fontId="0" fillId="0" borderId="0" xfId="0" applyNumberFormat="1" applyAlignment="1">
      <alignment horizontal="right"/>
    </xf>
    <xf numFmtId="10" fontId="1" fillId="5" borderId="0" xfId="0" applyNumberFormat="1" applyFont="1" applyFill="1" applyAlignment="1">
      <alignment horizontal="right"/>
    </xf>
    <xf numFmtId="164" fontId="0" fillId="0" borderId="0" xfId="0" applyNumberFormat="1" applyFont="1" applyAlignment="1">
      <alignment horizontal="right"/>
    </xf>
    <xf numFmtId="0" fontId="5" fillId="0" borderId="0" xfId="3">
      <alignment vertical="center"/>
    </xf>
    <xf numFmtId="0" fontId="5" fillId="0" borderId="0" xfId="10" applyFill="1">
      <alignment wrapText="1"/>
    </xf>
    <xf numFmtId="0" fontId="0" fillId="0" borderId="0" xfId="0">
      <alignment wrapText="1"/>
    </xf>
  </cellXfs>
  <cellStyles count="12">
    <cellStyle name="20% - Accent1" xfId="11" builtinId="30" customBuiltin="1"/>
    <cellStyle name="20% - Accent6" xfId="7" builtinId="50" customBuiltin="1"/>
    <cellStyle name="40% - Accent1" xfId="9" builtinId="31" customBuiltin="1"/>
    <cellStyle name="Currency" xfId="5" builtinId="4" customBuiltin="1"/>
    <cellStyle name="Explanatory Text" xfId="10" builtinId="53" customBuiltin="1"/>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 name="Percent" xfId="6" builtinId="5" customBuiltin="1"/>
    <cellStyle name="Title" xfId="8" builtinId="15" customBuiltin="1"/>
  </cellStyles>
  <dxfs count="39">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4" formatCode="_ &quot;€&quot;\ * #,##0.00_ ;_ &quot;€&quot;\ * \-#,##0.00_ ;_ &quot;€&quot;\ * &quot;-&quot;??_ ;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4" formatCode="_ &quot;€&quot;\ * #,##0.00_ ;_ &quot;€&quot;\ * \-#,##0.00_ ;_ &quot;€&quot;\ * &quot;-&quot;??_ ;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4" formatCode="_ &quot;€&quot;\ * #,##0.00_ ;_ &quot;€&quot;\ * \-#,##0.00_ ;_ &quot;€&quot;\ * &quot;-&quot;??_ ;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 &quot;€&quot;\ * #,##0.00_ ;_ &quot;€&quot;\ * \-#,##0.00_ ;_ &quot;€&quot;\ * &quot;-&quot;??_ ;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 &quot;€&quot;\ * #,##0.00_ ;_ &quot;€&quot;\ * \-#,##0.00_ ;_ &quot;€&quot;\ * &quot;-&quot;??_ ;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 &quot;€&quot;\ * #,##0.00_ ;_ &quot;€&quot;\ * \-#,##0.00_ ;_ &quot;€&quot;\ * &quot;-&quot;??_ ;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 &quot;€&quot;\ * #,##0.00_ ;_ &quot;€&quot;\ * \-#,##0.00_ ;_ &quot;€&quot;\ * &quot;-&quot;??_ ;_ @_ "/>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 &quot;€&quot;\ * #,##0.00_ ;_ &quot;€&quot;\ * \-#,##0.00_ ;_ &quot;€&quot;\ * &quot;-&quot;??_ ;_ @_ "/>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 &quot;€&quot;\ * #,##0.00_ ;_ &quot;€&quot;\ * \-#,##0.00_ ;_ &quot;€&quot;\ * &quot;-&quot;??_ ;_ @_ "/>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4" tint="0.39994506668294322"/>
        </patternFill>
      </fill>
      <alignment horizontal="righ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 &quot;€&quot;\ * #,##0.00_ ;_ &quot;€&quot;\ * \-#,##0.00_ ;_ &quot;€&quot;\ * &quot;-&quot;??_ ;_ @_ "/>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 &quot;€&quot;\ * #,##0.00_ ;_ &quot;€&quot;\ * \-#,##0.00_ ;_ &quot;€&quot;\ * &quot;-&quot;??_ ;_ @_ "/>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 &quot;€&quot;\ * #,##0.00_ ;_ &quot;€&quot;\ * \-#,##0.00_ ;_ &quot;€&quot;\ * &quot;-&quot;??_ ;_ @_ "/>
      <alignment horizontal="right" vertical="bottom" textRotation="0" wrapText="0" indent="0" justifyLastLine="0" shrinkToFit="0" readingOrder="0"/>
    </dxf>
    <dxf>
      <alignment horizontal="left" vertical="bottom" textRotation="0" wrapText="0" indent="0" justifyLastLine="0" shrinkToFit="0" readingOrder="0"/>
    </dxf>
    <dxf>
      <font>
        <color auto="1"/>
      </font>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color theme="4" tint="-0.499984740745262"/>
      </font>
    </dxf>
    <dxf>
      <font>
        <b/>
        <color theme="1"/>
      </font>
      <border>
        <top style="double">
          <color theme="4" tint="-0.499984740745262"/>
        </top>
      </border>
    </dxf>
    <dxf>
      <font>
        <b/>
        <color theme="0"/>
      </font>
      <fill>
        <patternFill patternType="solid">
          <fgColor theme="4"/>
          <bgColor theme="4" tint="-0.499984740745262"/>
        </patternFill>
      </fill>
    </dxf>
    <dxf>
      <font>
        <color auto="1"/>
      </font>
      <border>
        <left style="thin">
          <color theme="4" tint="-0.499984740745262"/>
        </left>
        <right style="thin">
          <color theme="4" tint="-0.499984740745262"/>
        </right>
        <top style="thin">
          <color theme="4" tint="-0.499984740745262"/>
        </top>
        <bottom style="thin">
          <color theme="4" tint="-0.499984740745262"/>
        </bottom>
        <vertical style="thin">
          <color theme="4" tint="-0.499984740745262"/>
        </vertical>
        <horizontal style="thin">
          <color theme="4" tint="-0.499984740745262"/>
        </horizontal>
      </border>
    </dxf>
  </dxfs>
  <tableStyles count="1" defaultPivotStyle="PivotStyleLight16">
    <tableStyle name="Winst- en verliesrekening" pivot="0" count="7" xr9:uid="{00000000-0011-0000-FFFF-FFFF00000000}">
      <tableStyleElement type="wholeTable" dxfId="38"/>
      <tableStyleElement type="headerRow" dxfId="37"/>
      <tableStyleElement type="totalRow" dxfId="36"/>
      <tableStyleElement type="firstColumn" dxfId="35"/>
      <tableStyleElement type="lastColumn" dxfId="34"/>
      <tableStyleElement type="firstRowStripe" dxfId="33"/>
      <tableStyleElement type="firstColumnStripe" dxfId="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3DAE5"/>
      <rgbColor rgb="00FFFF00"/>
      <rgbColor rgb="00EAEAEA"/>
      <rgbColor rgb="0000FFFF"/>
      <rgbColor rgb="00800000"/>
      <rgbColor rgb="00ECEFF4"/>
      <rgbColor rgb="00000080"/>
      <rgbColor rgb="00808000"/>
      <rgbColor rgb="00800080"/>
      <rgbColor rgb="00BBC6D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8" /><Relationship Type="http://schemas.openxmlformats.org/officeDocument/2006/relationships/customXml" Target="/customXml/item3.xml" Id="rId13" /><Relationship Type="http://schemas.openxmlformats.org/officeDocument/2006/relationships/worksheet" Target="/xl/worksheets/sheet31.xml" Id="rId3" /><Relationship Type="http://schemas.openxmlformats.org/officeDocument/2006/relationships/theme" Target="/xl/theme/theme11.xml" Id="rId7" /><Relationship Type="http://schemas.openxmlformats.org/officeDocument/2006/relationships/customXml" Target="/customXml/item22.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worksheet" Target="/xl/worksheets/sheet64.xml" Id="rId6" /><Relationship Type="http://schemas.openxmlformats.org/officeDocument/2006/relationships/customXml" Target="/customXml/item13.xml" Id="rId11" /><Relationship Type="http://schemas.openxmlformats.org/officeDocument/2006/relationships/worksheet" Target="/xl/worksheets/sheet55.xml" Id="rId5" /><Relationship Type="http://schemas.openxmlformats.org/officeDocument/2006/relationships/calcChain" Target="/xl/calcChain.xml" Id="rId10" /><Relationship Type="http://schemas.openxmlformats.org/officeDocument/2006/relationships/worksheet" Target="/xl/worksheets/sheet46.xml" Id="rId4" /><Relationship Type="http://schemas.openxmlformats.org/officeDocument/2006/relationships/sharedStrings" Target="/xl/sharedStrings.xml" Id="rId9" /></Relationships>
</file>

<file path=xl/drawings/_rels/drawing13.xml.rels>&#65279;<?xml version="1.0" encoding="utf-8"?><Relationships xmlns="http://schemas.openxmlformats.org/package/2006/relationships"><Relationship Type="http://schemas.openxmlformats.org/officeDocument/2006/relationships/image" Target="/xl/media/image1.png" Id="rId1" /></Relationships>
</file>

<file path=xl/drawings/_rels/drawing22.xml.rels>&#65279;<?xml version="1.0" encoding="utf-8"?><Relationships xmlns="http://schemas.openxmlformats.org/package/2006/relationships"><Relationship Type="http://schemas.openxmlformats.org/officeDocument/2006/relationships/image" Target="/xl/media/image1.png" Id="rId1" /></Relationships>
</file>

<file path=xl/drawings/_rels/drawing31.xml.rels>&#65279;<?xml version="1.0" encoding="utf-8"?><Relationships xmlns="http://schemas.openxmlformats.org/package/2006/relationships"><Relationship Type="http://schemas.openxmlformats.org/officeDocument/2006/relationships/image" Target="/xl/media/image1.png" Id="rId1" /></Relationships>
</file>

<file path=xl/drawings/_rels/drawing45.xml.rels>&#65279;<?xml version="1.0" encoding="utf-8"?><Relationships xmlns="http://schemas.openxmlformats.org/package/2006/relationships"><Relationship Type="http://schemas.openxmlformats.org/officeDocument/2006/relationships/image" Target="/xl/media/image1.png" Id="rId1" /></Relationships>
</file>

<file path=xl/drawings/_rels/drawing54.xml.rels>&#65279;<?xml version="1.0" encoding="utf-8"?><Relationships xmlns="http://schemas.openxmlformats.org/package/2006/relationships"><Relationship Type="http://schemas.openxmlformats.org/officeDocument/2006/relationships/image" Target="/xl/media/image1.png" Id="rId1" /></Relationships>
</file>

<file path=xl/drawings/drawing13.xml><?xml version="1.0" encoding="utf-8"?>
<xdr:wsDr xmlns:xdr="http://schemas.openxmlformats.org/drawingml/2006/spreadsheetDrawing" xmlns:a="http://schemas.openxmlformats.org/drawingml/2006/main">
  <xdr:twoCellAnchor editAs="oneCell">
    <xdr:from>
      <xdr:col>6</xdr:col>
      <xdr:colOff>619125</xdr:colOff>
      <xdr:row>0</xdr:row>
      <xdr:rowOff>76200</xdr:rowOff>
    </xdr:from>
    <xdr:to>
      <xdr:col>7</xdr:col>
      <xdr:colOff>1019175</xdr:colOff>
      <xdr:row>3</xdr:row>
      <xdr:rowOff>142875</xdr:rowOff>
    </xdr:to>
    <xdr:pic>
      <xdr:nvPicPr>
        <xdr:cNvPr id="3" name="Vervangen door logo" descr="Tijdelijke aanduiding voor logo">
          <a:extLst>
            <a:ext uri="{FF2B5EF4-FFF2-40B4-BE49-F238E27FC236}">
              <a16:creationId xmlns:a16="http://schemas.microsoft.com/office/drawing/2014/main" id="{6693DEC6-DA40-4EB2-BA88-0C947ABA23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277475" y="76200"/>
          <a:ext cx="1828800" cy="914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1085851</xdr:colOff>
      <xdr:row>0</xdr:row>
      <xdr:rowOff>9525</xdr:rowOff>
    </xdr:from>
    <xdr:to>
      <xdr:col>8</xdr:col>
      <xdr:colOff>1285874</xdr:colOff>
      <xdr:row>2</xdr:row>
      <xdr:rowOff>381000</xdr:rowOff>
    </xdr:to>
    <xdr:pic>
      <xdr:nvPicPr>
        <xdr:cNvPr id="3" name="Vervangen door logo" descr="Tijdelijke aanduiding voor logo">
          <a:extLst>
            <a:ext uri="{FF2B5EF4-FFF2-40B4-BE49-F238E27FC236}">
              <a16:creationId xmlns:a16="http://schemas.microsoft.com/office/drawing/2014/main" id="{CCA6DAE2-EBEB-4B28-99BA-2DD8011D02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382501" y="9525"/>
          <a:ext cx="1695448" cy="84772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1085851</xdr:colOff>
      <xdr:row>0</xdr:row>
      <xdr:rowOff>9525</xdr:rowOff>
    </xdr:from>
    <xdr:to>
      <xdr:col>8</xdr:col>
      <xdr:colOff>1285874</xdr:colOff>
      <xdr:row>2</xdr:row>
      <xdr:rowOff>381000</xdr:rowOff>
    </xdr:to>
    <xdr:pic>
      <xdr:nvPicPr>
        <xdr:cNvPr id="3" name="Vervangen door logo" descr="Tijdelijke aanduiding voor logo">
          <a:extLst>
            <a:ext uri="{FF2B5EF4-FFF2-40B4-BE49-F238E27FC236}">
              <a16:creationId xmlns:a16="http://schemas.microsoft.com/office/drawing/2014/main" id="{5AE38112-E1F6-43E9-B920-17C77389F3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382501" y="9525"/>
          <a:ext cx="1695448" cy="84772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7</xdr:col>
      <xdr:colOff>1085851</xdr:colOff>
      <xdr:row>0</xdr:row>
      <xdr:rowOff>9525</xdr:rowOff>
    </xdr:from>
    <xdr:to>
      <xdr:col>8</xdr:col>
      <xdr:colOff>1285874</xdr:colOff>
      <xdr:row>2</xdr:row>
      <xdr:rowOff>381000</xdr:rowOff>
    </xdr:to>
    <xdr:pic>
      <xdr:nvPicPr>
        <xdr:cNvPr id="3" name="Vervangen door logo" descr="Tijdelijke aanduiding voor logo">
          <a:extLst>
            <a:ext uri="{FF2B5EF4-FFF2-40B4-BE49-F238E27FC236}">
              <a16:creationId xmlns:a16="http://schemas.microsoft.com/office/drawing/2014/main" id="{37AF0D61-EB39-4017-8DC7-5429474834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382501" y="9525"/>
          <a:ext cx="1695448" cy="847725"/>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7</xdr:col>
      <xdr:colOff>1085851</xdr:colOff>
      <xdr:row>0</xdr:row>
      <xdr:rowOff>9525</xdr:rowOff>
    </xdr:from>
    <xdr:to>
      <xdr:col>8</xdr:col>
      <xdr:colOff>1285874</xdr:colOff>
      <xdr:row>2</xdr:row>
      <xdr:rowOff>381000</xdr:rowOff>
    </xdr:to>
    <xdr:pic>
      <xdr:nvPicPr>
        <xdr:cNvPr id="3" name="Vervangen door logo" descr="Tijdelijke aanduiding voor logo">
          <a:extLst>
            <a:ext uri="{FF2B5EF4-FFF2-40B4-BE49-F238E27FC236}">
              <a16:creationId xmlns:a16="http://schemas.microsoft.com/office/drawing/2014/main" id="{D96A212B-7D34-4B76-B88F-B26ADBBEDF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382501" y="9525"/>
          <a:ext cx="1695448" cy="847725"/>
        </a:xfrm>
        <a:prstGeom prst="rect">
          <a:avLst/>
        </a:prstGeom>
      </xdr:spPr>
    </xdr:pic>
    <xdr:clientData/>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shboard" displayName="Dashboard" ref="B7:H15" totalsRowShown="0">
  <autoFilter ref="B7:H15"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Overzicht"/>
    <tableColumn id="2" xr3:uid="{00000000-0010-0000-0000-000002000000}" name="Totaal van vorige periode"/>
    <tableColumn id="3" xr3:uid="{00000000-0010-0000-0000-000003000000}" name="Totale begroting"/>
    <tableColumn id="4" xr3:uid="{00000000-0010-0000-0000-000004000000}" name="Totaal actueel_x000a_Periode"/>
    <tableColumn id="5" xr3:uid="{00000000-0010-0000-0000-000005000000}" name="Totaal van huidige periode als % van verkopen" dataCellStyle="20% - Accent1"/>
    <tableColumn id="6" xr3:uid="{00000000-0010-0000-0000-000006000000}" name="Totale % wijziging t.o.v. vorige periode" dataCellStyle="20% - Accent1"/>
    <tableColumn id="7" xr3:uid="{00000000-0010-0000-0000-000007000000}" name="Totale % wijziging t.o.v. begroting" dataCellStyle="20% - Accent1"/>
  </tableColumns>
  <tableStyleInfo name="Winst- en verliesrekening" showFirstColumn="0" showLastColumn="0" showRowStripes="0" showColumnStripes="0"/>
  <extLst>
    <ext xmlns:x14="http://schemas.microsoft.com/office/spreadsheetml/2009/9/main" uri="{504A1905-F514-4f6f-8877-14C23A59335A}">
      <x14:table altTextSummary="Voer in deze tabel de samenvatting in. Totale vorige periode, Totale begroting, Totale huidige periode, Totale % wijziging t.o.v. vorige periode en Totale % wijziging t.o.v. begroting worden automatisch berekend"/>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Omzet" displayName="Omzet_1" ref="B4:I13" totalsRowCount="1" dataDxfId="31">
  <tableColumns count="8">
    <tableColumn id="1" xr3:uid="{00000000-0010-0000-0100-000001000000}" name="Type inkomsten" totalsRowLabel="Totale omzet"/>
    <tableColumn id="8" xr3:uid="{00000000-0010-0000-0100-000008000000}" name="Beschrijving"/>
    <tableColumn id="2" xr3:uid="{00000000-0010-0000-0100-000002000000}" name="Vorige periode" totalsRowFunction="sum" totalsRowDxfId="30"/>
    <tableColumn id="3" xr3:uid="{00000000-0010-0000-0100-000003000000}" name="Begroting" totalsRowFunction="sum" totalsRowDxfId="29"/>
    <tableColumn id="4" xr3:uid="{00000000-0010-0000-0100-000004000000}" name="Huidige periode" totalsRowFunction="sum" totalsRowDxfId="28"/>
    <tableColumn id="5" xr3:uid="{00000000-0010-0000-0100-000005000000}" name="Huidige periode als % van verkopen" totalsRowFunction="sum" totalsRowDxfId="27" dataCellStyle="20% - Accent1">
      <calculatedColumnFormula>IFERROR(IF(Omzet_1[[#Totals],[Huidige periode]]=0,"-",Omzet_1[[#This Row],[Huidige periode]]/Omzet),"-")</calculatedColumnFormula>
    </tableColumn>
    <tableColumn id="6" xr3:uid="{00000000-0010-0000-0100-000006000000}" name="% wijziging t.o.v. vorige periode" totalsRowFunction="sum" totalsRowDxfId="26" dataCellStyle="20% - Accent1">
      <calculatedColumnFormula>IFERROR(IF(Omzet_1[[#This Row],[Vorige periode]]=Omzet_1[[#This Row],[Huidige periode]],0,IF(Omzet_1[[#This Row],[Huidige periode]]&gt;Omzet_1[[#This Row],[Vorige periode]],ABS((Omzet_1[[#This Row],[Huidige periode]]/Omzet_1[[#This Row],[Vorige periode]])-1),IF(AND(Omzet_1[[#This Row],[Huidige periode]]&lt;Omzet_1[[#This Row],[Vorige periode]],Omzet_1[[#This Row],[Vorige periode]]&lt;0),-((Omzet_1[[#This Row],[Huidige periode]]/Omzet_1[[#This Row],[Vorige periode]])-1),(Omzet_1[[#This Row],[Huidige periode]]/Omzet_1[[#This Row],[Vorige periode]])-1))),"-")</calculatedColumnFormula>
    </tableColumn>
    <tableColumn id="7" xr3:uid="{00000000-0010-0000-0100-000007000000}" name="% wijziging t.o.v. begroting" totalsRowFunction="sum" totalsRowDxfId="25" dataCellStyle="20% - Accent1">
      <calculatedColumnFormula>IFERROR(IF(Omzet_1[[#This Row],[Begroting]]=Omzet_1[[#This Row],[Huidige periode]],0,IF(Omzet_1[[#This Row],[Huidige periode]]&gt;Omzet_1[[#This Row],[Begroting]],ABS((Omzet_1[[#This Row],[Huidige periode]]/Omzet_1[[#This Row],[Begroting]])-1),IF(AND(Omzet_1[[#This Row],[Huidige periode]]&lt;Omzet_1[[#This Row],[Begroting]],Omzet_1[[#This Row],[Begroting]]&lt;0),-((Omzet_1[[#This Row],[Huidige periode]]/Omzet_1[[#This Row],[Begroting]])-1),(Omzet_1[[#This Row],[Huidige periode]]/Omzet_1[[#This Row],[Begroting]])-1))),"-")</calculatedColumnFormula>
    </tableColumn>
  </tableColumns>
  <tableStyleInfo name="Winst- en verliesrekening" showFirstColumn="1" showLastColumn="0" showRowStripes="0" showColumnStripes="0"/>
  <extLst>
    <ext xmlns:x14="http://schemas.microsoft.com/office/spreadsheetml/2009/9/main" uri="{504A1905-F514-4f6f-8877-14C23A59335A}">
      <x14:table altTextSummary="Voer het soort omzet, de beschrijving, vorige en huidige perioden en de begroting in. Huidige periode als % van verkoop, % wijziging t.o.v. vorige periode en % wijziging t.o.v. begroting worden automatisch berekend"/>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2000000}" name="Inkomsten" displayName="Inkomsten" ref="B4:I7" totalsRowCount="1" dataDxfId="24" totalsRowDxfId="23">
  <autoFilter ref="B4:I6" xr:uid="{00000000-0009-0000-0100-000019000000}"/>
  <tableColumns count="8">
    <tableColumn id="1" xr3:uid="{00000000-0010-0000-0200-000001000000}" name="Type inkomsten" totalsRowLabel="Totale inkomsten uit verkoop"/>
    <tableColumn id="8" xr3:uid="{00000000-0010-0000-0200-000008000000}" name="Beschrijving"/>
    <tableColumn id="2" xr3:uid="{00000000-0010-0000-0200-000002000000}" name="Vorige periode" totalsRowFunction="sum" totalsRowDxfId="22"/>
    <tableColumn id="3" xr3:uid="{00000000-0010-0000-0200-000003000000}" name="Begroting" totalsRowFunction="sum" totalsRowDxfId="21"/>
    <tableColumn id="4" xr3:uid="{00000000-0010-0000-0200-000004000000}" name="Huidige periode" totalsRowFunction="sum" totalsRowDxfId="20"/>
    <tableColumn id="5" xr3:uid="{00000000-0010-0000-0200-000005000000}" name="Huidige periode als % van verkopen" totalsRowFunction="sum" totalsRowDxfId="19" dataCellStyle="20% - Accent1">
      <calculatedColumnFormula>IFERROR(IF(Omzet=0,"-",Inkomsten[[#This Row],[Huidige periode]]/Omzet),"-")</calculatedColumnFormula>
    </tableColumn>
    <tableColumn id="6" xr3:uid="{00000000-0010-0000-0200-000006000000}" name="% wijziging t.o.v. vorige periode" totalsRowFunction="sum" totalsRowDxfId="18" dataCellStyle="20% - Accent1">
      <calculatedColumnFormula>IFERROR(IF(Inkomsten[[#This Row],[Vorige periode]]=Inkomsten[[#This Row],[Huidige periode]],0,IF(Inkomsten[[#This Row],[Huidige periode]]&gt;Inkomsten[[#This Row],[Vorige periode]],ABS((Inkomsten[[#This Row],[Huidige periode]]/Inkomsten[[#This Row],[Vorige periode]])-1),IF(AND(Inkomsten[[#This Row],[Huidige periode]]&lt;Inkomsten[[#This Row],[Vorige periode]],Inkomsten[[#This Row],[Vorige periode]]&lt;0),-((Inkomsten[[#This Row],[Huidige periode]]/Inkomsten[[#This Row],[Vorige periode]])-1),(Inkomsten[[#This Row],[Huidige periode]]/Inkomsten[[#This Row],[Vorige periode]])-1))),"-")</calculatedColumnFormula>
    </tableColumn>
    <tableColumn id="7" xr3:uid="{00000000-0010-0000-0200-000007000000}" name="% wijziging t.o.v. begroting" totalsRowFunction="sum" totalsRowDxfId="17" dataCellStyle="20% - Accent1">
      <calculatedColumnFormula>IFERROR(IF(Inkomsten[[#This Row],[Begroting]]=Inkomsten[[#This Row],[Huidige periode]],0,IF(Inkomsten[[#This Row],[Huidige periode]]&gt;Inkomsten[[#This Row],[Begroting]],ABS((Inkomsten[[#This Row],[Huidige periode]]/Inkomsten[[#This Row],[Begroting]])-1),IF(AND(Inkomsten[[#This Row],[Huidige periode]]&lt;Inkomsten[[#This Row],[Begroting]],Inkomsten[[#This Row],[Begroting]]&lt;0),-((Inkomsten[[#This Row],[Huidige periode]]/Inkomsten[[#This Row],[Begroting]])-1),(Inkomsten[[#This Row],[Huidige periode]]/Inkomsten[[#This Row],[Begroting]])-1))),"-")</calculatedColumnFormula>
    </tableColumn>
  </tableColumns>
  <tableStyleInfo name="Winst- en verliesrekening" showFirstColumn="1" showLastColumn="0" showRowStripes="0" showColumnStripes="0"/>
  <extLst>
    <ext xmlns:x14="http://schemas.microsoft.com/office/spreadsheetml/2009/9/main" uri="{504A1905-F514-4f6f-8877-14C23A59335A}">
      <x14:table altTextSummary="Voer het soort inkomsten, de beschrijving, vorige en huidige perioden en de begroting in. Huidige periode als % van verkoop, % wijziging t.o.v. vorige periode en % wijziging t.o.v. begroting worden automatisch berekend"/>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OperationeleUitgaven" displayName="OperationeleUitgaven" ref="B4:I25" totalsRowCount="1">
  <autoFilter ref="B4:I24" xr:uid="{00000000-0009-0000-0100-00000F000000}"/>
  <tableColumns count="8">
    <tableColumn id="1" xr3:uid="{00000000-0010-0000-0300-000001000000}" name="Onkostentype" totalsRowLabel="Totale operationele uitgaven" totalsRowDxfId="16"/>
    <tableColumn id="8" xr3:uid="{00000000-0010-0000-0300-000008000000}" name="Beschrijving" totalsRowDxfId="15"/>
    <tableColumn id="2" xr3:uid="{00000000-0010-0000-0300-000002000000}" name="Vorige periode" totalsRowFunction="sum" totalsRowDxfId="14"/>
    <tableColumn id="3" xr3:uid="{00000000-0010-0000-0300-000003000000}" name="Begroting" totalsRowFunction="sum" totalsRowDxfId="13"/>
    <tableColumn id="4" xr3:uid="{00000000-0010-0000-0300-000004000000}" name="Huidige periode" totalsRowFunction="sum" totalsRowDxfId="12"/>
    <tableColumn id="5" xr3:uid="{00000000-0010-0000-0300-000005000000}" name="Huidige periode als % van verkopen" totalsRowFunction="sum" totalsRowDxfId="11" dataCellStyle="20% - Accent1">
      <calculatedColumnFormula>IFERROR(IF(Omzet=0,"-",OperationeleUitgaven[[#This Row],[Huidige periode]]/Omzet),"-")</calculatedColumnFormula>
    </tableColumn>
    <tableColumn id="6" xr3:uid="{00000000-0010-0000-0300-000006000000}" name="% wijziging t.o.v. vorige periode" totalsRowFunction="sum" totalsRowDxfId="10" dataCellStyle="20% - Accent1">
      <calculatedColumnFormula>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calculatedColumnFormula>
    </tableColumn>
    <tableColumn id="7" xr3:uid="{00000000-0010-0000-0300-000007000000}" name="% wijziging t.o.v. begroting" totalsRowFunction="sum" totalsRowDxfId="9" dataCellStyle="20% - Accent1">
      <calculatedColumnFormula>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calculatedColumnFormula>
    </tableColumn>
  </tableColumns>
  <tableStyleInfo name="Winst- en verliesrekening" showFirstColumn="1" showLastColumn="0" showRowStripes="0" showColumnStripes="0"/>
  <extLst>
    <ext xmlns:x14="http://schemas.microsoft.com/office/spreadsheetml/2009/9/main" uri="{504A1905-F514-4f6f-8877-14C23A59335A}">
      <x14:table altTextSummary="Voer het soort uitgaven, de beschrijving, vorige en huidige perioden en de begroting in. Huidige periode als % van verkoop, % wijziging t.o.v. vorige periode en % wijziging t.o.v. begroting worden automatisch berekend"/>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4000000}" name="Belastingen" displayName="Belastingen" ref="B4:I10" totalsRowCount="1">
  <autoFilter ref="B4:I9" xr:uid="{00000000-0009-0000-0100-000018000000}"/>
  <tableColumns count="8">
    <tableColumn id="1" xr3:uid="{00000000-0010-0000-0400-000001000000}" name="Type" totalsRowLabel="Totale belastingen" dataDxfId="8" totalsRowDxfId="7"/>
    <tableColumn id="8" xr3:uid="{00000000-0010-0000-0400-000008000000}" name="Beschrijving" totalsRowDxfId="6"/>
    <tableColumn id="2" xr3:uid="{00000000-0010-0000-0400-000002000000}" name="Vorige periode" totalsRowFunction="sum" totalsRowDxfId="5"/>
    <tableColumn id="3" xr3:uid="{00000000-0010-0000-0400-000003000000}" name="Begroting" totalsRowFunction="sum" totalsRowDxfId="4"/>
    <tableColumn id="4" xr3:uid="{00000000-0010-0000-0400-000004000000}" name="Huidige periode" totalsRowFunction="sum" totalsRowDxfId="3"/>
    <tableColumn id="5" xr3:uid="{00000000-0010-0000-0400-000005000000}" name="Huidige periode als % van verkopen" totalsRowFunction="custom" totalsRowDxfId="2" dataCellStyle="20% - Accent1">
      <calculatedColumnFormula>IFERROR(IF(Omzet=0,"-",Belastingen[[#This Row],[Huidige periode]]/Omzet),"-")</calculatedColumnFormula>
      <totalsRowFormula>IFERROR(SUBTOTAL(109,Belastingen[Huidige periode als % van verkopen]),"-")</totalsRowFormula>
    </tableColumn>
    <tableColumn id="6" xr3:uid="{00000000-0010-0000-0400-000006000000}" name="% wijziging t.o.v. vorige periode" totalsRowFunction="sum" totalsRowDxfId="1" dataCellStyle="20% - Accent1">
      <calculatedColumnFormula>IFERROR(IF(Belastingen[[#This Row],[Vorige periode]]=Belastingen[[#This Row],[Huidige periode]],0,IF(Belastingen[[#This Row],[Huidige periode]]&gt;Belastingen[[#This Row],[Vorige periode]],ABS((Belastingen[[#This Row],[Huidige periode]]/Belastingen[[#This Row],[Vorige periode]])-1),IF(AND(Belastingen[[#This Row],[Huidige periode]]&lt;Belastingen[[#This Row],[Vorige periode]],Belastingen[[#This Row],[Vorige periode]]&lt;0),-((Belastingen[[#This Row],[Huidige periode]]/Belastingen[[#This Row],[Vorige periode]])-1),(Belastingen[[#This Row],[Huidige periode]]/Belastingen[[#This Row],[Vorige periode]])-1))),"-")</calculatedColumnFormula>
    </tableColumn>
    <tableColumn id="7" xr3:uid="{00000000-0010-0000-0400-000007000000}" name="% wijziging t.o.v. begroting" totalsRowFunction="sum" totalsRowDxfId="0" dataCellStyle="20% - Accent1">
      <calculatedColumnFormula>IFERROR(IF(Belastingen[[#This Row],[Begroting]]=Belastingen[[#This Row],[Huidige periode]],0,IF(Belastingen[[#This Row],[Huidige periode]]&gt;Belastingen[[#This Row],[Begroting]],ABS((Belastingen[[#This Row],[Huidige periode]]/Belastingen[[#This Row],[Begroting]])-1),IF(AND(Belastingen[[#This Row],[Huidige periode]]&lt;Belastingen[[#This Row],[Begroting]],Belastingen[[#This Row],[Begroting]]&lt;0),-((Belastingen[[#This Row],[Huidige periode]]/Belastingen[[#This Row],[Begroting]])-1),(Belastingen[[#This Row],[Huidige periode]]/Belastingen[[#This Row],[Begroting]])-1))),"-")</calculatedColumnFormula>
    </tableColumn>
  </tableColumns>
  <tableStyleInfo name="Winst- en verliesrekening" showFirstColumn="1" showLastColumn="0" showRowStripes="0" showColumnStripes="0"/>
  <extLst>
    <ext xmlns:x14="http://schemas.microsoft.com/office/spreadsheetml/2009/9/main" uri="{504A1905-F514-4f6f-8877-14C23A59335A}">
      <x14:table altTextSummary="Voer het soort belasting, de beschrijving, vorige en huidige perioden en de begroting in. Huidige periode als % van verkoop, % wijziging t.o.v. vorige periode en % wijziging t.o.v. begroting worden automatisch berekend"/>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5000000}" name="Categorieën" displayName="Categorieën" ref="B1:B8" totalsRowShown="0">
  <autoFilter ref="B1:B8" xr:uid="{00000000-0009-0000-0100-00001F000000}"/>
  <tableColumns count="1">
    <tableColumn id="1" xr3:uid="{00000000-0010-0000-0500-000001000000}" name="Categorieën"/>
  </tableColumns>
  <tableStyleInfo name="Winst- en verliesrekening" showFirstColumn="0" showLastColumn="0" showRowStripes="0" showColumnStripes="0"/>
  <extLst>
    <ext xmlns:x14="http://schemas.microsoft.com/office/spreadsheetml/2009/9/main" uri="{504A1905-F514-4f6f-8877-14C23A59335A}">
      <x14:table altTextSummary="Voer in deze tabel Categorieën in voor Verkoop, Inkomsten, Uitgaven en Belastingen"/>
    </ext>
  </extLst>
</table>
</file>

<file path=xl/theme/theme11.xml><?xml version="1.0" encoding="utf-8"?>
<a:theme xmlns:a="http://schemas.openxmlformats.org/drawingml/2006/main" name="Office Theme">
  <a:themeElements>
    <a:clrScheme name="Profit and Loss Statement">
      <a:dk1>
        <a:srgbClr val="000000"/>
      </a:dk1>
      <a:lt1>
        <a:srgbClr val="FFFFFF"/>
      </a:lt1>
      <a:dk2>
        <a:srgbClr val="000000"/>
      </a:dk2>
      <a:lt2>
        <a:srgbClr val="FFFFFF"/>
      </a:lt2>
      <a:accent1>
        <a:srgbClr val="61C7DB"/>
      </a:accent1>
      <a:accent2>
        <a:srgbClr val="96C030"/>
      </a:accent2>
      <a:accent3>
        <a:srgbClr val="DB4D75"/>
      </a:accent3>
      <a:accent4>
        <a:srgbClr val="F09D23"/>
      </a:accent4>
      <a:accent5>
        <a:srgbClr val="8968A9"/>
      </a:accent5>
      <a:accent6>
        <a:srgbClr val="EAC71D"/>
      </a:accent6>
      <a:hlink>
        <a:srgbClr val="61C7DB"/>
      </a:hlink>
      <a:folHlink>
        <a:srgbClr val="8968A9"/>
      </a:folHlink>
    </a:clrScheme>
    <a:fontScheme name="Profit and Loss Statement">
      <a:majorFont>
        <a:latin typeface="Franklin Gothic Medium"/>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_rels/sheet46.xml.rels>&#65279;<?xml version="1.0" encoding="utf-8"?><Relationships xmlns="http://schemas.openxmlformats.org/package/2006/relationships"><Relationship Type="http://schemas.openxmlformats.org/officeDocument/2006/relationships/table" Target="/xl/tables/table46.xml" Id="rId3" /><Relationship Type="http://schemas.openxmlformats.org/officeDocument/2006/relationships/drawing" Target="/xl/drawings/drawing45.xml" Id="rId2" /><Relationship Type="http://schemas.openxmlformats.org/officeDocument/2006/relationships/printerSettings" Target="/xl/printerSettings/printerSettings46.bin" Id="rId1" /></Relationships>
</file>

<file path=xl/worksheets/_rels/sheet55.xml.rels>&#65279;<?xml version="1.0" encoding="utf-8"?><Relationships xmlns="http://schemas.openxmlformats.org/package/2006/relationships"><Relationship Type="http://schemas.openxmlformats.org/officeDocument/2006/relationships/table" Target="/xl/tables/table55.xml" Id="rId3" /><Relationship Type="http://schemas.openxmlformats.org/officeDocument/2006/relationships/drawing" Target="/xl/drawings/drawing54.xml" Id="rId2" /><Relationship Type="http://schemas.openxmlformats.org/officeDocument/2006/relationships/printerSettings" Target="/xl/printerSettings/printerSettings55.bin" Id="rId1" /></Relationships>
</file>

<file path=xl/worksheets/_rels/sheet64.xml.rels>&#65279;<?xml version="1.0" encoding="utf-8"?><Relationships xmlns="http://schemas.openxmlformats.org/package/2006/relationships"><Relationship Type="http://schemas.openxmlformats.org/officeDocument/2006/relationships/table" Target="/xl/tables/table64.xml" Id="rId2" /><Relationship Type="http://schemas.openxmlformats.org/officeDocument/2006/relationships/printerSettings" Target="/xl/printerSettings/printerSettings6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B1:H20"/>
  <sheetViews>
    <sheetView showGridLines="0" tabSelected="1" zoomScaleNormal="100" workbookViewId="0"/>
  </sheetViews>
  <sheetFormatPr defaultRowHeight="30" customHeight="1" x14ac:dyDescent="0.25"/>
  <cols>
    <col min="1" max="1" width="2.7109375" customWidth="1"/>
    <col min="2" max="2" width="61" customWidth="1"/>
    <col min="3" max="5" width="18.7109375" customWidth="1"/>
    <col min="6" max="6" width="25" bestFit="1" customWidth="1"/>
    <col min="7" max="7" width="21.42578125" customWidth="1"/>
    <col min="8" max="8" width="20.42578125" customWidth="1"/>
    <col min="9" max="9" width="2.7109375" customWidth="1"/>
  </cols>
  <sheetData>
    <row r="1" spans="2:8" ht="21" x14ac:dyDescent="0.25">
      <c r="B1" s="10" t="s">
        <v>0</v>
      </c>
      <c r="C1" s="20" t="s">
        <v>18</v>
      </c>
      <c r="D1" s="20"/>
      <c r="E1" s="20"/>
      <c r="G1" s="22"/>
      <c r="H1" s="22"/>
    </row>
    <row r="2" spans="2:8" x14ac:dyDescent="0.25">
      <c r="B2" s="1" t="s">
        <v>1</v>
      </c>
      <c r="C2" t="s">
        <v>19</v>
      </c>
      <c r="G2" s="22"/>
      <c r="H2" s="22"/>
    </row>
    <row r="3" spans="2:8" ht="15.75" x14ac:dyDescent="0.25">
      <c r="B3" s="2" t="s">
        <v>2</v>
      </c>
      <c r="C3" s="9" t="str">
        <f>IFERROR(IF(Totale_brutowinst=0,"-",Totale_brutowinst/Totale_omzet),"-")</f>
        <v>-</v>
      </c>
      <c r="G3" s="22"/>
      <c r="H3" s="22"/>
    </row>
    <row r="4" spans="2:8" ht="15.75" x14ac:dyDescent="0.25">
      <c r="B4" s="2" t="s">
        <v>3</v>
      </c>
      <c r="C4" s="9" t="str">
        <f>IFERROR(IF(Nettowinst=0,"-",Nettowinst/Totale_omzet),"-")</f>
        <v>-</v>
      </c>
      <c r="G4" s="22"/>
      <c r="H4" s="22"/>
    </row>
    <row r="5" spans="2:8" ht="4.1500000000000004" customHeight="1" x14ac:dyDescent="0.25">
      <c r="B5" s="2"/>
      <c r="C5" s="9"/>
    </row>
    <row r="6" spans="2:8" ht="45" customHeight="1" x14ac:dyDescent="0.3">
      <c r="B6" s="21" t="s">
        <v>4</v>
      </c>
      <c r="C6" s="21"/>
      <c r="D6" s="21"/>
      <c r="E6" s="21"/>
      <c r="F6" s="21"/>
      <c r="G6" s="21"/>
      <c r="H6" s="21"/>
    </row>
    <row r="7" spans="2:8" ht="38.1" customHeight="1" x14ac:dyDescent="0.25">
      <c r="B7" t="s">
        <v>5</v>
      </c>
      <c r="C7" t="s">
        <v>20</v>
      </c>
      <c r="D7" t="s">
        <v>21</v>
      </c>
      <c r="E7" t="s">
        <v>22</v>
      </c>
      <c r="F7" t="s">
        <v>23</v>
      </c>
      <c r="G7" t="s">
        <v>24</v>
      </c>
      <c r="H7" t="s">
        <v>25</v>
      </c>
    </row>
    <row r="8" spans="2:8" ht="30" customHeight="1" x14ac:dyDescent="0.25">
      <c r="B8" t="s">
        <v>6</v>
      </c>
      <c r="C8" s="7">
        <f>SUMIFS(Omzet_1[Vorige periode],Omzet_1[Type inkomsten],"Omzet")</f>
        <v>0</v>
      </c>
      <c r="D8" s="7">
        <f>SUMIFS(Omzet_1[Begroting],Omzet_1[Type inkomsten],"Omzet")</f>
        <v>0</v>
      </c>
      <c r="E8" s="7">
        <f>SUMIFS(Omzet_1[Huidige periode],Omzet_1[Type inkomsten],"Omzet")</f>
        <v>0</v>
      </c>
      <c r="F8" s="14">
        <f>SUMIFS(Omzet_1[Huidige periode als % van verkopen],Omzet_1[Type inkomsten],"Omzet")</f>
        <v>0</v>
      </c>
      <c r="G8" s="14">
        <f>SUMIFS(Omzet_1[% wijziging t.o.v. vorige periode],Omzet_1[Type inkomsten],"Omzet")</f>
        <v>0</v>
      </c>
      <c r="H8" s="14">
        <f>SUMIFS(Omzet_1[% wijziging t.o.v. begroting],Omzet_1[Type inkomsten],"Omzet")</f>
        <v>0</v>
      </c>
    </row>
    <row r="9" spans="2:8" ht="30" customHeight="1" x14ac:dyDescent="0.25">
      <c r="B9" t="s">
        <v>7</v>
      </c>
      <c r="C9" s="7">
        <f>SUMIFS(Omzet_1[Vorige periode],Omzet_1[Type inkomsten],"Verkoopkosten")</f>
        <v>0</v>
      </c>
      <c r="D9" s="7">
        <f>SUMIFS(Omzet_1[Begroting],Omzet_1[Type inkomsten],"Verkoopkosten")</f>
        <v>0</v>
      </c>
      <c r="E9" s="7">
        <f>SUMIFS(Omzet_1[Huidige periode],Omzet_1[Type inkomsten],"Verkoopkosten")</f>
        <v>0</v>
      </c>
      <c r="F9" s="14">
        <f>SUMIFS(Omzet_1[Huidige periode als % van verkopen],Omzet_1[Type inkomsten],"Verkoopkosten")</f>
        <v>0</v>
      </c>
      <c r="G9" s="14">
        <f>SUMIFS(Omzet_1[% wijziging t.o.v. vorige periode],Omzet_1[Type inkomsten],"Verkoopkosten")</f>
        <v>0</v>
      </c>
      <c r="H9" s="14">
        <f>SUMIFS(Omzet_1[% wijziging t.o.v. begroting],Omzet_1[Type inkomsten],"Verkoopkosten")</f>
        <v>0</v>
      </c>
    </row>
    <row r="10" spans="2:8" ht="30" customHeight="1" x14ac:dyDescent="0.25">
      <c r="B10" t="s">
        <v>8</v>
      </c>
      <c r="C10" s="7">
        <f>SUMIFS(OperationeleUitgaven[Vorige periode],OperationeleUitgaven[Onkostentype],"Verkoop en marketing")</f>
        <v>0</v>
      </c>
      <c r="D10" s="7">
        <f>SUMIFS(OperationeleUitgaven[Begroting],OperationeleUitgaven[Onkostentype],"Verkoop en marketing")</f>
        <v>0</v>
      </c>
      <c r="E10" s="7">
        <f>SUMIFS(OperationeleUitgaven[Huidige periode],OperationeleUitgaven[Onkostentype],"Verkoop en marketing")</f>
        <v>0</v>
      </c>
      <c r="F10" s="14">
        <f>SUMIFS(OperationeleUitgaven[Huidige periode als % van verkopen],OperationeleUitgaven[Onkostentype],"Verkoop en marketing")</f>
        <v>0</v>
      </c>
      <c r="G10" s="14">
        <f>SUMIFS(OperationeleUitgaven[% wijziging t.o.v. vorige periode],OperationeleUitgaven[Onkostentype],"Verkoop en marketing")</f>
        <v>0</v>
      </c>
      <c r="H10" s="14">
        <f>SUMIFS(OperationeleUitgaven[% wijziging t.o.v. begroting],OperationeleUitgaven[Onkostentype],"Verkoop en marketing")</f>
        <v>0</v>
      </c>
    </row>
    <row r="11" spans="2:8" ht="30" customHeight="1" x14ac:dyDescent="0.25">
      <c r="B11" t="s">
        <v>9</v>
      </c>
      <c r="C11" s="7">
        <f>SUMIFS(OperationeleUitgaven[Vorige periode],OperationeleUitgaven[Onkostentype],"Onderzoek en ontwikkeling")</f>
        <v>0</v>
      </c>
      <c r="D11" s="7">
        <f>SUMIFS(OperationeleUitgaven[Begroting],OperationeleUitgaven[Onkostentype],"Onderzoek en ontwikkeling")</f>
        <v>0</v>
      </c>
      <c r="E11" s="7">
        <f>SUMIFS(OperationeleUitgaven[Huidige periode],OperationeleUitgaven[Onkostentype],"Onderzoek en ontwikkeling")</f>
        <v>0</v>
      </c>
      <c r="F11" s="14">
        <f>SUMIFS(OperationeleUitgaven[Huidige periode als % van verkopen],OperationeleUitgaven[Onkostentype],"Onderzoek en ontwikkeling")</f>
        <v>0</v>
      </c>
      <c r="G11" s="14">
        <f>SUMIFS(OperationeleUitgaven[% wijziging t.o.v. vorige periode],OperationeleUitgaven[Onkostentype],"Onderzoek en ontwikkeling")</f>
        <v>0</v>
      </c>
      <c r="H11" s="14">
        <f>SUMIFS(OperationeleUitgaven[% wijziging t.o.v. begroting],OperationeleUitgaven[Onkostentype],"Onderzoek en ontwikkeling")</f>
        <v>0</v>
      </c>
    </row>
    <row r="12" spans="2:8" ht="30" customHeight="1" x14ac:dyDescent="0.25">
      <c r="B12" t="s">
        <v>10</v>
      </c>
      <c r="C12" s="7">
        <f>SUMIFS(OperationeleUitgaven[Vorige periode],OperationeleUitgaven[Onkostentype],"Algemeen en administratief")</f>
        <v>0</v>
      </c>
      <c r="D12" s="7">
        <f>SUMIFS(OperationeleUitgaven[Begroting],OperationeleUitgaven[Onkostentype],"Algemeen en administratief")</f>
        <v>0</v>
      </c>
      <c r="E12" s="7">
        <f>SUMIFS(OperationeleUitgaven[Huidige periode],OperationeleUitgaven[Onkostentype],"Algemeen en administratief")</f>
        <v>0</v>
      </c>
      <c r="F12" s="14">
        <f>SUMIFS(OperationeleUitgaven[Huidige periode als % van verkopen],OperationeleUitgaven[Onkostentype],"Algemeen en administratief")</f>
        <v>0</v>
      </c>
      <c r="G12" s="14">
        <f>SUMIFS(OperationeleUitgaven[% wijziging t.o.v. vorige periode],OperationeleUitgaven[Onkostentype],"Algemeen en administratief")</f>
        <v>0</v>
      </c>
      <c r="H12" s="14">
        <f>SUMIFS(OperationeleUitgaven[% wijziging t.o.v. begroting],OperationeleUitgaven[Onkostentype],"Algemeen en administratief")</f>
        <v>0</v>
      </c>
    </row>
    <row r="13" spans="2:8" ht="30" customHeight="1" x14ac:dyDescent="0.25">
      <c r="B13" t="s">
        <v>11</v>
      </c>
      <c r="C13" s="7">
        <f>OperationeleUitgaven[[#Totals],[Vorige periode]]-SUM(C10:C12)</f>
        <v>0</v>
      </c>
      <c r="D13" s="7">
        <f>OperationeleUitgaven[[#Totals],[Begroting]]-SUM(D10:D12)</f>
        <v>0</v>
      </c>
      <c r="E13" s="7">
        <f>OperationeleUitgaven[[#Totals],[Huidige periode]]-SUM(E10:E12)</f>
        <v>0</v>
      </c>
      <c r="F13" s="14">
        <f>OperationeleUitgaven[[#Totals],[Huidige periode als % van verkopen]]-SUM(F10:F12)</f>
        <v>0</v>
      </c>
      <c r="G13" s="14">
        <f>OperationeleUitgaven[[#Totals],[% wijziging t.o.v. vorige periode]]-SUM(G10:G12)</f>
        <v>0</v>
      </c>
      <c r="H13" s="14">
        <f>OperationeleUitgaven[[#Totals],[% wijziging t.o.v. begroting]]-SUM(H10:H12)</f>
        <v>0</v>
      </c>
    </row>
    <row r="14" spans="2:8" ht="30" customHeight="1" x14ac:dyDescent="0.25">
      <c r="B14" t="s">
        <v>12</v>
      </c>
      <c r="C14" s="7">
        <f>Inkomsten[[#Totals],[Vorige periode]]</f>
        <v>0</v>
      </c>
      <c r="D14" s="7">
        <f>Inkomsten[[#Totals],[Begroting]]</f>
        <v>0</v>
      </c>
      <c r="E14" s="7">
        <f>Inkomsten[[#Totals],[Huidige periode]]</f>
        <v>0</v>
      </c>
      <c r="F14" s="14">
        <f>Inkomsten[[#Totals],[Huidige periode als % van verkopen]]</f>
        <v>0</v>
      </c>
      <c r="G14" s="14">
        <f>Inkomsten[[#Totals],[% wijziging t.o.v. vorige periode]]</f>
        <v>0</v>
      </c>
      <c r="H14" s="14">
        <f>Inkomsten[[#Totals],[% wijziging t.o.v. begroting]]</f>
        <v>0</v>
      </c>
    </row>
    <row r="15" spans="2:8" ht="30" customHeight="1" x14ac:dyDescent="0.25">
      <c r="B15" t="s">
        <v>13</v>
      </c>
      <c r="C15" s="7">
        <f>Belastingen[[#Totals],[Vorige periode]]</f>
        <v>0</v>
      </c>
      <c r="D15" s="7">
        <f>Belastingen[[#Totals],[Begroting]]</f>
        <v>0</v>
      </c>
      <c r="E15" s="7">
        <f>Belastingen[[#Totals],[Huidige periode]]</f>
        <v>0</v>
      </c>
      <c r="F15" s="14">
        <f>Belastingen[[#Totals],[Huidige periode als % van verkopen]]</f>
        <v>0</v>
      </c>
      <c r="G15" s="14">
        <f>Belastingen[[#Totals],[% wijziging t.o.v. vorige periode]]</f>
        <v>0</v>
      </c>
      <c r="H15" s="14">
        <f>Belastingen[[#Totals],[% wijziging t.o.v. begroting]]</f>
        <v>0</v>
      </c>
    </row>
    <row r="17" spans="2:8" ht="30" customHeight="1" x14ac:dyDescent="0.25">
      <c r="B17" s="3" t="s">
        <v>14</v>
      </c>
      <c r="C17" s="6">
        <f>IFERROR(C8-C9,"-")</f>
        <v>0</v>
      </c>
      <c r="D17" s="6">
        <f>IFERROR(D8-D9,"-")</f>
        <v>0</v>
      </c>
      <c r="E17" s="6">
        <f>IFERROR(Totale_omzet-Totale_kosten_verkoop,"-")</f>
        <v>0</v>
      </c>
      <c r="F17" s="12" t="str">
        <f>IFERROR(IF(Totale_omzet=0,"0.00%",Totale_brutowinst/Totale_omzet),"-")</f>
        <v>0.00%</v>
      </c>
      <c r="G17" s="12">
        <f>IFERROR(IF(C17=Totale_brutowinst,0,IF(Totale_brutowinst&gt;C17,ABS((Totale_brutowinst/C17)-1),IF(AND(Totale_brutowinst&lt;C17,C17&lt;0),-((Totale_brutowinst/C17)-1),(Totale_brutowinst/C17)-1))),"-")</f>
        <v>0</v>
      </c>
      <c r="H17" s="12">
        <f>IFERROR(IF(D17=Totale_brutowinst,0,IF(Totale_brutowinst&gt;D17,ABS((Totale_brutowinst/D17)-1),IF(AND(Totale_brutowinst&lt;D17,D17&lt;0),-((Totale_brutowinst/D17)-1),(Totale_brutowinst/D17)-1))),"-")</f>
        <v>0</v>
      </c>
    </row>
    <row r="18" spans="2:8" ht="30" customHeight="1" x14ac:dyDescent="0.25">
      <c r="B18" s="4" t="s">
        <v>15</v>
      </c>
      <c r="C18" s="6">
        <f>IFERROR(C10+C11+C12+C13,"-")</f>
        <v>0</v>
      </c>
      <c r="D18" s="6">
        <f>IFERROR(D10+D11+D12+D13,"-")</f>
        <v>0</v>
      </c>
      <c r="E18" s="6">
        <f>IFERROR(Totaal_verkoop_en_marketing+Totaal_onderzoek_en_ontwikkeling+Totaal_algemeen_en_administratief+Totale_overige_uitgaven,"-")</f>
        <v>0</v>
      </c>
      <c r="F18" s="12" t="str">
        <f>IFERROR(IF(Totale_omzet=0,"0.00%",Totale_operationele_uitgaven/Totale_omzet),"-")</f>
        <v>0.00%</v>
      </c>
      <c r="G18" s="12">
        <f>IFERROR(IF(C18=Totale_operationele_uitgaven,0,IF(Totale_operationele_uitgaven&gt;C18,ABS((Totale_operationele_uitgaven/C18)-1),IF(AND(Totale_operationele_uitgaven&lt;C18,C18&lt;0),-((Totale_operationele_uitgaven/C18)-1),(Totale_operationele_uitgaven/C18)-1))),"-")</f>
        <v>0</v>
      </c>
      <c r="H18" s="12">
        <f>IFERROR(IF(D18=Totale_operationele_uitgaven,0,IF(Totale_operationele_uitgaven&gt;D18,ABS((Totale_operationele_uitgaven/D18)-1),IF(AND(Totale_operationele_uitgaven&lt;D18,D18&lt;0),-((Totale_operationele_uitgaven/D18)-1),(Totale_operationele_uitgaven/D18)-1))),"-")</f>
        <v>0</v>
      </c>
    </row>
    <row r="19" spans="2:8" ht="30" customHeight="1" x14ac:dyDescent="0.25">
      <c r="B19" s="3" t="s">
        <v>16</v>
      </c>
      <c r="C19" s="6">
        <f>IFERROR(C17-C18,"-")</f>
        <v>0</v>
      </c>
      <c r="D19" s="6">
        <f>IFERROR(D17-D18,"-")</f>
        <v>0</v>
      </c>
      <c r="E19" s="6">
        <f>IFERROR(Totale_brutowinst-Totale_operationele_uitgaven,"-")</f>
        <v>0</v>
      </c>
      <c r="F19" s="12" t="str">
        <f>IFERROR(IF(Totale_omzet=0,"0.00%",Totale_inkomsten_operationele_activiteiten/Totale_omzet),"-")</f>
        <v>0.00%</v>
      </c>
      <c r="G19" s="12">
        <f>IFERROR(IF(C19=Totale_inkomsten_operationele_activiteiten,0,IF(Totale_inkomsten_operationele_activiteiten&gt;C19,ABS((Totale_inkomsten_operationele_activiteiten/C19)-1),IF(AND(Totale_inkomsten_operationele_activiteiten&lt;C19,C19&lt;0),-((Totale_inkomsten_operationele_activiteiten/C19)-1),(Totale_inkomsten_operationele_activiteiten/C19)-1))),"-")</f>
        <v>0</v>
      </c>
      <c r="H19" s="12">
        <f>IFERROR(IF(D19=Totale_inkomsten_operationele_activiteiten,0,IF(Totale_inkomsten_operationele_activiteiten&gt;D19,ABS((Totale_inkomsten_operationele_activiteiten/D19)-1),IF(AND(Totale_inkomsten_operationele_activiteiten&lt;D19,D19&lt;0),-((Totale_inkomsten_operationele_activiteiten/D19)-1),(Totale_inkomsten_operationele_activiteiten/D19)-1))),"-")</f>
        <v>0</v>
      </c>
    </row>
    <row r="20" spans="2:8" ht="30" customHeight="1" x14ac:dyDescent="0.25">
      <c r="B20" s="3" t="s">
        <v>17</v>
      </c>
      <c r="C20" s="6">
        <f>IFERROR(C19+C14-C15,"-")</f>
        <v>0</v>
      </c>
      <c r="D20" s="6">
        <f>IFERROR(D19+D14-D15,"-")</f>
        <v>0</v>
      </c>
      <c r="E20" s="6">
        <f>Totale_inkomsten_operationele_activiteiten+Totale_overige_inkomsten-Totale_belastingen</f>
        <v>0</v>
      </c>
      <c r="F20" s="12" t="str">
        <f>IFERROR(IF(Totale_omzet=0,"0.00%",Nettowinst/Totale_omzet),"-")</f>
        <v>0.00%</v>
      </c>
      <c r="G20" s="12">
        <f>IFERROR(IF(C20=Nettowinst,0,IF(Nettowinst&gt;C20,ABS((Nettowinst/C20)-1),IF(AND(Nettowinst&lt;C20,C20&lt;0),-((Nettowinst/C20)-1),(Nettowinst/C20)-1))),"-")</f>
        <v>0</v>
      </c>
      <c r="H20" s="12">
        <f>IFERROR(IF(D20=Nettowinst,0,IF(Nettowinst&gt;D20,ABS((Nettowinst/D20)-1),IF(AND(Nettowinst&lt;D20,D20&lt;0),-((Nettowinst/D20)-1),(Nettowinst/D20)-1))),"-")</f>
        <v>0</v>
      </c>
    </row>
  </sheetData>
  <mergeCells count="3">
    <mergeCell ref="C1:E1"/>
    <mergeCell ref="B6:H6"/>
    <mergeCell ref="G1:H4"/>
  </mergeCells>
  <phoneticPr fontId="0" type="noConversion"/>
  <dataValidations count="23">
    <dataValidation allowBlank="1" showInputMessage="1" showErrorMessage="1" prompt="Een winst- en verliesrekening maken in deze werkmap. De huidige brutomarge en het huidige rendement op verkoop worden automatisch bijgewerkt in dit werkblad op basis van invoer in andere werkbladen" sqref="A1" xr:uid="{00000000-0002-0000-0000-000000000000}"/>
    <dataValidation allowBlank="1" showInputMessage="1" showErrorMessage="1" prompt="De titel van dit werkblad staat in deze cel. Voer de begin- en eindperiode in cellen aan de rechterkant in. Bedrijfslogo begint in cel G1. Voer de bedrijfsnaam in de onderstaande cel in" sqref="B1" xr:uid="{00000000-0002-0000-0000-000001000000}"/>
    <dataValidation allowBlank="1" showInputMessage="1" showErrorMessage="1" prompt="Voer in de haakjes in deze cel de begindatum in als maand of jaar, gevolgd door de einddatum als maand, dag en jaar" sqref="C1:E1" xr:uid="{00000000-0002-0000-0000-000002000000}"/>
    <dataValidation allowBlank="1" showInputMessage="1" showErrorMessage="1" prompt="Voer in deze cel de naam van het bedrijf in" sqref="B2" xr:uid="{00000000-0002-0000-0000-000003000000}"/>
    <dataValidation allowBlank="1" showInputMessage="1" showErrorMessage="1" prompt="Huidige brutomarge wordt automatisch bijgewerkt in de cel rechts" sqref="B3" xr:uid="{00000000-0002-0000-0000-000004000000}"/>
    <dataValidation allowBlank="1" showInputMessage="1" showErrorMessage="1" prompt="Huidig rendement wordt automatisch bijgewerkt in de cel rechts" sqref="B4:B5" xr:uid="{00000000-0002-0000-0000-000005000000}"/>
    <dataValidation allowBlank="1" showInputMessage="1" showErrorMessage="1" prompt="Huidige brutomarge en Huidig rendement voor de huidige periode worden automatisch bijgewerkt in duizenden in de onderstaande cellen" sqref="C2" xr:uid="{00000000-0002-0000-0000-000006000000}"/>
    <dataValidation allowBlank="1" showInputMessage="1" showErrorMessage="1" prompt="Huidige brutomarge wordt automatisch bijgewerkt in deze cel" sqref="C3" xr:uid="{00000000-0002-0000-0000-000007000000}"/>
    <dataValidation allowBlank="1" showInputMessage="1" showErrorMessage="1" prompt="Huidig rendement wordt automatisch bijgewerkt in deze cel" sqref="C4:C5" xr:uid="{00000000-0002-0000-0000-000008000000}"/>
    <dataValidation allowBlank="1" showInputMessage="1" showErrorMessage="1" prompt="Voeg in deze cel het bedrijfslogo toe" sqref="G1:H5" xr:uid="{00000000-0002-0000-0000-000009000000}"/>
    <dataValidation allowBlank="1" showInputMessage="1" showErrorMessage="1" prompt="De onderstaande tabel wordt automatisch bijgewerkt op basis van invoer in andere werkbladen" sqref="B6:H6" xr:uid="{00000000-0002-0000-0000-00000A000000}"/>
    <dataValidation allowBlank="1" showInputMessage="1" showErrorMessage="1" prompt="Samenvatting van totalen van alle werkbladen bevindt zich in deze kolom onder deze kop. Wijzigingen in deze kolom kunnen de formules in dit werkblad verstoren" sqref="B7" xr:uid="{00000000-0002-0000-0000-00000B000000}"/>
    <dataValidation allowBlank="1" showInputMessage="1" showErrorMessage="1" prompt="De totale hoeveelheid van de vorige periode wordt automatisch bijgewerkt in deze kolom onder deze koptekst op basis van invoer in andere werkbladen" sqref="C7" xr:uid="{00000000-0002-0000-0000-00000C000000}"/>
    <dataValidation allowBlank="1" showInputMessage="1" showErrorMessage="1" prompt="De totale hoeveelheid van de begroting wordt automatisch bijgewerkt in deze kolom onder deze koptekst op basis van invoer in andere werkbladen" sqref="D7" xr:uid="{00000000-0002-0000-0000-00000D000000}"/>
    <dataValidation allowBlank="1" showInputMessage="1" showErrorMessage="1" prompt="De totale hoeveelheid voor de huidige periode wordt automatisch bijgewerkt in deze kolom onder deze koptekst op basis van invoer in andere werkbladen" sqref="E7" xr:uid="{00000000-0002-0000-0000-00000E000000}"/>
    <dataValidation allowBlank="1" showInputMessage="1" showErrorMessage="1" prompt="De totale huidige periode als % van verkopen wordt automatisch berekend in deze kolom onder deze koptekst" sqref="F7" xr:uid="{00000000-0002-0000-0000-00000F000000}"/>
    <dataValidation allowBlank="1" showInputMessage="1" showErrorMessage="1" prompt="De totale % wijziging t.o.v. vorige periode wordt automatisch berekend in deze kolom onder deze koptekst" sqref="G7" xr:uid="{00000000-0002-0000-0000-000010000000}"/>
    <dataValidation allowBlank="1" showInputMessage="1" showErrorMessage="1" prompt="De totale % wijziging t.o.v. begroting wordt automatisch berekend in deze kolom onder deze koptekst" sqref="H7" xr:uid="{00000000-0002-0000-0000-000011000000}"/>
    <dataValidation allowBlank="1" showInputMessage="1" showErrorMessage="1" prompt="Brutowinst, Totale operationele uitgaven, Inkomsten uit operationele activiteiten en Nettowinst worden automatisch bijgewerkt in de onderstaande cellen" sqref="B16" xr:uid="{00000000-0002-0000-0000-000012000000}"/>
    <dataValidation allowBlank="1" showInputMessage="1" showErrorMessage="1" prompt="Brutowinst wordt automatisch bijgewerkt in de cellen rechts" sqref="B17" xr:uid="{00000000-0002-0000-0000-000013000000}"/>
    <dataValidation allowBlank="1" showInputMessage="1" showErrorMessage="1" prompt=" Totale operationele uitgaven wordt automatisch bijgewerkt in de cellen rechts" sqref="B18" xr:uid="{00000000-0002-0000-0000-000014000000}"/>
    <dataValidation allowBlank="1" showInputMessage="1" showErrorMessage="1" prompt="Inkomsten uit operationele activiteiten worden automatisch bijgewerkt in de cellen rechts" sqref="B19" xr:uid="{00000000-0002-0000-0000-000015000000}"/>
    <dataValidation allowBlank="1" showInputMessage="1" showErrorMessage="1" prompt="Nettowinst wordt automatisch berekend in de cellen rechts" sqref="B20" xr:uid="{00000000-0002-0000-0000-000016000000}"/>
  </dataValidations>
  <printOptions horizontalCentered="1"/>
  <pageMargins left="0.4" right="0.4" top="0.4" bottom="0.4" header="0.3" footer="0.3"/>
  <pageSetup paperSize="9" scale="50" fitToHeight="0" orientation="portrait" r:id="rId1"/>
  <headerFooter differentFirst="1">
    <oddFooter>Page &amp;P of &amp;N</oddFooter>
  </headerFooter>
  <ignoredErrors>
    <ignoredError sqref="E20 C17:D17 E17:E18 C19:D20 C18:D18" emptyCellReference="1"/>
    <ignoredError sqref="D10:D11 E10:E11 F10:F11 G10:G11 H10:H11 H13:H15 D13:D15 E13:E15 F13:F15 G13:G15" calculatedColumn="1"/>
  </ignoredErrors>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pageSetUpPr fitToPage="1"/>
  </sheetPr>
  <dimension ref="B1:I13"/>
  <sheetViews>
    <sheetView showGridLines="0" zoomScaleNormal="100" workbookViewId="0"/>
  </sheetViews>
  <sheetFormatPr defaultRowHeight="30" customHeight="1" x14ac:dyDescent="0.25"/>
  <cols>
    <col min="1" max="1" width="2.7109375" customWidth="1"/>
    <col min="2" max="2" width="46.7109375" customWidth="1"/>
    <col min="3" max="3" width="34.42578125" customWidth="1"/>
    <col min="4" max="6" width="18.7109375" customWidth="1"/>
    <col min="7" max="7" width="29.42578125" customWidth="1"/>
    <col min="8" max="8" width="22.42578125" customWidth="1"/>
    <col min="9" max="9" width="22.28515625" customWidth="1"/>
    <col min="10" max="10" width="2.7109375" customWidth="1"/>
  </cols>
  <sheetData>
    <row r="1" spans="2:9" ht="21" x14ac:dyDescent="0.25">
      <c r="B1" s="10" t="str">
        <f>Werkmap_titel</f>
        <v>Winst- en verliesrekening</v>
      </c>
      <c r="H1" s="22"/>
      <c r="I1" s="22"/>
    </row>
    <row r="2" spans="2:9" ht="16.5" x14ac:dyDescent="0.25">
      <c r="B2" s="1" t="str">
        <f>Bedrijfsnaam</f>
        <v>Bedrijfsnaam</v>
      </c>
      <c r="C2" t="s">
        <v>19</v>
      </c>
      <c r="H2" s="22"/>
      <c r="I2" s="22"/>
    </row>
    <row r="3" spans="2:9" ht="39" customHeight="1" x14ac:dyDescent="0.25">
      <c r="B3" s="2" t="s">
        <v>26</v>
      </c>
      <c r="C3" s="11">
        <f>IFERROR(Omzet,"-")</f>
        <v>0</v>
      </c>
      <c r="H3" s="22"/>
      <c r="I3" s="22"/>
    </row>
    <row r="4" spans="2:9" ht="38.1" customHeight="1" x14ac:dyDescent="0.25">
      <c r="B4" t="s">
        <v>27</v>
      </c>
      <c r="C4" t="s">
        <v>30</v>
      </c>
      <c r="D4" t="s">
        <v>35</v>
      </c>
      <c r="E4" t="s">
        <v>36</v>
      </c>
      <c r="F4" t="s">
        <v>37</v>
      </c>
      <c r="G4" t="s">
        <v>38</v>
      </c>
      <c r="H4" t="s">
        <v>39</v>
      </c>
      <c r="I4" t="s">
        <v>40</v>
      </c>
    </row>
    <row r="5" spans="2:9" ht="30" customHeight="1" x14ac:dyDescent="0.25">
      <c r="B5" t="s">
        <v>26</v>
      </c>
      <c r="C5" t="s">
        <v>31</v>
      </c>
      <c r="D5" s="5"/>
      <c r="E5" s="5"/>
      <c r="F5" s="5"/>
      <c r="G5" s="15" t="str">
        <f>IFERROR(IF(Omzet_1[[#Totals],[Huidige periode]]=0,"-",Omzet_1[[#This Row],[Huidige periode]]/Omzet),"-")</f>
        <v>-</v>
      </c>
      <c r="H5" s="15">
        <f>IFERROR(IF(Omzet_1[[#This Row],[Vorige periode]]=Omzet_1[[#This Row],[Huidige periode]],0,IF(Omzet_1[[#This Row],[Huidige periode]]&gt;Omzet_1[[#This Row],[Vorige periode]],ABS((Omzet_1[[#This Row],[Huidige periode]]/Omzet_1[[#This Row],[Vorige periode]])-1),IF(AND(Omzet_1[[#This Row],[Huidige periode]]&lt;Omzet_1[[#This Row],[Vorige periode]],Omzet_1[[#This Row],[Vorige periode]]&lt;0),-((Omzet_1[[#This Row],[Huidige periode]]/Omzet_1[[#This Row],[Vorige periode]])-1),(Omzet_1[[#This Row],[Huidige periode]]/Omzet_1[[#This Row],[Vorige periode]])-1))),"-")</f>
        <v>0</v>
      </c>
      <c r="I5" s="15">
        <f>IFERROR(IF(Omzet_1[[#This Row],[Begroting]]=Omzet_1[[#This Row],[Huidige periode]],0,IF(Omzet_1[[#This Row],[Huidige periode]]&gt;Omzet_1[[#This Row],[Begroting]],ABS((Omzet_1[[#This Row],[Huidige periode]]/Omzet_1[[#This Row],[Begroting]])-1),IF(AND(Omzet_1[[#This Row],[Huidige periode]]&lt;Omzet_1[[#This Row],[Begroting]],Omzet_1[[#This Row],[Begroting]]&lt;0),-((Omzet_1[[#This Row],[Huidige periode]]/Omzet_1[[#This Row],[Begroting]])-1),(Omzet_1[[#This Row],[Huidige periode]]/Omzet_1[[#This Row],[Begroting]])-1))),"-")</f>
        <v>0</v>
      </c>
    </row>
    <row r="6" spans="2:9" ht="30" customHeight="1" x14ac:dyDescent="0.25">
      <c r="B6" t="s">
        <v>26</v>
      </c>
      <c r="C6" t="s">
        <v>32</v>
      </c>
      <c r="D6" s="5"/>
      <c r="E6" s="5"/>
      <c r="F6" s="5"/>
      <c r="G6" s="15" t="str">
        <f>IFERROR(IF(Omzet_1[[#Totals],[Huidige periode]]=0,"-",Omzet_1[[#This Row],[Huidige periode]]/Omzet),"-")</f>
        <v>-</v>
      </c>
      <c r="H6" s="15">
        <f>IFERROR(IF(Omzet_1[[#This Row],[Vorige periode]]=Omzet_1[[#This Row],[Huidige periode]],0,IF(Omzet_1[[#This Row],[Huidige periode]]&gt;Omzet_1[[#This Row],[Vorige periode]],ABS((Omzet_1[[#This Row],[Huidige periode]]/Omzet_1[[#This Row],[Vorige periode]])-1),IF(AND(Omzet_1[[#This Row],[Huidige periode]]&lt;Omzet_1[[#This Row],[Vorige periode]],Omzet_1[[#This Row],[Vorige periode]]&lt;0),-((Omzet_1[[#This Row],[Huidige periode]]/Omzet_1[[#This Row],[Vorige periode]])-1),(Omzet_1[[#This Row],[Huidige periode]]/Omzet_1[[#This Row],[Vorige periode]])-1))),"-")</f>
        <v>0</v>
      </c>
      <c r="I6" s="15">
        <f>IFERROR(IF(Omzet_1[[#This Row],[Begroting]]=Omzet_1[[#This Row],[Huidige periode]],0,IF(Omzet_1[[#This Row],[Huidige periode]]&gt;Omzet_1[[#This Row],[Begroting]],ABS((Omzet_1[[#This Row],[Huidige periode]]/Omzet_1[[#This Row],[Begroting]])-1),IF(AND(Omzet_1[[#This Row],[Huidige periode]]&lt;Omzet_1[[#This Row],[Begroting]],Omzet_1[[#This Row],[Begroting]]&lt;0),-((Omzet_1[[#This Row],[Huidige periode]]/Omzet_1[[#This Row],[Begroting]])-1),(Omzet_1[[#This Row],[Huidige periode]]/Omzet_1[[#This Row],[Begroting]])-1))),"-")</f>
        <v>0</v>
      </c>
    </row>
    <row r="7" spans="2:9" ht="30" customHeight="1" x14ac:dyDescent="0.25">
      <c r="B7" t="s">
        <v>26</v>
      </c>
      <c r="C7" t="s">
        <v>33</v>
      </c>
      <c r="D7" s="5"/>
      <c r="E7" s="5"/>
      <c r="F7" s="5"/>
      <c r="G7" s="15" t="str">
        <f>IFERROR(IF(Omzet_1[[#Totals],[Huidige periode]]=0,"-",Omzet_1[[#This Row],[Huidige periode]]/Omzet),"-")</f>
        <v>-</v>
      </c>
      <c r="H7" s="15">
        <f>IFERROR(IF(Omzet_1[[#This Row],[Vorige periode]]=Omzet_1[[#This Row],[Huidige periode]],0,IF(Omzet_1[[#This Row],[Huidige periode]]&gt;Omzet_1[[#This Row],[Vorige periode]],ABS((Omzet_1[[#This Row],[Huidige periode]]/Omzet_1[[#This Row],[Vorige periode]])-1),IF(AND(Omzet_1[[#This Row],[Huidige periode]]&lt;Omzet_1[[#This Row],[Vorige periode]],Omzet_1[[#This Row],[Vorige periode]]&lt;0),-((Omzet_1[[#This Row],[Huidige periode]]/Omzet_1[[#This Row],[Vorige periode]])-1),(Omzet_1[[#This Row],[Huidige periode]]/Omzet_1[[#This Row],[Vorige periode]])-1))),"-")</f>
        <v>0</v>
      </c>
      <c r="I7" s="15">
        <f>IFERROR(IF(Omzet_1[[#This Row],[Begroting]]=Omzet_1[[#This Row],[Huidige periode]],0,IF(Omzet_1[[#This Row],[Huidige periode]]&gt;Omzet_1[[#This Row],[Begroting]],ABS((Omzet_1[[#This Row],[Huidige periode]]/Omzet_1[[#This Row],[Begroting]])-1),IF(AND(Omzet_1[[#This Row],[Huidige periode]]&lt;Omzet_1[[#This Row],[Begroting]],Omzet_1[[#This Row],[Begroting]]&lt;0),-((Omzet_1[[#This Row],[Huidige periode]]/Omzet_1[[#This Row],[Begroting]])-1),(Omzet_1[[#This Row],[Huidige periode]]/Omzet_1[[#This Row],[Begroting]])-1))),"-")</f>
        <v>0</v>
      </c>
    </row>
    <row r="8" spans="2:9" ht="30" customHeight="1" x14ac:dyDescent="0.25">
      <c r="B8" t="s">
        <v>26</v>
      </c>
      <c r="C8" t="s">
        <v>34</v>
      </c>
      <c r="D8" s="5"/>
      <c r="E8" s="5"/>
      <c r="F8" s="5"/>
      <c r="G8" s="15" t="str">
        <f>IFERROR(IF(Omzet_1[[#Totals],[Huidige periode]]=0,"-",Omzet_1[[#This Row],[Huidige periode]]/Omzet),"-")</f>
        <v>-</v>
      </c>
      <c r="H8" s="15">
        <f>IFERROR(IF(Omzet_1[[#This Row],[Vorige periode]]=Omzet_1[[#This Row],[Huidige periode]],0,IF(Omzet_1[[#This Row],[Huidige periode]]&gt;Omzet_1[[#This Row],[Vorige periode]],ABS((Omzet_1[[#This Row],[Huidige periode]]/Omzet_1[[#This Row],[Vorige periode]])-1),IF(AND(Omzet_1[[#This Row],[Huidige periode]]&lt;Omzet_1[[#This Row],[Vorige periode]],Omzet_1[[#This Row],[Vorige periode]]&lt;0),-((Omzet_1[[#This Row],[Huidige periode]]/Omzet_1[[#This Row],[Vorige periode]])-1),(Omzet_1[[#This Row],[Huidige periode]]/Omzet_1[[#This Row],[Vorige periode]])-1))),"-")</f>
        <v>0</v>
      </c>
      <c r="I8" s="15">
        <f>IFERROR(IF(Omzet_1[[#This Row],[Begroting]]=Omzet_1[[#This Row],[Huidige periode]],0,IF(Omzet_1[[#This Row],[Huidige periode]]&gt;Omzet_1[[#This Row],[Begroting]],ABS((Omzet_1[[#This Row],[Huidige periode]]/Omzet_1[[#This Row],[Begroting]])-1),IF(AND(Omzet_1[[#This Row],[Huidige periode]]&lt;Omzet_1[[#This Row],[Begroting]],Omzet_1[[#This Row],[Begroting]]&lt;0),-((Omzet_1[[#This Row],[Huidige periode]]/Omzet_1[[#This Row],[Begroting]])-1),(Omzet_1[[#This Row],[Huidige periode]]/Omzet_1[[#This Row],[Begroting]])-1))),"-")</f>
        <v>0</v>
      </c>
    </row>
    <row r="9" spans="2:9" ht="30" customHeight="1" x14ac:dyDescent="0.25">
      <c r="B9" t="s">
        <v>28</v>
      </c>
      <c r="C9" t="s">
        <v>31</v>
      </c>
      <c r="D9" s="5"/>
      <c r="E9" s="5"/>
      <c r="F9" s="5"/>
      <c r="G9" s="15" t="str">
        <f>IFERROR(IF(Omzet_1[[#Totals],[Huidige periode]]=0,"-",Omzet_1[[#This Row],[Huidige periode]]/Omzet),"-")</f>
        <v>-</v>
      </c>
      <c r="H9" s="15">
        <f>IFERROR(IF(Omzet_1[[#This Row],[Vorige periode]]=Omzet_1[[#This Row],[Huidige periode]],0,IF(Omzet_1[[#This Row],[Huidige periode]]&gt;Omzet_1[[#This Row],[Vorige periode]],ABS((Omzet_1[[#This Row],[Huidige periode]]/Omzet_1[[#This Row],[Vorige periode]])-1),IF(AND(Omzet_1[[#This Row],[Huidige periode]]&lt;Omzet_1[[#This Row],[Vorige periode]],Omzet_1[[#This Row],[Vorige periode]]&lt;0),-((Omzet_1[[#This Row],[Huidige periode]]/Omzet_1[[#This Row],[Vorige periode]])-1),(Omzet_1[[#This Row],[Huidige periode]]/Omzet_1[[#This Row],[Vorige periode]])-1))),"-")</f>
        <v>0</v>
      </c>
      <c r="I9" s="15">
        <f>IFERROR(IF(Omzet_1[[#This Row],[Begroting]]=Omzet_1[[#This Row],[Huidige periode]],0,IF(Omzet_1[[#This Row],[Huidige periode]]&gt;Omzet_1[[#This Row],[Begroting]],ABS((Omzet_1[[#This Row],[Huidige periode]]/Omzet_1[[#This Row],[Begroting]])-1),IF(AND(Omzet_1[[#This Row],[Huidige periode]]&lt;Omzet_1[[#This Row],[Begroting]],Omzet_1[[#This Row],[Begroting]]&lt;0),-((Omzet_1[[#This Row],[Huidige periode]]/Omzet_1[[#This Row],[Begroting]])-1),(Omzet_1[[#This Row],[Huidige periode]]/Omzet_1[[#This Row],[Begroting]])-1))),"-")</f>
        <v>0</v>
      </c>
    </row>
    <row r="10" spans="2:9" ht="30" customHeight="1" x14ac:dyDescent="0.25">
      <c r="B10" t="s">
        <v>28</v>
      </c>
      <c r="C10" t="s">
        <v>32</v>
      </c>
      <c r="D10" s="5"/>
      <c r="E10" s="5"/>
      <c r="F10" s="5"/>
      <c r="G10" s="15" t="str">
        <f>IFERROR(IF(Omzet_1[[#Totals],[Huidige periode]]=0,"-",Omzet_1[[#This Row],[Huidige periode]]/Omzet),"-")</f>
        <v>-</v>
      </c>
      <c r="H10" s="15">
        <f>IFERROR(IF(Omzet_1[[#This Row],[Vorige periode]]=Omzet_1[[#This Row],[Huidige periode]],0,IF(Omzet_1[[#This Row],[Huidige periode]]&gt;Omzet_1[[#This Row],[Vorige periode]],ABS((Omzet_1[[#This Row],[Huidige periode]]/Omzet_1[[#This Row],[Vorige periode]])-1),IF(AND(Omzet_1[[#This Row],[Huidige periode]]&lt;Omzet_1[[#This Row],[Vorige periode]],Omzet_1[[#This Row],[Vorige periode]]&lt;0),-((Omzet_1[[#This Row],[Huidige periode]]/Omzet_1[[#This Row],[Vorige periode]])-1),(Omzet_1[[#This Row],[Huidige periode]]/Omzet_1[[#This Row],[Vorige periode]])-1))),"-")</f>
        <v>0</v>
      </c>
      <c r="I10" s="15">
        <f>IFERROR(IF(Omzet_1[[#This Row],[Begroting]]=Omzet_1[[#This Row],[Huidige periode]],0,IF(Omzet_1[[#This Row],[Huidige periode]]&gt;Omzet_1[[#This Row],[Begroting]],ABS((Omzet_1[[#This Row],[Huidige periode]]/Omzet_1[[#This Row],[Begroting]])-1),IF(AND(Omzet_1[[#This Row],[Huidige periode]]&lt;Omzet_1[[#This Row],[Begroting]],Omzet_1[[#This Row],[Begroting]]&lt;0),-((Omzet_1[[#This Row],[Huidige periode]]/Omzet_1[[#This Row],[Begroting]])-1),(Omzet_1[[#This Row],[Huidige periode]]/Omzet_1[[#This Row],[Begroting]])-1))),"-")</f>
        <v>0</v>
      </c>
    </row>
    <row r="11" spans="2:9" ht="30" customHeight="1" x14ac:dyDescent="0.25">
      <c r="B11" t="s">
        <v>28</v>
      </c>
      <c r="C11" t="s">
        <v>33</v>
      </c>
      <c r="D11" s="5"/>
      <c r="E11" s="5"/>
      <c r="F11" s="5"/>
      <c r="G11" s="15" t="str">
        <f>IFERROR(IF(Omzet_1[[#Totals],[Huidige periode]]=0,"-",Omzet_1[[#This Row],[Huidige periode]]/Omzet),"-")</f>
        <v>-</v>
      </c>
      <c r="H11" s="15">
        <f>IFERROR(IF(Omzet_1[[#This Row],[Vorige periode]]=Omzet_1[[#This Row],[Huidige periode]],0,IF(Omzet_1[[#This Row],[Huidige periode]]&gt;Omzet_1[[#This Row],[Vorige periode]],ABS((Omzet_1[[#This Row],[Huidige periode]]/Omzet_1[[#This Row],[Vorige periode]])-1),IF(AND(Omzet_1[[#This Row],[Huidige periode]]&lt;Omzet_1[[#This Row],[Vorige periode]],Omzet_1[[#This Row],[Vorige periode]]&lt;0),-((Omzet_1[[#This Row],[Huidige periode]]/Omzet_1[[#This Row],[Vorige periode]])-1),(Omzet_1[[#This Row],[Huidige periode]]/Omzet_1[[#This Row],[Vorige periode]])-1))),"-")</f>
        <v>0</v>
      </c>
      <c r="I11" s="15">
        <f>IFERROR(IF(Omzet_1[[#This Row],[Begroting]]=Omzet_1[[#This Row],[Huidige periode]],0,IF(Omzet_1[[#This Row],[Huidige periode]]&gt;Omzet_1[[#This Row],[Begroting]],ABS((Omzet_1[[#This Row],[Huidige periode]]/Omzet_1[[#This Row],[Begroting]])-1),IF(AND(Omzet_1[[#This Row],[Huidige periode]]&lt;Omzet_1[[#This Row],[Begroting]],Omzet_1[[#This Row],[Begroting]]&lt;0),-((Omzet_1[[#This Row],[Huidige periode]]/Omzet_1[[#This Row],[Begroting]])-1),(Omzet_1[[#This Row],[Huidige periode]]/Omzet_1[[#This Row],[Begroting]])-1))),"-")</f>
        <v>0</v>
      </c>
    </row>
    <row r="12" spans="2:9" ht="30" customHeight="1" x14ac:dyDescent="0.25">
      <c r="B12" t="s">
        <v>28</v>
      </c>
      <c r="C12" t="s">
        <v>34</v>
      </c>
      <c r="D12" s="5"/>
      <c r="E12" s="5"/>
      <c r="F12" s="5"/>
      <c r="G12" s="15" t="str">
        <f>IFERROR(IF(Omzet_1[[#Totals],[Huidige periode]]=0,"-",Omzet_1[[#This Row],[Huidige periode]]/Omzet),"-")</f>
        <v>-</v>
      </c>
      <c r="H12" s="15">
        <f>IFERROR(IF(Omzet_1[[#This Row],[Vorige periode]]=Omzet_1[[#This Row],[Huidige periode]],0,IF(Omzet_1[[#This Row],[Huidige periode]]&gt;Omzet_1[[#This Row],[Vorige periode]],ABS((Omzet_1[[#This Row],[Huidige periode]]/Omzet_1[[#This Row],[Vorige periode]])-1),IF(AND(Omzet_1[[#This Row],[Huidige periode]]&lt;Omzet_1[[#This Row],[Vorige periode]],Omzet_1[[#This Row],[Vorige periode]]&lt;0),-((Omzet_1[[#This Row],[Huidige periode]]/Omzet_1[[#This Row],[Vorige periode]])-1),(Omzet_1[[#This Row],[Huidige periode]]/Omzet_1[[#This Row],[Vorige periode]])-1))),"-")</f>
        <v>0</v>
      </c>
      <c r="I12" s="15">
        <f>IFERROR(IF(Omzet_1[[#This Row],[Begroting]]=Omzet_1[[#This Row],[Huidige periode]],0,IF(Omzet_1[[#This Row],[Huidige periode]]&gt;Omzet_1[[#This Row],[Begroting]],ABS((Omzet_1[[#This Row],[Huidige periode]]/Omzet_1[[#This Row],[Begroting]])-1),IF(AND(Omzet_1[[#This Row],[Huidige periode]]&lt;Omzet_1[[#This Row],[Begroting]],Omzet_1[[#This Row],[Begroting]]&lt;0),-((Omzet_1[[#This Row],[Huidige periode]]/Omzet_1[[#This Row],[Begroting]])-1),(Omzet_1[[#This Row],[Huidige periode]]/Omzet_1[[#This Row],[Begroting]])-1))),"-")</f>
        <v>0</v>
      </c>
    </row>
    <row r="13" spans="2:9" ht="30" customHeight="1" x14ac:dyDescent="0.25">
      <c r="B13" t="s">
        <v>29</v>
      </c>
      <c r="D13" s="19">
        <f>SUBTOTAL(109,Omzet_1[Vorige periode])</f>
        <v>0</v>
      </c>
      <c r="E13" s="19">
        <f>SUBTOTAL(109,Omzet_1[Begroting])</f>
        <v>0</v>
      </c>
      <c r="F13" s="19">
        <f>SUBTOTAL(109,Omzet_1[Huidige periode])</f>
        <v>0</v>
      </c>
      <c r="G13" s="18">
        <f>SUBTOTAL(109,Omzet_1[Huidige periode als % van verkopen])</f>
        <v>0</v>
      </c>
      <c r="H13" s="18">
        <f>SUBTOTAL(109,Omzet_1[% wijziging t.o.v. vorige periode])</f>
        <v>0</v>
      </c>
      <c r="I13" s="18">
        <f>SUBTOTAL(109,Omzet_1[% wijziging t.o.v. begroting])</f>
        <v>0</v>
      </c>
    </row>
  </sheetData>
  <mergeCells count="1">
    <mergeCell ref="H1:I3"/>
  </mergeCells>
  <dataValidations count="16">
    <dataValidation allowBlank="1" showInputMessage="1" showErrorMessage="1" prompt="% wijziging t.o.v. begroting wordt automatisch berekend in deze kolom onder deze koptekst" sqref="I4" xr:uid="{00000000-0002-0000-0100-000000000000}"/>
    <dataValidation allowBlank="1" showInputMessage="1" showErrorMessage="1" prompt="% wijziging t.o.v. vorige periode wordt automatisch berekend in deze kolom onder deze koptekst" sqref="H4" xr:uid="{00000000-0002-0000-0100-000001000000}"/>
    <dataValidation allowBlank="1" showInputMessage="1" showErrorMessage="1" prompt="Huidige periode als % van verkopen wordt automatisch berekend in deze kolom onder deze koptekst" sqref="G4" xr:uid="{00000000-0002-0000-0100-000002000000}"/>
    <dataValidation allowBlank="1" showInputMessage="1" showErrorMessage="1" prompt="Voer in deze kolom onder deze koptekst het bedrag voor de huidige periode in" sqref="F4" xr:uid="{00000000-0002-0000-0100-000003000000}"/>
    <dataValidation allowBlank="1" showInputMessage="1" showErrorMessage="1" prompt="Voer in deze kolom onder deze koptekst het bedrag van de begroting in" sqref="E4" xr:uid="{00000000-0002-0000-0100-000004000000}"/>
    <dataValidation allowBlank="1" showInputMessage="1" showErrorMessage="1" prompt="Voer in deze kolom onder deze koptekst het bedrag van de vorige periode in" sqref="D4" xr:uid="{00000000-0002-0000-0100-000005000000}"/>
    <dataValidation allowBlank="1" showInputMessage="1" showErrorMessage="1" prompt="Voer in deze kolom onder deze koptekst de beschrijving in" sqref="C4" xr:uid="{00000000-0002-0000-0100-000006000000}"/>
    <dataValidation allowBlank="1" showInputMessage="1" showErrorMessage="1" prompt="Selecteer het type in deze kolom onder deze koptekst. Druk op ALT+PIJL-OMLAAG om de vervolgkeuzelijst te openen en druk op ENTER om een selectie te maken. Gebruik kopfilters om specifieke items te zoeken" sqref="B4" xr:uid="{00000000-0002-0000-0100-000007000000}"/>
    <dataValidation allowBlank="1" showInputMessage="1" showErrorMessage="1" prompt="Bedrijfsnaam wordt automatisch bijgewerkt in deze cel" sqref="B2" xr:uid="{00000000-0002-0000-0100-000008000000}"/>
    <dataValidation allowBlank="1" showInputMessage="1" showErrorMessage="1" prompt="Voeg in deze cel het bedrijfslogo toe" sqref="H1:I3" xr:uid="{00000000-0002-0000-0100-000009000000}"/>
    <dataValidation allowBlank="1" showInputMessage="1" showErrorMessage="1" prompt="De titel van dit werkblad wordt automatisch bijgewerkt in deze cel. Bedrijfslogo begint in cel H1" sqref="B1" xr:uid="{00000000-0002-0000-0100-00000A000000}"/>
    <dataValidation allowBlank="1" showInputMessage="1" showErrorMessage="1" prompt="Maak een lijst met omzetitems in dit werkblad. Totale omzet wordt automatisch berekend aan het einde van de tabel Omzet" sqref="A1" xr:uid="{00000000-0002-0000-0100-00000B000000}"/>
    <dataValidation allowBlank="1" showInputMessage="1" showErrorMessage="1" prompt="Totale omzet voor de huidige periode wordt automatisch bijgewerkt in de cel rechts" sqref="B3" xr:uid="{00000000-0002-0000-0100-00000C000000}"/>
    <dataValidation allowBlank="1" showInputMessage="1" showErrorMessage="1" prompt="Totale omzet voor de huidige periode wordt automatisch bijgewerkt in duizenden in de onderstaande cel" sqref="C2" xr:uid="{00000000-0002-0000-0100-00000D000000}"/>
    <dataValidation allowBlank="1" showInputMessage="1" showErrorMessage="1" prompt="Totale omzet voor de huidige periode wordt automatisch bijgewerkt in duizenden in deze cel" sqref="C3" xr:uid="{00000000-0002-0000-0100-00000E000000}"/>
    <dataValidation type="list" errorStyle="warning" allowBlank="1" showInputMessage="1" showErrorMessage="1" error="Selecteer de vermelding in de lijst. Selecteer ANNULEREN, druk op ALT+PIJL-OMLAAG om de vervolgkeuzelijst te openen en druk vervolgens op ENTER om een selectie te maken" sqref="B5:B12" xr:uid="{00000000-0002-0000-0100-00000F000000}">
      <formula1>INDIRECT("Categorieën[Categorieën]")</formula1>
    </dataValidation>
  </dataValidations>
  <printOptions horizontalCentered="1"/>
  <pageMargins left="0.4" right="0.4" top="0.4" bottom="0.4" header="0.3" footer="0.3"/>
  <pageSetup paperSize="9" scale="44" fitToHeight="0" orientation="portrait" r:id="rId1"/>
  <headerFooter differentFirst="1">
    <oddFooter>Page &amp;P of &amp;N</oddFooter>
  </headerFooter>
  <ignoredErrors>
    <ignoredError sqref="C3" emptyCellReference="1"/>
  </ignoredErrors>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B1:I7"/>
  <sheetViews>
    <sheetView showGridLines="0" zoomScaleNormal="100" workbookViewId="0"/>
  </sheetViews>
  <sheetFormatPr defaultRowHeight="30" customHeight="1" x14ac:dyDescent="0.25"/>
  <cols>
    <col min="1" max="1" width="2.7109375" customWidth="1"/>
    <col min="2" max="2" width="46.7109375" customWidth="1"/>
    <col min="3" max="3" width="34.42578125" customWidth="1"/>
    <col min="4" max="6" width="18.7109375" customWidth="1"/>
    <col min="7" max="7" width="29.42578125" customWidth="1"/>
    <col min="8" max="8" width="22.42578125" customWidth="1"/>
    <col min="9" max="9" width="22.28515625" customWidth="1"/>
    <col min="10" max="10" width="2.7109375" customWidth="1"/>
  </cols>
  <sheetData>
    <row r="1" spans="2:9" ht="21" x14ac:dyDescent="0.25">
      <c r="B1" s="10" t="str">
        <f>Werkmap_titel</f>
        <v>Winst- en verliesrekening</v>
      </c>
      <c r="H1" s="22"/>
      <c r="I1" s="22"/>
    </row>
    <row r="2" spans="2:9" ht="16.5" x14ac:dyDescent="0.25">
      <c r="B2" s="1" t="str">
        <f>Bedrijfsnaam</f>
        <v>Bedrijfsnaam</v>
      </c>
      <c r="C2" t="s">
        <v>19</v>
      </c>
      <c r="H2" s="22"/>
      <c r="I2" s="22"/>
    </row>
    <row r="3" spans="2:9" ht="39.75" customHeight="1" x14ac:dyDescent="0.25">
      <c r="B3" s="2" t="s">
        <v>41</v>
      </c>
      <c r="C3" s="11">
        <f>IFERROR(Inkomsten[[#Totals],[Huidige periode]],"-")</f>
        <v>0</v>
      </c>
      <c r="H3" s="22"/>
      <c r="I3" s="22"/>
    </row>
    <row r="4" spans="2:9" ht="38.1" customHeight="1" x14ac:dyDescent="0.25">
      <c r="B4" t="s">
        <v>27</v>
      </c>
      <c r="C4" t="s">
        <v>30</v>
      </c>
      <c r="D4" t="s">
        <v>35</v>
      </c>
      <c r="E4" t="s">
        <v>36</v>
      </c>
      <c r="F4" t="s">
        <v>37</v>
      </c>
      <c r="G4" t="s">
        <v>38</v>
      </c>
      <c r="H4" t="s">
        <v>39</v>
      </c>
      <c r="I4" t="s">
        <v>40</v>
      </c>
    </row>
    <row r="5" spans="2:9" ht="30" customHeight="1" x14ac:dyDescent="0.25">
      <c r="B5" t="s">
        <v>41</v>
      </c>
      <c r="C5" t="s">
        <v>43</v>
      </c>
      <c r="D5" s="5"/>
      <c r="E5" s="5"/>
      <c r="F5" s="5"/>
      <c r="G5" s="15" t="str">
        <f>IFERROR(IF(Omzet=0,"-",Inkomsten[[#This Row],[Huidige periode]]/Omzet),"-")</f>
        <v>-</v>
      </c>
      <c r="H5" s="14">
        <f>IFERROR(IF(Inkomsten[[#This Row],[Vorige periode]]=Inkomsten[[#This Row],[Huidige periode]],0,IF(Inkomsten[[#This Row],[Huidige periode]]&gt;Inkomsten[[#This Row],[Vorige periode]],ABS((Inkomsten[[#This Row],[Huidige periode]]/Inkomsten[[#This Row],[Vorige periode]])-1),IF(AND(Inkomsten[[#This Row],[Huidige periode]]&lt;Inkomsten[[#This Row],[Vorige periode]],Inkomsten[[#This Row],[Vorige periode]]&lt;0),-((Inkomsten[[#This Row],[Huidige periode]]/Inkomsten[[#This Row],[Vorige periode]])-1),(Inkomsten[[#This Row],[Huidige periode]]/Inkomsten[[#This Row],[Vorige periode]])-1))),"-")</f>
        <v>0</v>
      </c>
      <c r="I5" s="14">
        <f>IFERROR(IF(Inkomsten[[#This Row],[Begroting]]=Inkomsten[[#This Row],[Huidige periode]],0,IF(Inkomsten[[#This Row],[Huidige periode]]&gt;Inkomsten[[#This Row],[Begroting]],ABS((Inkomsten[[#This Row],[Huidige periode]]/Inkomsten[[#This Row],[Begroting]])-1),IF(AND(Inkomsten[[#This Row],[Huidige periode]]&lt;Inkomsten[[#This Row],[Begroting]],Inkomsten[[#This Row],[Begroting]]&lt;0),-((Inkomsten[[#This Row],[Huidige periode]]/Inkomsten[[#This Row],[Begroting]])-1),(Inkomsten[[#This Row],[Huidige periode]]/Inkomsten[[#This Row],[Begroting]])-1))),"-")</f>
        <v>0</v>
      </c>
    </row>
    <row r="6" spans="2:9" ht="30" customHeight="1" x14ac:dyDescent="0.25">
      <c r="D6" s="5"/>
      <c r="E6" s="5"/>
      <c r="F6" s="5"/>
      <c r="G6" s="15" t="str">
        <f>IFERROR(IF(Omzet=0,"-",Inkomsten[[#This Row],[Huidige periode]]/Omzet),"-")</f>
        <v>-</v>
      </c>
      <c r="H6" s="14">
        <f>IFERROR(IF(Inkomsten[[#This Row],[Vorige periode]]=Inkomsten[[#This Row],[Huidige periode]],0,IF(Inkomsten[[#This Row],[Huidige periode]]&gt;Inkomsten[[#This Row],[Vorige periode]],ABS((Inkomsten[[#This Row],[Huidige periode]]/Inkomsten[[#This Row],[Vorige periode]])-1),IF(AND(Inkomsten[[#This Row],[Huidige periode]]&lt;Inkomsten[[#This Row],[Vorige periode]],Inkomsten[[#This Row],[Vorige periode]]&lt;0),-((Inkomsten[[#This Row],[Huidige periode]]/Inkomsten[[#This Row],[Vorige periode]])-1),(Inkomsten[[#This Row],[Huidige periode]]/Inkomsten[[#This Row],[Vorige periode]])-1))),"-")</f>
        <v>0</v>
      </c>
      <c r="I6" s="14">
        <f>IFERROR(IF(Inkomsten[[#This Row],[Begroting]]=Inkomsten[[#This Row],[Huidige periode]],0,IF(Inkomsten[[#This Row],[Huidige periode]]&gt;Inkomsten[[#This Row],[Begroting]],ABS((Inkomsten[[#This Row],[Huidige periode]]/Inkomsten[[#This Row],[Begroting]])-1),IF(AND(Inkomsten[[#This Row],[Huidige periode]]&lt;Inkomsten[[#This Row],[Begroting]],Inkomsten[[#This Row],[Begroting]]&lt;0),-((Inkomsten[[#This Row],[Huidige periode]]/Inkomsten[[#This Row],[Begroting]])-1),(Inkomsten[[#This Row],[Huidige periode]]/Inkomsten[[#This Row],[Begroting]])-1))),"-")</f>
        <v>0</v>
      </c>
    </row>
    <row r="7" spans="2:9" ht="30" customHeight="1" x14ac:dyDescent="0.25">
      <c r="B7" t="s">
        <v>42</v>
      </c>
      <c r="D7" s="17">
        <f>SUBTOTAL(109,Inkomsten[Vorige periode])</f>
        <v>0</v>
      </c>
      <c r="E7" s="17">
        <f>SUBTOTAL(109,Inkomsten[Begroting])</f>
        <v>0</v>
      </c>
      <c r="F7" s="17">
        <f>SUBTOTAL(109,Inkomsten[Huidige periode])</f>
        <v>0</v>
      </c>
      <c r="G7" s="13">
        <f>SUBTOTAL(109,Inkomsten[Huidige periode als % van verkopen])</f>
        <v>0</v>
      </c>
      <c r="H7" s="13">
        <f>SUBTOTAL(109,Inkomsten[% wijziging t.o.v. vorige periode])</f>
        <v>0</v>
      </c>
      <c r="I7" s="13">
        <f>SUBTOTAL(109,Inkomsten[% wijziging t.o.v. begroting])</f>
        <v>0</v>
      </c>
    </row>
  </sheetData>
  <mergeCells count="1">
    <mergeCell ref="H1:I3"/>
  </mergeCells>
  <dataValidations count="16">
    <dataValidation allowBlank="1" showInputMessage="1" showErrorMessage="1" prompt="% wijziging t.o.v. begroting wordt automatisch berekend in deze kolom onder deze koptekst" sqref="I4" xr:uid="{00000000-0002-0000-0200-000000000000}"/>
    <dataValidation allowBlank="1" showInputMessage="1" showErrorMessage="1" prompt="% wijziging t.o.v. vorige periode wordt automatisch berekend in deze kolom onder deze koptekst" sqref="H4" xr:uid="{00000000-0002-0000-0200-000001000000}"/>
    <dataValidation allowBlank="1" showInputMessage="1" showErrorMessage="1" prompt="Huidige periode als % van verkopen wordt automatisch berekend in deze kolom onder deze koptekst" sqref="G4" xr:uid="{00000000-0002-0000-0200-000002000000}"/>
    <dataValidation allowBlank="1" showInputMessage="1" showErrorMessage="1" prompt="Voer in deze kolom onder deze koptekst het bedrag voor de huidige periode in" sqref="F4" xr:uid="{00000000-0002-0000-0200-000003000000}"/>
    <dataValidation allowBlank="1" showInputMessage="1" showErrorMessage="1" prompt="Voer in deze kolom onder deze koptekst het bedrag van de begroting in" sqref="E4" xr:uid="{00000000-0002-0000-0200-000004000000}"/>
    <dataValidation allowBlank="1" showInputMessage="1" showErrorMessage="1" prompt="Voer in deze kolom onder deze koptekst het bedrag van de vorige periode in" sqref="D4" xr:uid="{00000000-0002-0000-0200-000005000000}"/>
    <dataValidation allowBlank="1" showInputMessage="1" showErrorMessage="1" prompt="Voer in deze kolom onder deze koptekst de beschrijving in" sqref="C4" xr:uid="{00000000-0002-0000-0200-000006000000}"/>
    <dataValidation allowBlank="1" showInputMessage="1" showErrorMessage="1" prompt="Selecteer het type in deze kolom onder deze koptekst. Druk op ALT+PIJL-OMLAAG om de vervolgkeuzelijst te openen en druk op ENTER om een selectie te maken. Gebruik kopfilters om specifieke items te zoeken" sqref="B4" xr:uid="{00000000-0002-0000-0200-000007000000}"/>
    <dataValidation allowBlank="1" showInputMessage="1" showErrorMessage="1" prompt="Bedrijfsnaam wordt automatisch bijgewerkt in deze cel" sqref="B2" xr:uid="{00000000-0002-0000-0200-000008000000}"/>
    <dataValidation allowBlank="1" showInputMessage="1" showErrorMessage="1" prompt="Voeg in deze cel het bedrijfslogo toe" sqref="H1:I3" xr:uid="{00000000-0002-0000-0200-000009000000}"/>
    <dataValidation allowBlank="1" showInputMessage="1" showErrorMessage="1" prompt="De titel van dit werkblad wordt automatisch bijgewerkt in deze cel. Bedrijfslogo begint in cel H1" sqref="B1" xr:uid="{00000000-0002-0000-0200-00000A000000}"/>
    <dataValidation allowBlank="1" showInputMessage="1" showErrorMessage="1" prompt="Maak een lijst met inkomstenitems in dit werkblad. Totale inkomsten worden automatisch berekend aan het einde van de tabel Inkomsten" sqref="A1" xr:uid="{00000000-0002-0000-0200-00000B000000}"/>
    <dataValidation allowBlank="1" showInputMessage="1" showErrorMessage="1" prompt="Totale inkomsten voor de huidige periode wordt automatisch bijgewerkt in de cel rechts" sqref="B3" xr:uid="{00000000-0002-0000-0200-00000C000000}"/>
    <dataValidation allowBlank="1" showInputMessage="1" showErrorMessage="1" prompt="Totale inkomsten voor de huidige periode wordt automatisch bijgewerkt in duizenden in de onderstaande cel" sqref="C2" xr:uid="{00000000-0002-0000-0200-00000D000000}"/>
    <dataValidation allowBlank="1" showInputMessage="1" showErrorMessage="1" prompt="Totale inkomsten voor de huidige periode wordt automatisch bijgewerkt in duizenden in deze cel" sqref="C3" xr:uid="{00000000-0002-0000-0200-00000E000000}"/>
    <dataValidation type="list" errorStyle="warning" allowBlank="1" showInputMessage="1" showErrorMessage="1" error="Selecteer de vermelding in de lijst. Selecteer ANNULEREN, druk op ALT+PIJL-OMLAAG om de vervolgkeuzelijst te openen en druk vervolgens op ENTER om een selectie te maken" sqref="B5:B6" xr:uid="{00000000-0002-0000-0200-00000F000000}">
      <formula1>INDIRECT("Categorieën[Categorieën]")</formula1>
    </dataValidation>
  </dataValidations>
  <printOptions horizontalCentered="1"/>
  <pageMargins left="0.4" right="0.4" top="0.4" bottom="0.4" header="0.3" footer="0.3"/>
  <pageSetup paperSize="9" scale="44" fitToHeight="0" orientation="portrait" r:id="rId1"/>
  <headerFooter differentFirst="1">
    <oddFooter>Page &amp;P of &amp;N</oddFooter>
  </headerFooter>
  <ignoredErrors>
    <ignoredError sqref="G5:G6 H5:H6 I5:I6" emptyCellReference="1"/>
  </ignoredErrors>
  <drawing r:id="rId2"/>
  <tableParts count="1">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B1:I25"/>
  <sheetViews>
    <sheetView showGridLines="0" zoomScaleNormal="100" workbookViewId="0"/>
  </sheetViews>
  <sheetFormatPr defaultRowHeight="30" customHeight="1" x14ac:dyDescent="0.25"/>
  <cols>
    <col min="1" max="1" width="2.7109375" customWidth="1"/>
    <col min="2" max="2" width="46.7109375" customWidth="1"/>
    <col min="3" max="3" width="34.42578125" customWidth="1"/>
    <col min="4" max="6" width="18.7109375" customWidth="1"/>
    <col min="7" max="7" width="29.42578125" customWidth="1"/>
    <col min="8" max="8" width="22.42578125" customWidth="1"/>
    <col min="9" max="9" width="22.28515625" customWidth="1"/>
    <col min="10" max="10" width="2.7109375" customWidth="1"/>
  </cols>
  <sheetData>
    <row r="1" spans="2:9" ht="21" x14ac:dyDescent="0.25">
      <c r="B1" s="10" t="str">
        <f>Werkmap_titel</f>
        <v>Winst- en verliesrekening</v>
      </c>
      <c r="H1" s="22"/>
      <c r="I1" s="22"/>
    </row>
    <row r="2" spans="2:9" ht="16.5" x14ac:dyDescent="0.25">
      <c r="B2" s="1" t="str">
        <f>Bedrijfsnaam</f>
        <v>Bedrijfsnaam</v>
      </c>
      <c r="C2" t="s">
        <v>19</v>
      </c>
      <c r="H2" s="22"/>
      <c r="I2" s="22"/>
    </row>
    <row r="3" spans="2:9" ht="39.75" customHeight="1" x14ac:dyDescent="0.25">
      <c r="B3" s="2" t="s">
        <v>44</v>
      </c>
      <c r="C3" s="11">
        <f>IFERROR(OperationeleUitgaven[[#Totals],[Huidige periode]],"-")</f>
        <v>0</v>
      </c>
      <c r="H3" s="22"/>
      <c r="I3" s="22"/>
    </row>
    <row r="4" spans="2:9" ht="38.1" customHeight="1" x14ac:dyDescent="0.25">
      <c r="B4" t="s">
        <v>45</v>
      </c>
      <c r="C4" t="s">
        <v>30</v>
      </c>
      <c r="D4" t="s">
        <v>35</v>
      </c>
      <c r="E4" t="s">
        <v>36</v>
      </c>
      <c r="F4" t="s">
        <v>37</v>
      </c>
      <c r="G4" t="s">
        <v>38</v>
      </c>
      <c r="H4" t="s">
        <v>39</v>
      </c>
      <c r="I4" t="s">
        <v>40</v>
      </c>
    </row>
    <row r="5" spans="2:9" ht="30" customHeight="1" x14ac:dyDescent="0.25">
      <c r="B5" t="s">
        <v>46</v>
      </c>
      <c r="C5" t="s">
        <v>50</v>
      </c>
      <c r="D5" s="7"/>
      <c r="E5" s="7"/>
      <c r="F5" s="7"/>
      <c r="G5" s="14" t="str">
        <f>IFERROR(IF(Omzet=0,"-",OperationeleUitgaven[[#This Row],[Huidige periode]]/Omzet),"-")</f>
        <v>-</v>
      </c>
      <c r="H5" s="14">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5" s="14">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6" spans="2:9" ht="30" customHeight="1" x14ac:dyDescent="0.25">
      <c r="B6" t="s">
        <v>46</v>
      </c>
      <c r="C6" t="s">
        <v>51</v>
      </c>
      <c r="D6" s="7"/>
      <c r="E6" s="7"/>
      <c r="F6" s="7"/>
      <c r="G6" s="14" t="str">
        <f>IFERROR(IF(Omzet=0,"-",OperationeleUitgaven[[#This Row],[Huidige periode]]/Omzet),"-")</f>
        <v>-</v>
      </c>
      <c r="H6" s="14">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6" s="14">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7" spans="2:9" ht="30" customHeight="1" x14ac:dyDescent="0.25">
      <c r="B7" t="s">
        <v>46</v>
      </c>
      <c r="C7" t="s">
        <v>52</v>
      </c>
      <c r="D7" s="7"/>
      <c r="E7" s="7"/>
      <c r="F7" s="7"/>
      <c r="G7" s="14" t="str">
        <f>IFERROR(IF(Omzet=0,"-",OperationeleUitgaven[[#This Row],[Huidige periode]]/Omzet),"-")</f>
        <v>-</v>
      </c>
      <c r="H7" s="14">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7" s="14">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8" spans="2:9" ht="30" customHeight="1" x14ac:dyDescent="0.25">
      <c r="B8" t="s">
        <v>46</v>
      </c>
      <c r="C8" t="s">
        <v>52</v>
      </c>
      <c r="D8" s="7"/>
      <c r="E8" s="7"/>
      <c r="F8" s="7"/>
      <c r="G8" s="14" t="str">
        <f>IFERROR(IF(Omzet=0,"-",OperationeleUitgaven[[#This Row],[Huidige periode]]/Omzet),"-")</f>
        <v>-</v>
      </c>
      <c r="H8" s="14">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8" s="14">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9" spans="2:9" ht="30" customHeight="1" x14ac:dyDescent="0.25">
      <c r="B9" t="s">
        <v>47</v>
      </c>
      <c r="C9" t="s">
        <v>53</v>
      </c>
      <c r="D9" s="7"/>
      <c r="E9" s="7"/>
      <c r="F9" s="7"/>
      <c r="G9" s="15" t="str">
        <f>IFERROR(IF(Omzet=0,"-",OperationeleUitgaven[[#This Row],[Huidige periode]]/Omzet),"-")</f>
        <v>-</v>
      </c>
      <c r="H9" s="15">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9" s="15">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10" spans="2:9" ht="30" customHeight="1" x14ac:dyDescent="0.25">
      <c r="B10" t="s">
        <v>47</v>
      </c>
      <c r="C10" t="s">
        <v>54</v>
      </c>
      <c r="D10" s="7"/>
      <c r="E10" s="7"/>
      <c r="F10" s="7"/>
      <c r="G10" s="15" t="str">
        <f>IFERROR(IF(Omzet=0,"-",OperationeleUitgaven[[#This Row],[Huidige periode]]/Omzet),"-")</f>
        <v>-</v>
      </c>
      <c r="H10" s="15">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10" s="15">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11" spans="2:9" ht="30" customHeight="1" x14ac:dyDescent="0.25">
      <c r="B11" t="s">
        <v>47</v>
      </c>
      <c r="C11" t="s">
        <v>52</v>
      </c>
      <c r="D11" s="7"/>
      <c r="E11" s="7"/>
      <c r="F11" s="7"/>
      <c r="G11" s="15" t="str">
        <f>IFERROR(IF(Omzet=0,"-",OperationeleUitgaven[[#This Row],[Huidige periode]]/Omzet),"-")</f>
        <v>-</v>
      </c>
      <c r="H11" s="15">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11" s="15">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12" spans="2:9" ht="30" customHeight="1" x14ac:dyDescent="0.25">
      <c r="B12" t="s">
        <v>47</v>
      </c>
      <c r="C12" t="s">
        <v>52</v>
      </c>
      <c r="D12" s="7"/>
      <c r="E12" s="7"/>
      <c r="F12" s="7"/>
      <c r="G12" s="15" t="str">
        <f>IFERROR(IF(Omzet=0,"-",OperationeleUitgaven[[#This Row],[Huidige periode]]/Omzet),"-")</f>
        <v>-</v>
      </c>
      <c r="H12" s="15">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12" s="15">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13" spans="2:9" ht="30" customHeight="1" x14ac:dyDescent="0.25">
      <c r="B13" t="s">
        <v>48</v>
      </c>
      <c r="C13" t="s">
        <v>55</v>
      </c>
      <c r="D13" s="7"/>
      <c r="E13" s="7"/>
      <c r="F13" s="7"/>
      <c r="G13" s="15" t="str">
        <f>IFERROR(IF(Omzet=0,"-",OperationeleUitgaven[[#This Row],[Huidige periode]]/Omzet),"-")</f>
        <v>-</v>
      </c>
      <c r="H13" s="15">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13" s="15">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14" spans="2:9" ht="30" customHeight="1" x14ac:dyDescent="0.25">
      <c r="B14" t="s">
        <v>48</v>
      </c>
      <c r="C14" t="s">
        <v>56</v>
      </c>
      <c r="D14" s="7"/>
      <c r="E14" s="7"/>
      <c r="F14" s="7"/>
      <c r="G14" s="15" t="str">
        <f>IFERROR(IF(Omzet=0,"-",OperationeleUitgaven[[#This Row],[Huidige periode]]/Omzet),"-")</f>
        <v>-</v>
      </c>
      <c r="H14" s="15">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14" s="15">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15" spans="2:9" ht="30" customHeight="1" x14ac:dyDescent="0.25">
      <c r="B15" t="s">
        <v>48</v>
      </c>
      <c r="C15" t="s">
        <v>57</v>
      </c>
      <c r="D15" s="7"/>
      <c r="E15" s="7"/>
      <c r="F15" s="7"/>
      <c r="G15" s="15" t="str">
        <f>IFERROR(IF(Omzet=0,"-",OperationeleUitgaven[[#This Row],[Huidige periode]]/Omzet),"-")</f>
        <v>-</v>
      </c>
      <c r="H15" s="15">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15" s="15">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16" spans="2:9" ht="30" customHeight="1" x14ac:dyDescent="0.25">
      <c r="B16" t="s">
        <v>48</v>
      </c>
      <c r="C16" t="s">
        <v>58</v>
      </c>
      <c r="D16" s="7"/>
      <c r="E16" s="7"/>
      <c r="F16" s="7"/>
      <c r="G16" s="15" t="str">
        <f>IFERROR(IF(Omzet=0,"-",OperationeleUitgaven[[#This Row],[Huidige periode]]/Omzet),"-")</f>
        <v>-</v>
      </c>
      <c r="H16" s="15">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16" s="15">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17" spans="2:9" ht="30" customHeight="1" x14ac:dyDescent="0.25">
      <c r="B17" t="s">
        <v>48</v>
      </c>
      <c r="C17" t="s">
        <v>59</v>
      </c>
      <c r="D17" s="7"/>
      <c r="E17" s="7"/>
      <c r="F17" s="7"/>
      <c r="G17" s="15" t="str">
        <f>IFERROR(IF(Omzet=0,"-",OperationeleUitgaven[[#This Row],[Huidige periode]]/Omzet),"-")</f>
        <v>-</v>
      </c>
      <c r="H17" s="15">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17" s="15">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18" spans="2:9" ht="30" customHeight="1" x14ac:dyDescent="0.25">
      <c r="B18" t="s">
        <v>48</v>
      </c>
      <c r="C18" t="s">
        <v>60</v>
      </c>
      <c r="D18" s="7"/>
      <c r="E18" s="7"/>
      <c r="F18" s="7"/>
      <c r="G18" s="15" t="str">
        <f>IFERROR(IF(Omzet=0,"-",OperationeleUitgaven[[#This Row],[Huidige periode]]/Omzet),"-")</f>
        <v>-</v>
      </c>
      <c r="H18" s="15">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18" s="15">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19" spans="2:9" ht="30" customHeight="1" x14ac:dyDescent="0.25">
      <c r="B19" t="s">
        <v>48</v>
      </c>
      <c r="C19" t="s">
        <v>61</v>
      </c>
      <c r="D19" s="7"/>
      <c r="E19" s="7"/>
      <c r="F19" s="7"/>
      <c r="G19" s="15" t="str">
        <f>IFERROR(IF(Omzet=0,"-",OperationeleUitgaven[[#This Row],[Huidige periode]]/Omzet),"-")</f>
        <v>-</v>
      </c>
      <c r="H19" s="15">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19" s="15">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20" spans="2:9" ht="30" customHeight="1" x14ac:dyDescent="0.25">
      <c r="B20" t="s">
        <v>48</v>
      </c>
      <c r="C20" t="s">
        <v>62</v>
      </c>
      <c r="D20" s="7"/>
      <c r="E20" s="7"/>
      <c r="F20" s="7"/>
      <c r="G20" s="15" t="str">
        <f>IFERROR(IF(Omzet=0,"-",OperationeleUitgaven[[#This Row],[Huidige periode]]/Omzet),"-")</f>
        <v>-</v>
      </c>
      <c r="H20" s="15">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20" s="15">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21" spans="2:9" ht="30" customHeight="1" x14ac:dyDescent="0.25">
      <c r="B21" t="s">
        <v>48</v>
      </c>
      <c r="C21" t="s">
        <v>63</v>
      </c>
      <c r="D21" s="7"/>
      <c r="E21" s="7"/>
      <c r="F21" s="7"/>
      <c r="G21" s="15" t="str">
        <f>IFERROR(IF(Omzet=0,"-",OperationeleUitgaven[[#This Row],[Huidige periode]]/Omzet),"-")</f>
        <v>-</v>
      </c>
      <c r="H21" s="15">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21" s="15">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22" spans="2:9" ht="30" customHeight="1" x14ac:dyDescent="0.25">
      <c r="B22" t="s">
        <v>48</v>
      </c>
      <c r="C22" t="s">
        <v>64</v>
      </c>
      <c r="D22" s="7"/>
      <c r="E22" s="7"/>
      <c r="F22" s="7"/>
      <c r="G22" s="15" t="str">
        <f>IFERROR(IF(Omzet=0,"-",OperationeleUitgaven[[#This Row],[Huidige periode]]/Omzet),"-")</f>
        <v>-</v>
      </c>
      <c r="H22" s="15">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22" s="15">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23" spans="2:9" ht="30" customHeight="1" x14ac:dyDescent="0.25">
      <c r="B23" t="s">
        <v>48</v>
      </c>
      <c r="C23" t="s">
        <v>52</v>
      </c>
      <c r="D23" s="7"/>
      <c r="E23" s="7"/>
      <c r="F23" s="7"/>
      <c r="G23" s="15" t="str">
        <f>IFERROR(IF(Omzet=0,"-",OperationeleUitgaven[[#This Row],[Huidige periode]]/Omzet),"-")</f>
        <v>-</v>
      </c>
      <c r="H23" s="15">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23" s="15">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24" spans="2:9" ht="30" customHeight="1" x14ac:dyDescent="0.25">
      <c r="B24" t="s">
        <v>48</v>
      </c>
      <c r="C24" t="s">
        <v>52</v>
      </c>
      <c r="D24" s="7"/>
      <c r="E24" s="7"/>
      <c r="F24" s="7"/>
      <c r="G24" s="15" t="str">
        <f>IFERROR(IF(Omzet=0,"-",OperationeleUitgaven[[#This Row],[Huidige periode]]/Omzet),"-")</f>
        <v>-</v>
      </c>
      <c r="H24" s="15">
        <f>IFERROR(IF(OperationeleUitgaven[[#This Row],[Vorige periode]]=OperationeleUitgaven[[#This Row],[Huidige periode]],0,IF(OperationeleUitgaven[[#This Row],[Huidige periode]]&gt;OperationeleUitgaven[[#This Row],[Vorige periode]],ABS((OperationeleUitgaven[[#This Row],[Huidige periode]]/OperationeleUitgaven[[#This Row],[Vorige periode]])-1),IF(AND(OperationeleUitgaven[[#This Row],[Huidige periode]]&lt;OperationeleUitgaven[[#This Row],[Vorige periode]],OperationeleUitgaven[[#This Row],[Vorige periode]]&lt;0),-((OperationeleUitgaven[[#This Row],[Huidige periode]]/OperationeleUitgaven[[#This Row],[Vorige periode]])-1),(OperationeleUitgaven[[#This Row],[Huidige periode]]/OperationeleUitgaven[[#This Row],[Vorige periode]])-1))),"-")</f>
        <v>0</v>
      </c>
      <c r="I24" s="15">
        <f>IFERROR(IF(OperationeleUitgaven[[#This Row],[Begroting]]=OperationeleUitgaven[[#This Row],[Huidige periode]],0,IF(OperationeleUitgaven[[#This Row],[Huidige periode]]&gt;OperationeleUitgaven[[#This Row],[Begroting]],ABS((OperationeleUitgaven[[#This Row],[Huidige periode]]/OperationeleUitgaven[[#This Row],[Begroting]])-1),IF(AND(OperationeleUitgaven[[#This Row],[Huidige periode]]&lt;OperationeleUitgaven[[#This Row],[Begroting]],OperationeleUitgaven[[#This Row],[Begroting]]&lt;0),-((OperationeleUitgaven[[#This Row],[Huidige periode]]/OperationeleUitgaven[[#This Row],[Begroting]])-1),(OperationeleUitgaven[[#This Row],[Huidige periode]]/OperationeleUitgaven[[#This Row],[Begroting]])-1))),"-")</f>
        <v>0</v>
      </c>
    </row>
    <row r="25" spans="2:9" ht="30" customHeight="1" x14ac:dyDescent="0.25">
      <c r="B25" t="s">
        <v>49</v>
      </c>
      <c r="D25" s="17">
        <f>SUBTOTAL(109,OperationeleUitgaven[Vorige periode])</f>
        <v>0</v>
      </c>
      <c r="E25" s="17">
        <f>SUBTOTAL(109,OperationeleUitgaven[Begroting])</f>
        <v>0</v>
      </c>
      <c r="F25" s="17">
        <f>SUBTOTAL(109,OperationeleUitgaven[Huidige periode])</f>
        <v>0</v>
      </c>
      <c r="G25" s="13">
        <f>SUBTOTAL(109,OperationeleUitgaven[Huidige periode als % van verkopen])</f>
        <v>0</v>
      </c>
      <c r="H25" s="13">
        <f>SUBTOTAL(109,OperationeleUitgaven[% wijziging t.o.v. vorige periode])</f>
        <v>0</v>
      </c>
      <c r="I25" s="13">
        <f>SUBTOTAL(109,OperationeleUitgaven[% wijziging t.o.v. begroting])</f>
        <v>0</v>
      </c>
    </row>
  </sheetData>
  <mergeCells count="1">
    <mergeCell ref="H1:I3"/>
  </mergeCells>
  <dataValidations count="16">
    <dataValidation allowBlank="1" showInputMessage="1" showErrorMessage="1" prompt="% wijziging t.o.v. begroting wordt automatisch berekend in deze kolom onder deze koptekst" sqref="I4" xr:uid="{00000000-0002-0000-0300-000000000000}"/>
    <dataValidation allowBlank="1" showInputMessage="1" showErrorMessage="1" prompt="% wijziging t.o.v. vorige periode wordt automatisch berekend in deze kolom onder deze koptekst" sqref="H4" xr:uid="{00000000-0002-0000-0300-000001000000}"/>
    <dataValidation allowBlank="1" showInputMessage="1" showErrorMessage="1" prompt="Huidige periode als % van verkopen wordt automatisch berekend in deze kolom onder deze koptekst" sqref="G4" xr:uid="{00000000-0002-0000-0300-000002000000}"/>
    <dataValidation allowBlank="1" showInputMessage="1" showErrorMessage="1" prompt="Voer in deze kolom onder deze koptekst het bedrag voor de huidige periode in" sqref="F4" xr:uid="{00000000-0002-0000-0300-000003000000}"/>
    <dataValidation allowBlank="1" showInputMessage="1" showErrorMessage="1" prompt="Voer in deze kolom onder deze koptekst het bedrag van de begroting in" sqref="E4" xr:uid="{00000000-0002-0000-0300-000004000000}"/>
    <dataValidation allowBlank="1" showInputMessage="1" showErrorMessage="1" prompt="Voer in deze kolom onder deze koptekst het bedrag van de vorige periode in" sqref="D4" xr:uid="{00000000-0002-0000-0300-000005000000}"/>
    <dataValidation allowBlank="1" showInputMessage="1" showErrorMessage="1" prompt="Voer in deze kolom onder deze koptekst de beschrijving in" sqref="C4" xr:uid="{00000000-0002-0000-0300-000006000000}"/>
    <dataValidation allowBlank="1" showInputMessage="1" showErrorMessage="1" prompt="Selecteer het type in deze kolom onder deze koptekst. Druk op ALT+PIJL-OMLAAG om de vervolgkeuzelijst te openen en druk op ENTER om een selectie te maken. Gebruik kopfilters om specifieke items te zoeken" sqref="B4" xr:uid="{00000000-0002-0000-0300-000007000000}"/>
    <dataValidation allowBlank="1" showInputMessage="1" showErrorMessage="1" prompt="Voeg in deze cel het bedrijfslogo toe" sqref="H1:I3" xr:uid="{00000000-0002-0000-0300-000008000000}"/>
    <dataValidation allowBlank="1" showInputMessage="1" showErrorMessage="1" prompt="Totale operationele uitgaven voor de huidige periode wordt automatisch bijgewerkt in duizenden in deze cel" sqref="C3" xr:uid="{00000000-0002-0000-0300-000009000000}"/>
    <dataValidation allowBlank="1" showInputMessage="1" showErrorMessage="1" prompt="Totale operationele uitgaven voor de huidige periode wordt automatisch bijgewerkt in duizenden in de onderstaande cel" sqref="C2" xr:uid="{00000000-0002-0000-0300-00000A000000}"/>
    <dataValidation allowBlank="1" showInputMessage="1" showErrorMessage="1" prompt="Totale operationele uitgaven voor de huidige periode wordt automatisch bijgewerkt in de cel rechts op basis van invoer in de onderstaande tabel" sqref="B3" xr:uid="{00000000-0002-0000-0300-00000B000000}"/>
    <dataValidation allowBlank="1" showInputMessage="1" showErrorMessage="1" prompt="Bedrijfsnaam wordt automatisch bijgewerkt in deze cel" sqref="B2" xr:uid="{00000000-0002-0000-0300-00000C000000}"/>
    <dataValidation allowBlank="1" showInputMessage="1" showErrorMessage="1" prompt="De titel van dit werkblad wordt automatisch bijgewerkt in deze cel. Bedrijfslogo begint in cel H1" sqref="B1" xr:uid="{00000000-0002-0000-0300-00000D000000}"/>
    <dataValidation allowBlank="1" showInputMessage="1" showErrorMessage="1" prompt="Maak een lijst met onkostenitems in dit werkblad. Totale operationele uitgaven worden automatisch berekend aan het einde van de tabel Operationele uitgaven" sqref="A1" xr:uid="{00000000-0002-0000-0300-00000E000000}"/>
    <dataValidation type="list" errorStyle="warning" allowBlank="1" showInputMessage="1" showErrorMessage="1" error="Selecteer de vermelding in de lijst. Selecteer ANNULEREN, druk op ALT+PIJL-OMLAAG om de vervolgkeuzelijst te openen en druk vervolgens op ENTER om een selectie te maken" sqref="B5:B24" xr:uid="{00000000-0002-0000-0300-00000F000000}">
      <formula1>INDIRECT("Categorieën[Categorieën]")</formula1>
    </dataValidation>
  </dataValidations>
  <printOptions horizontalCentered="1"/>
  <pageMargins left="0.4" right="0.4" top="0.4" bottom="0.4" header="0.3" footer="0.3"/>
  <pageSetup paperSize="9" scale="49" fitToHeight="0" orientation="portrait" r:id="rId1"/>
  <headerFooter differentFirst="1">
    <oddFooter>Page &amp;P of &amp;N</oddFooter>
  </headerFooter>
  <ignoredErrors>
    <ignoredError sqref="G5:G9 H6:H24 I6:I24 H5:I5 G19:G24 G10:G16 G17:G18" emptyCellReference="1"/>
  </ignoredErrors>
  <drawing r:id="rId2"/>
  <tableParts count="1">
    <tablePart r:id="rId3"/>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pageSetUpPr fitToPage="1"/>
  </sheetPr>
  <dimension ref="B1:I10"/>
  <sheetViews>
    <sheetView showGridLines="0" zoomScaleNormal="100" workbookViewId="0"/>
  </sheetViews>
  <sheetFormatPr defaultRowHeight="30" customHeight="1" x14ac:dyDescent="0.25"/>
  <cols>
    <col min="1" max="1" width="2.7109375" customWidth="1"/>
    <col min="2" max="2" width="46.7109375" customWidth="1"/>
    <col min="3" max="3" width="34.42578125" customWidth="1"/>
    <col min="4" max="6" width="18.7109375" customWidth="1"/>
    <col min="7" max="7" width="29.42578125" customWidth="1"/>
    <col min="8" max="8" width="22.42578125" customWidth="1"/>
    <col min="9" max="9" width="22.28515625" customWidth="1"/>
    <col min="10" max="10" width="2.7109375" customWidth="1"/>
  </cols>
  <sheetData>
    <row r="1" spans="2:9" ht="21" x14ac:dyDescent="0.25">
      <c r="B1" s="10" t="str">
        <f>Werkmap_titel</f>
        <v>Winst- en verliesrekening</v>
      </c>
      <c r="H1" s="22"/>
      <c r="I1" s="22"/>
    </row>
    <row r="2" spans="2:9" ht="16.5" x14ac:dyDescent="0.25">
      <c r="B2" s="1" t="str">
        <f>Bedrijfsnaam</f>
        <v>Bedrijfsnaam</v>
      </c>
      <c r="C2" t="s">
        <v>19</v>
      </c>
      <c r="H2" s="22"/>
      <c r="I2" s="22"/>
    </row>
    <row r="3" spans="2:9" ht="39.75" customHeight="1" x14ac:dyDescent="0.25">
      <c r="B3" s="2" t="s">
        <v>65</v>
      </c>
      <c r="C3" s="11">
        <f>IFERROR(Belastingen[[#Totals],[Huidige periode]],"-")</f>
        <v>0</v>
      </c>
      <c r="H3" s="22"/>
      <c r="I3" s="22"/>
    </row>
    <row r="4" spans="2:9" ht="38.1" customHeight="1" x14ac:dyDescent="0.25">
      <c r="B4" t="s">
        <v>66</v>
      </c>
      <c r="C4" t="s">
        <v>30</v>
      </c>
      <c r="D4" t="s">
        <v>35</v>
      </c>
      <c r="E4" t="s">
        <v>36</v>
      </c>
      <c r="F4" t="s">
        <v>37</v>
      </c>
      <c r="G4" t="s">
        <v>38</v>
      </c>
      <c r="H4" t="s">
        <v>39</v>
      </c>
      <c r="I4" t="s">
        <v>40</v>
      </c>
    </row>
    <row r="5" spans="2:9" ht="30" customHeight="1" x14ac:dyDescent="0.25">
      <c r="B5" t="s">
        <v>65</v>
      </c>
      <c r="C5" t="s">
        <v>68</v>
      </c>
      <c r="D5" s="8"/>
      <c r="E5" s="7"/>
      <c r="F5" s="7"/>
      <c r="G5" s="14" t="str">
        <f>IFERROR(IF(Omzet=0,"-",Belastingen[[#This Row],[Huidige periode]]/Omzet),"-")</f>
        <v>-</v>
      </c>
      <c r="H5" s="14">
        <f>IFERROR(IF(Belastingen[[#This Row],[Vorige periode]]=Belastingen[[#This Row],[Huidige periode]],0,IF(Belastingen[[#This Row],[Huidige periode]]&gt;Belastingen[[#This Row],[Vorige periode]],ABS((Belastingen[[#This Row],[Huidige periode]]/Belastingen[[#This Row],[Vorige periode]])-1),IF(AND(Belastingen[[#This Row],[Huidige periode]]&lt;Belastingen[[#This Row],[Vorige periode]],Belastingen[[#This Row],[Vorige periode]]&lt;0),-((Belastingen[[#This Row],[Huidige periode]]/Belastingen[[#This Row],[Vorige periode]])-1),(Belastingen[[#This Row],[Huidige periode]]/Belastingen[[#This Row],[Vorige periode]])-1))),"-")</f>
        <v>0</v>
      </c>
      <c r="I5" s="14">
        <f>IFERROR(IF(Belastingen[[#This Row],[Begroting]]=Belastingen[[#This Row],[Huidige periode]],0,IF(Belastingen[[#This Row],[Huidige periode]]&gt;Belastingen[[#This Row],[Begroting]],ABS((Belastingen[[#This Row],[Huidige periode]]/Belastingen[[#This Row],[Begroting]])-1),IF(AND(Belastingen[[#This Row],[Huidige periode]]&lt;Belastingen[[#This Row],[Begroting]],Belastingen[[#This Row],[Begroting]]&lt;0),-((Belastingen[[#This Row],[Huidige periode]]/Belastingen[[#This Row],[Begroting]])-1),(Belastingen[[#This Row],[Huidige periode]]/Belastingen[[#This Row],[Begroting]])-1))),"-")</f>
        <v>0</v>
      </c>
    </row>
    <row r="6" spans="2:9" ht="30" customHeight="1" x14ac:dyDescent="0.25">
      <c r="B6" t="s">
        <v>65</v>
      </c>
      <c r="C6" t="s">
        <v>69</v>
      </c>
      <c r="D6" s="8"/>
      <c r="E6" s="7"/>
      <c r="F6" s="7"/>
      <c r="G6" s="14" t="str">
        <f>IFERROR(IF(Omzet=0,"-",Belastingen[[#This Row],[Huidige periode]]/Omzet),"-")</f>
        <v>-</v>
      </c>
      <c r="H6" s="14">
        <f>IFERROR(IF(Belastingen[[#This Row],[Vorige periode]]=Belastingen[[#This Row],[Huidige periode]],0,IF(Belastingen[[#This Row],[Huidige periode]]&gt;Belastingen[[#This Row],[Vorige periode]],ABS((Belastingen[[#This Row],[Huidige periode]]/Belastingen[[#This Row],[Vorige periode]])-1),IF(AND(Belastingen[[#This Row],[Huidige periode]]&lt;Belastingen[[#This Row],[Vorige periode]],Belastingen[[#This Row],[Vorige periode]]&lt;0),-((Belastingen[[#This Row],[Huidige periode]]/Belastingen[[#This Row],[Vorige periode]])-1),(Belastingen[[#This Row],[Huidige periode]]/Belastingen[[#This Row],[Vorige periode]])-1))),"-")</f>
        <v>0</v>
      </c>
      <c r="I6" s="14">
        <f>IFERROR(IF(Belastingen[[#This Row],[Begroting]]=Belastingen[[#This Row],[Huidige periode]],0,IF(Belastingen[[#This Row],[Huidige periode]]&gt;Belastingen[[#This Row],[Begroting]],ABS((Belastingen[[#This Row],[Huidige periode]]/Belastingen[[#This Row],[Begroting]])-1),IF(AND(Belastingen[[#This Row],[Huidige periode]]&lt;Belastingen[[#This Row],[Begroting]],Belastingen[[#This Row],[Begroting]]&lt;0),-((Belastingen[[#This Row],[Huidige periode]]/Belastingen[[#This Row],[Begroting]])-1),(Belastingen[[#This Row],[Huidige periode]]/Belastingen[[#This Row],[Begroting]])-1))),"-")</f>
        <v>0</v>
      </c>
    </row>
    <row r="7" spans="2:9" ht="30" customHeight="1" x14ac:dyDescent="0.25">
      <c r="B7" t="s">
        <v>65</v>
      </c>
      <c r="C7" t="s">
        <v>70</v>
      </c>
      <c r="D7" s="8"/>
      <c r="E7" s="7"/>
      <c r="F7" s="7"/>
      <c r="G7" s="14" t="str">
        <f>IFERROR(IF(Omzet=0,"-",Belastingen[[#This Row],[Huidige periode]]/Omzet),"-")</f>
        <v>-</v>
      </c>
      <c r="H7" s="14">
        <f>IFERROR(IF(Belastingen[[#This Row],[Vorige periode]]=Belastingen[[#This Row],[Huidige periode]],0,IF(Belastingen[[#This Row],[Huidige periode]]&gt;Belastingen[[#This Row],[Vorige periode]],ABS((Belastingen[[#This Row],[Huidige periode]]/Belastingen[[#This Row],[Vorige periode]])-1),IF(AND(Belastingen[[#This Row],[Huidige periode]]&lt;Belastingen[[#This Row],[Vorige periode]],Belastingen[[#This Row],[Vorige periode]]&lt;0),-((Belastingen[[#This Row],[Huidige periode]]/Belastingen[[#This Row],[Vorige periode]])-1),(Belastingen[[#This Row],[Huidige periode]]/Belastingen[[#This Row],[Vorige periode]])-1))),"-")</f>
        <v>0</v>
      </c>
      <c r="I7" s="14">
        <f>IFERROR(IF(Belastingen[[#This Row],[Begroting]]=Belastingen[[#This Row],[Huidige periode]],0,IF(Belastingen[[#This Row],[Huidige periode]]&gt;Belastingen[[#This Row],[Begroting]],ABS((Belastingen[[#This Row],[Huidige periode]]/Belastingen[[#This Row],[Begroting]])-1),IF(AND(Belastingen[[#This Row],[Huidige periode]]&lt;Belastingen[[#This Row],[Begroting]],Belastingen[[#This Row],[Begroting]]&lt;0),-((Belastingen[[#This Row],[Huidige periode]]/Belastingen[[#This Row],[Begroting]])-1),(Belastingen[[#This Row],[Huidige periode]]/Belastingen[[#This Row],[Begroting]])-1))),"-")</f>
        <v>0</v>
      </c>
    </row>
    <row r="8" spans="2:9" ht="30" customHeight="1" x14ac:dyDescent="0.25">
      <c r="B8" t="s">
        <v>65</v>
      </c>
      <c r="C8" t="s">
        <v>71</v>
      </c>
      <c r="D8" s="8"/>
      <c r="E8" s="7"/>
      <c r="F8" s="7"/>
      <c r="G8" s="14" t="str">
        <f>IFERROR(IF(Omzet=0,"-",Belastingen[[#This Row],[Huidige periode]]/Omzet),"-")</f>
        <v>-</v>
      </c>
      <c r="H8" s="14">
        <f>IFERROR(IF(Belastingen[[#This Row],[Vorige periode]]=Belastingen[[#This Row],[Huidige periode]],0,IF(Belastingen[[#This Row],[Huidige periode]]&gt;Belastingen[[#This Row],[Vorige periode]],ABS((Belastingen[[#This Row],[Huidige periode]]/Belastingen[[#This Row],[Vorige periode]])-1),IF(AND(Belastingen[[#This Row],[Huidige periode]]&lt;Belastingen[[#This Row],[Vorige periode]],Belastingen[[#This Row],[Vorige periode]]&lt;0),-((Belastingen[[#This Row],[Huidige periode]]/Belastingen[[#This Row],[Vorige periode]])-1),(Belastingen[[#This Row],[Huidige periode]]/Belastingen[[#This Row],[Vorige periode]])-1))),"-")</f>
        <v>0</v>
      </c>
      <c r="I8" s="14">
        <f>IFERROR(IF(Belastingen[[#This Row],[Begroting]]=Belastingen[[#This Row],[Huidige periode]],0,IF(Belastingen[[#This Row],[Huidige periode]]&gt;Belastingen[[#This Row],[Begroting]],ABS((Belastingen[[#This Row],[Huidige periode]]/Belastingen[[#This Row],[Begroting]])-1),IF(AND(Belastingen[[#This Row],[Huidige periode]]&lt;Belastingen[[#This Row],[Begroting]],Belastingen[[#This Row],[Begroting]]&lt;0),-((Belastingen[[#This Row],[Huidige periode]]/Belastingen[[#This Row],[Begroting]])-1),(Belastingen[[#This Row],[Huidige periode]]/Belastingen[[#This Row],[Begroting]])-1))),"-")</f>
        <v>0</v>
      </c>
    </row>
    <row r="9" spans="2:9" ht="30" customHeight="1" x14ac:dyDescent="0.25">
      <c r="B9" t="s">
        <v>65</v>
      </c>
      <c r="C9" t="s">
        <v>71</v>
      </c>
      <c r="D9" s="8"/>
      <c r="E9" s="7"/>
      <c r="F9" s="7"/>
      <c r="G9" s="14" t="str">
        <f>IFERROR(IF(Omzet=0,"-",Belastingen[[#This Row],[Huidige periode]]/Omzet),"-")</f>
        <v>-</v>
      </c>
      <c r="H9" s="14">
        <f>IFERROR(IF(Belastingen[[#This Row],[Vorige periode]]=Belastingen[[#This Row],[Huidige periode]],0,IF(Belastingen[[#This Row],[Huidige periode]]&gt;Belastingen[[#This Row],[Vorige periode]],ABS((Belastingen[[#This Row],[Huidige periode]]/Belastingen[[#This Row],[Vorige periode]])-1),IF(AND(Belastingen[[#This Row],[Huidige periode]]&lt;Belastingen[[#This Row],[Vorige periode]],Belastingen[[#This Row],[Vorige periode]]&lt;0),-((Belastingen[[#This Row],[Huidige periode]]/Belastingen[[#This Row],[Vorige periode]])-1),(Belastingen[[#This Row],[Huidige periode]]/Belastingen[[#This Row],[Vorige periode]])-1))),"-")</f>
        <v>0</v>
      </c>
      <c r="I9" s="14">
        <f>IFERROR(IF(Belastingen[[#This Row],[Begroting]]=Belastingen[[#This Row],[Huidige periode]],0,IF(Belastingen[[#This Row],[Huidige periode]]&gt;Belastingen[[#This Row],[Begroting]],ABS((Belastingen[[#This Row],[Huidige periode]]/Belastingen[[#This Row],[Begroting]])-1),IF(AND(Belastingen[[#This Row],[Huidige periode]]&lt;Belastingen[[#This Row],[Begroting]],Belastingen[[#This Row],[Begroting]]&lt;0),-((Belastingen[[#This Row],[Huidige periode]]/Belastingen[[#This Row],[Begroting]])-1),(Belastingen[[#This Row],[Huidige periode]]/Belastingen[[#This Row],[Begroting]])-1))),"-")</f>
        <v>0</v>
      </c>
    </row>
    <row r="10" spans="2:9" ht="30" customHeight="1" x14ac:dyDescent="0.25">
      <c r="B10" t="s">
        <v>67</v>
      </c>
      <c r="D10" s="16">
        <f>SUBTOTAL(109,Belastingen[Vorige periode])</f>
        <v>0</v>
      </c>
      <c r="E10" s="16">
        <f>SUBTOTAL(109,Belastingen[Begroting])</f>
        <v>0</v>
      </c>
      <c r="F10" s="16">
        <f>SUBTOTAL(109,Belastingen[Huidige periode])</f>
        <v>0</v>
      </c>
      <c r="G10" s="13">
        <f>IFERROR(SUBTOTAL(109,Belastingen[Huidige periode als % van verkopen]),"-")</f>
        <v>0</v>
      </c>
      <c r="H10" s="13">
        <f>SUBTOTAL(109,Belastingen[% wijziging t.o.v. vorige periode])</f>
        <v>0</v>
      </c>
      <c r="I10" s="13">
        <f>SUBTOTAL(109,Belastingen[% wijziging t.o.v. begroting])</f>
        <v>0</v>
      </c>
    </row>
  </sheetData>
  <mergeCells count="1">
    <mergeCell ref="H1:I3"/>
  </mergeCells>
  <dataValidations count="16">
    <dataValidation allowBlank="1" showInputMessage="1" showErrorMessage="1" prompt="% wijziging t.o.v. begroting wordt automatisch berekend in deze kolom onder deze koptekst" sqref="I4" xr:uid="{00000000-0002-0000-0400-000000000000}"/>
    <dataValidation allowBlank="1" showInputMessage="1" showErrorMessage="1" prompt="% wijziging t.o.v. vorige periode wordt automatisch berekend in deze kolom onder deze koptekst" sqref="H4" xr:uid="{00000000-0002-0000-0400-000001000000}"/>
    <dataValidation allowBlank="1" showInputMessage="1" showErrorMessage="1" prompt="Huidige periode als % van verkopen wordt automatisch berekend in deze kolom onder deze koptekst" sqref="G4" xr:uid="{00000000-0002-0000-0400-000002000000}"/>
    <dataValidation allowBlank="1" showInputMessage="1" showErrorMessage="1" prompt="Voer in deze kolom onder deze koptekst het bedrag voor de huidige periode in" sqref="F4" xr:uid="{00000000-0002-0000-0400-000003000000}"/>
    <dataValidation allowBlank="1" showInputMessage="1" showErrorMessage="1" prompt="Voer in deze kolom onder deze koptekst het bedrag van de begroting in" sqref="E4" xr:uid="{00000000-0002-0000-0400-000004000000}"/>
    <dataValidation allowBlank="1" showInputMessage="1" showErrorMessage="1" prompt="Voer in deze kolom onder deze koptekst het bedrag van de vorige periode in" sqref="D4" xr:uid="{00000000-0002-0000-0400-000005000000}"/>
    <dataValidation allowBlank="1" showInputMessage="1" showErrorMessage="1" prompt="Voer in deze kolom onder deze koptekst de beschrijving in" sqref="C4" xr:uid="{00000000-0002-0000-0400-000006000000}"/>
    <dataValidation allowBlank="1" showInputMessage="1" showErrorMessage="1" prompt="Selecteer het type in deze kolom onder deze koptekst. Druk op ALT+PIJL-OMLAAG om de vervolgkeuzelijst te openen en druk op ENTER om een selectie te maken. Gebruik kopfilters om specifieke items te zoeken" sqref="B4" xr:uid="{00000000-0002-0000-0400-000007000000}"/>
    <dataValidation allowBlank="1" showInputMessage="1" showErrorMessage="1" prompt="Maak een lijst met belastingitems in dit werkblad. Totale belastingen worden automatisch berekend aan het einde van de tabel Belastingen" sqref="A1" xr:uid="{00000000-0002-0000-0400-000008000000}"/>
    <dataValidation allowBlank="1" showInputMessage="1" showErrorMessage="1" prompt="De titel van dit werkblad wordt automatisch bijgewerkt in deze cel. Bedrijfslogo begint in cel H1" sqref="B1" xr:uid="{00000000-0002-0000-0400-000009000000}"/>
    <dataValidation allowBlank="1" showInputMessage="1" showErrorMessage="1" prompt="Bedrijfsnaam wordt automatisch bijgewerkt in deze cel" sqref="B2" xr:uid="{00000000-0002-0000-0400-00000A000000}"/>
    <dataValidation allowBlank="1" showInputMessage="1" showErrorMessage="1" prompt="Totale belasting voor de huidige periode wordt automatisch bijgewerkt in de cel rechts op basis van de invoer in de onderstaande tabel" sqref="B3" xr:uid="{00000000-0002-0000-0400-00000B000000}"/>
    <dataValidation allowBlank="1" showInputMessage="1" showErrorMessage="1" prompt="Totale belasting voor de huidige periode wordt automatisch bijgewerkt in duizenden in de onderstaande cel" sqref="C2" xr:uid="{00000000-0002-0000-0400-00000C000000}"/>
    <dataValidation allowBlank="1" showInputMessage="1" showErrorMessage="1" prompt="Totale belasting voor de huidige periode wordt automatisch bijgewerkt in duizenden in deze cel" sqref="C3" xr:uid="{00000000-0002-0000-0400-00000D000000}"/>
    <dataValidation allowBlank="1" showInputMessage="1" showErrorMessage="1" prompt="Voeg in deze cel het bedrijfslogo toe" sqref="H1:I3" xr:uid="{00000000-0002-0000-0400-00000E000000}"/>
    <dataValidation type="list" errorStyle="warning" allowBlank="1" showInputMessage="1" showErrorMessage="1" error="Selecteer de vermelding in de lijst. Selecteer ANNULEREN, druk op ALT+PIJL-OMLAAG om de vervolgkeuzelijst te openen en druk vervolgens op ENTER om een selectie te maken" sqref="B5:B9" xr:uid="{00000000-0002-0000-0400-00000F000000}">
      <formula1>INDIRECT("Categorieën[Categorieën]")</formula1>
    </dataValidation>
  </dataValidations>
  <printOptions horizontalCentered="1"/>
  <pageMargins left="0.4" right="0.4" top="0.4" bottom="0.4" header="0.3" footer="0.3"/>
  <pageSetup paperSize="9" scale="44" fitToHeight="0" orientation="portrait" r:id="rId1"/>
  <headerFooter differentFirst="1">
    <oddFooter>Page &amp;P of &amp;N</oddFooter>
  </headerFooter>
  <ignoredErrors>
    <ignoredError sqref="G5:G6 G8 G7 G9 H5:H10 I5:I10" emptyCellReference="1"/>
  </ignoredErrors>
  <drawing r:id="rId2"/>
  <tableParts count="1">
    <tablePart r:id="rId3"/>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pageSetUpPr fitToPage="1"/>
  </sheetPr>
  <dimension ref="B1:B8"/>
  <sheetViews>
    <sheetView showGridLines="0" zoomScaleNormal="100" workbookViewId="0"/>
  </sheetViews>
  <sheetFormatPr defaultRowHeight="17.25" customHeight="1" x14ac:dyDescent="0.25"/>
  <cols>
    <col min="1" max="1" width="2.7109375" customWidth="1"/>
    <col min="2" max="2" width="46.7109375" customWidth="1"/>
    <col min="3" max="3" width="2.7109375" customWidth="1"/>
  </cols>
  <sheetData>
    <row r="1" spans="2:2" ht="39.75" customHeight="1" x14ac:dyDescent="0.25">
      <c r="B1" t="s">
        <v>72</v>
      </c>
    </row>
    <row r="2" spans="2:2" ht="17.25" customHeight="1" x14ac:dyDescent="0.25">
      <c r="B2" t="s">
        <v>26</v>
      </c>
    </row>
    <row r="3" spans="2:2" ht="17.25" customHeight="1" x14ac:dyDescent="0.25">
      <c r="B3" t="s">
        <v>28</v>
      </c>
    </row>
    <row r="4" spans="2:2" ht="17.25" customHeight="1" x14ac:dyDescent="0.25">
      <c r="B4" t="s">
        <v>41</v>
      </c>
    </row>
    <row r="5" spans="2:2" ht="17.25" customHeight="1" x14ac:dyDescent="0.25">
      <c r="B5" t="s">
        <v>46</v>
      </c>
    </row>
    <row r="6" spans="2:2" ht="17.25" customHeight="1" x14ac:dyDescent="0.25">
      <c r="B6" t="s">
        <v>47</v>
      </c>
    </row>
    <row r="7" spans="2:2" ht="17.25" customHeight="1" x14ac:dyDescent="0.25">
      <c r="B7" t="s">
        <v>48</v>
      </c>
    </row>
    <row r="8" spans="2:2" ht="17.25" customHeight="1" x14ac:dyDescent="0.25">
      <c r="B8" t="s">
        <v>65</v>
      </c>
    </row>
  </sheetData>
  <dataValidations count="2">
    <dataValidation allowBlank="1" showInputMessage="1" showErrorMessage="1" prompt="Een lijst met categorieën maken voor Omzet, Inkomsten, Uitgaven en Belastingtypen in dit werkblad. Deze waarden worden gebruikt om beschrijvingen tussen haakjes te zetten voor een betere boekhouding op het dashboardwerkblad" sqref="A1" xr:uid="{00000000-0002-0000-0500-000000000000}"/>
    <dataValidation allowBlank="1" showInputMessage="1" showErrorMessage="1" prompt="Voer de categorieën in deze kolom in onder deze koptekst. Gebruik koptekstfilters om specifieke items te zoeken" sqref="B1" xr:uid="{00000000-0002-0000-0500-000001000000}"/>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7E0A6692-DFB3-48EC-A1E0-78F189A2E6FB}">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3A229BF6-3768-4BD6-AC77-3BF52209C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DEA7ED08-DF1C-4607-8696-57046E4A2F3F}">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TM03986991</ap:Template>
  <ap:DocSecurity>0</ap:DocSecurity>
  <ap:ScaleCrop>false</ap:ScaleCrop>
  <ap:HeadingPairs>
    <vt:vector baseType="variant" size="4">
      <vt:variant>
        <vt:lpstr>Worksheets</vt:lpstr>
      </vt:variant>
      <vt:variant>
        <vt:i4>6</vt:i4>
      </vt:variant>
      <vt:variant>
        <vt:lpstr>Named Ranges</vt:lpstr>
      </vt:variant>
      <vt:variant>
        <vt:i4>33</vt:i4>
      </vt:variant>
    </vt:vector>
  </ap:HeadingPairs>
  <ap:TitlesOfParts>
    <vt:vector baseType="lpstr" size="39">
      <vt:lpstr>Dashboard</vt:lpstr>
      <vt:lpstr>Verkopen</vt:lpstr>
      <vt:lpstr>Inkomsten</vt:lpstr>
      <vt:lpstr>Uitgaven</vt:lpstr>
      <vt:lpstr>Belastingen</vt:lpstr>
      <vt:lpstr>Categorieën</vt:lpstr>
      <vt:lpstr>Bedrijfsnaam</vt:lpstr>
      <vt:lpstr>Nettowinst</vt:lpstr>
      <vt:lpstr>Belastingen!Print_Titles</vt:lpstr>
      <vt:lpstr>'Categorieën'!Print_Titles</vt:lpstr>
      <vt:lpstr>Dashboard!Print_Titles</vt:lpstr>
      <vt:lpstr>Inkomsten!Print_Titles</vt:lpstr>
      <vt:lpstr>Uitgaven!Print_Titles</vt:lpstr>
      <vt:lpstr>Verkopen!Print_Titles</vt:lpstr>
      <vt:lpstr>RowTitleRegion1..C3</vt:lpstr>
      <vt:lpstr>RowTitleRegion1..C3.3</vt:lpstr>
      <vt:lpstr>RowTitleRegion1..C3.4</vt:lpstr>
      <vt:lpstr>RowTitleRegion1..C3.5</vt:lpstr>
      <vt:lpstr>RowTitleRegion1..C4</vt:lpstr>
      <vt:lpstr>RowTitleRegion2..H20</vt:lpstr>
      <vt:lpstr>Titel1</vt:lpstr>
      <vt:lpstr>Titel6</vt:lpstr>
      <vt:lpstr>Title2</vt:lpstr>
      <vt:lpstr>Title3</vt:lpstr>
      <vt:lpstr>Title4</vt:lpstr>
      <vt:lpstr>Title5</vt:lpstr>
      <vt:lpstr>Totaal_algemeen_en_administratief</vt:lpstr>
      <vt:lpstr>Totaal_onderzoek_en_ontwikkeling</vt:lpstr>
      <vt:lpstr>Totaal_verkoop_en_marketing</vt:lpstr>
      <vt:lpstr>Totale_belastingen</vt:lpstr>
      <vt:lpstr>Totale_brutowinst</vt:lpstr>
      <vt:lpstr>Totale_inkomsten_operationele_activiteiten</vt:lpstr>
      <vt:lpstr>Totale_kosten_verkoop</vt:lpstr>
      <vt:lpstr>Totale_omzet</vt:lpstr>
      <vt:lpstr>Totale_operationele_uitgaven</vt:lpstr>
      <vt:lpstr>Totale_overige_inkomsten</vt:lpstr>
      <vt:lpstr>Totale_overige_uitgaven</vt:lpstr>
      <vt:lpstr>Werkmap_datums</vt:lpstr>
      <vt:lpstr>Werkmap_titel</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2021-12-14T05:01:29Z</dcterms:created>
  <dcterms:modified xsi:type="dcterms:W3CDTF">2022-02-28T01:40:52Z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