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9"/>
  <workbookPr filterPrivacy="1" codeName="ThisWorkbook"/>
  <xr:revisionPtr revIDLastSave="0" documentId="13_ncr:1_{331737C2-C530-4B9A-884E-5DF24A92CCA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asregister" sheetId="1" r:id="rId1"/>
  </sheets>
  <definedNames>
    <definedName name="_xlnm.Print_Titles" localSheetId="0">Kasregister!$6:$6</definedName>
    <definedName name="ColumnTitle1">Kasregister[[#Headers],[CHEQUE/CODE]]</definedName>
    <definedName name="ColumnTitleRegion1..H3.1">Kasregister!$H$2</definedName>
    <definedName name="HUIDIG_SALDO">Kasregister[[#Totals],[SALDO]]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C7" i="1"/>
  <c r="C8" i="1"/>
  <c r="C9" i="1"/>
  <c r="C10" i="1"/>
  <c r="C11" i="1"/>
  <c r="C12" i="1"/>
  <c r="H7" i="1" l="1"/>
  <c r="H8" i="1" s="1"/>
  <c r="H9" i="1" l="1"/>
  <c r="H10" i="1" s="1"/>
  <c r="H11" i="1" s="1"/>
  <c r="H12" i="1" s="1"/>
  <c r="F13" i="1"/>
  <c r="G13" i="1"/>
  <c r="H13" i="1" l="1"/>
  <c r="H3" i="1" s="1"/>
</calcChain>
</file>

<file path=xl/sharedStrings.xml><?xml version="1.0" encoding="utf-8"?>
<sst xmlns="http://schemas.openxmlformats.org/spreadsheetml/2006/main" count="30" uniqueCount="30">
  <si>
    <t>Kasregister</t>
  </si>
  <si>
    <t>LEGENDA</t>
  </si>
  <si>
    <r>
      <rPr>
        <sz val="11"/>
        <color theme="1" tint="0.249977111117893"/>
        <rFont val="Trebuchet MS"/>
        <family val="2"/>
        <scheme val="minor"/>
      </rPr>
      <t>BP</t>
    </r>
    <r>
      <rPr>
        <sz val="11"/>
        <color theme="1" tint="0.34998626667073579"/>
        <rFont val="Trebuchet MS"/>
        <family val="2"/>
        <scheme val="minor"/>
      </rPr>
      <t xml:space="preserve"> = Betaalpas</t>
    </r>
  </si>
  <si>
    <r>
      <rPr>
        <sz val="11"/>
        <color theme="1" tint="0.249977111117893"/>
        <rFont val="Trebuchet MS"/>
        <family val="2"/>
        <scheme val="minor"/>
      </rPr>
      <t>GA</t>
    </r>
    <r>
      <rPr>
        <sz val="11"/>
        <color theme="1" tint="0.34998626667073579"/>
        <rFont val="Trebuchet MS"/>
        <family val="2"/>
        <scheme val="minor"/>
      </rPr>
      <t xml:space="preserve"> = Geldautomaat</t>
    </r>
  </si>
  <si>
    <r>
      <rPr>
        <sz val="11"/>
        <color theme="1" tint="0.249977111117893"/>
        <rFont val="Trebuchet MS"/>
        <family val="2"/>
        <scheme val="minor"/>
      </rPr>
      <t>AS</t>
    </r>
    <r>
      <rPr>
        <sz val="11"/>
        <color theme="1" tint="0.34998626667073579"/>
        <rFont val="Trebuchet MS"/>
        <family val="2"/>
        <scheme val="minor"/>
      </rPr>
      <t xml:space="preserve"> = Automatische storting </t>
    </r>
  </si>
  <si>
    <t>CHEQUE/CODE</t>
  </si>
  <si>
    <t>AS</t>
  </si>
  <si>
    <t>BP</t>
  </si>
  <si>
    <t>GA</t>
  </si>
  <si>
    <t>RB</t>
  </si>
  <si>
    <t>Totalen</t>
  </si>
  <si>
    <t>DATUM</t>
  </si>
  <si>
    <r>
      <rPr>
        <sz val="11"/>
        <color theme="1" tint="0.249977111117893"/>
        <rFont val="Trebuchet MS"/>
        <family val="2"/>
        <scheme val="minor"/>
      </rPr>
      <t>AB</t>
    </r>
    <r>
      <rPr>
        <sz val="11"/>
        <color theme="1" tint="0.34998626667073579"/>
        <rFont val="Trebuchet MS"/>
        <family val="2"/>
        <scheme val="minor"/>
      </rPr>
      <t xml:space="preserve"> = Automatische betaling </t>
    </r>
  </si>
  <si>
    <r>
      <rPr>
        <sz val="11"/>
        <color theme="1" tint="0.249977111117893"/>
        <rFont val="Trebuchet MS"/>
        <family val="2"/>
        <scheme val="minor"/>
      </rPr>
      <t>RB</t>
    </r>
    <r>
      <rPr>
        <sz val="11"/>
        <color theme="1" tint="0.34998626667073579"/>
        <rFont val="Trebuchet MS"/>
        <family val="2"/>
        <scheme val="minor"/>
      </rPr>
      <t xml:space="preserve"> = Online rekeningbetaling</t>
    </r>
  </si>
  <si>
    <r>
      <rPr>
        <sz val="11"/>
        <color theme="1" tint="0.249977111117893"/>
        <rFont val="Trebuchet MS"/>
        <family val="2"/>
        <scheme val="minor"/>
      </rPr>
      <t>OV</t>
    </r>
    <r>
      <rPr>
        <sz val="11"/>
        <color theme="1" tint="0.34998626667073579"/>
        <rFont val="Trebuchet MS"/>
        <family val="2"/>
        <scheme val="minor"/>
      </rPr>
      <t xml:space="preserve"> = Online of telefonische overboeking</t>
    </r>
  </si>
  <si>
    <t>TRANSACTIE</t>
  </si>
  <si>
    <t>De Bank</t>
  </si>
  <si>
    <t>De Kunstacademie</t>
  </si>
  <si>
    <t>Salaris</t>
  </si>
  <si>
    <t>Video Zuiderlaan</t>
  </si>
  <si>
    <t>De Telecomwinkel</t>
  </si>
  <si>
    <t>BESCHRIJVING</t>
  </si>
  <si>
    <t>Beginsaldo</t>
  </si>
  <si>
    <t>Marloe's kunstcursus - 6 weken</t>
  </si>
  <si>
    <t>Filmhuur + € 10 cashback</t>
  </si>
  <si>
    <t>Contant geld om uit eten te gaan</t>
  </si>
  <si>
    <t>OPNAME</t>
  </si>
  <si>
    <t>STORTING</t>
  </si>
  <si>
    <t>HUIDIG SALDO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</si>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</sst>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7" formatCode="&quot;€&quot;\ #,##0.00"/>
  </numFmts>
  <fonts count="22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name val="Sylfaen"/>
      <family val="1"/>
      <scheme val="major"/>
    </font>
    <font>
      <sz val="16.5"/>
      <color theme="4" tint="-0.24994659260841701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sz val="11"/>
      <color theme="1" tint="0.34998626667073579"/>
      <name val="Sylfaen"/>
      <family val="1"/>
      <scheme val="major"/>
    </font>
    <font>
      <sz val="11"/>
      <color theme="1" tint="0.34998626667073579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sz val="11"/>
      <color theme="2" tint="-0.749961851863155"/>
      <name val="Sylfaen"/>
      <family val="1"/>
      <scheme val="major"/>
    </font>
    <font>
      <sz val="27"/>
      <color theme="4"/>
      <name val="Sylfaen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1" fillId="0" borderId="0" applyNumberFormat="0" applyFill="0" applyBorder="0" applyProtection="0">
      <alignment horizontal="left" vertical="center"/>
    </xf>
    <xf numFmtId="0" fontId="7" fillId="0" borderId="1" applyNumberFormat="0" applyFill="0" applyProtection="0">
      <alignment vertical="center"/>
    </xf>
    <xf numFmtId="0" fontId="4" fillId="0" borderId="0" applyNumberFormat="0" applyFont="0" applyFill="0" applyBorder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5" fillId="0" borderId="0" applyFill="0" applyBorder="0" applyProtection="0">
      <alignment horizontal="left" vertical="top"/>
    </xf>
    <xf numFmtId="167" fontId="2" fillId="0" borderId="0" applyFill="0" applyBorder="0" applyProtection="0">
      <alignment horizontal="right" indent="1"/>
    </xf>
    <xf numFmtId="9" fontId="2" fillId="0" borderId="0" applyFill="0" applyBorder="0" applyAlignment="0" applyProtection="0"/>
    <xf numFmtId="14" fontId="2" fillId="0" borderId="0" applyFont="0" applyFill="0" applyBorder="0">
      <alignment horizontal="right" indent="1"/>
    </xf>
    <xf numFmtId="0" fontId="2" fillId="0" borderId="0" applyNumberFormat="0" applyFont="0" applyFill="0" applyBorder="0">
      <alignment horizontal="center"/>
    </xf>
    <xf numFmtId="0" fontId="8" fillId="0" borderId="0" applyNumberFormat="0" applyFill="0" applyBorder="0" applyProtection="0">
      <alignment horizontal="left"/>
    </xf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3" applyNumberFormat="0" applyAlignment="0" applyProtection="0"/>
    <xf numFmtId="0" fontId="16" fillId="6" borderId="4" applyNumberFormat="0" applyAlignment="0" applyProtection="0"/>
    <xf numFmtId="0" fontId="17" fillId="6" borderId="3" applyNumberFormat="0" applyAlignment="0" applyProtection="0"/>
    <xf numFmtId="0" fontId="18" fillId="0" borderId="5" applyNumberFormat="0" applyFill="0" applyAlignment="0" applyProtection="0"/>
    <xf numFmtId="0" fontId="19" fillId="7" borderId="6" applyNumberFormat="0" applyAlignment="0" applyProtection="0"/>
    <xf numFmtId="0" fontId="20" fillId="0" borderId="0" applyNumberFormat="0" applyFill="0" applyBorder="0" applyAlignment="0" applyProtection="0"/>
    <xf numFmtId="0" fontId="2" fillId="8" borderId="7" applyNumberFormat="0" applyFont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>
      <alignment horizontal="left" wrapText="1" indent="1"/>
    </xf>
    <xf numFmtId="0" fontId="11" fillId="0" borderId="0" xfId="1">
      <alignment horizontal="left" vertical="center"/>
    </xf>
    <xf numFmtId="0" fontId="7" fillId="0" borderId="1" xfId="2">
      <alignment vertical="center"/>
    </xf>
    <xf numFmtId="0" fontId="8" fillId="0" borderId="0" xfId="14">
      <alignment horizontal="left"/>
    </xf>
    <xf numFmtId="14" fontId="0" fillId="0" borderId="0" xfId="12" applyFont="1">
      <alignment horizontal="right" indent="1"/>
    </xf>
    <xf numFmtId="167" fontId="2" fillId="0" borderId="0" xfId="10">
      <alignment horizontal="right" indent="1"/>
    </xf>
    <xf numFmtId="0" fontId="0" fillId="0" borderId="0" xfId="13" applyFont="1">
      <alignment horizontal="center"/>
    </xf>
    <xf numFmtId="167" fontId="5" fillId="0" borderId="2" xfId="9" applyBorder="1">
      <alignment horizontal="left" vertical="top"/>
    </xf>
    <xf numFmtId="0" fontId="8" fillId="0" borderId="2" xfId="14" applyBorder="1">
      <alignment horizontal="left"/>
    </xf>
    <xf numFmtId="167" fontId="0" fillId="0" borderId="0" xfId="0" applyNumberFormat="1" applyAlignment="1">
      <alignment horizontal="right" vertical="center" inden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erekening" xfId="20" builtinId="22" customBuiltin="1"/>
    <cellStyle name="Chequecode" xfId="13" xr:uid="{00000000-0005-0000-0000-000000000000}"/>
    <cellStyle name="Controlecel" xfId="22" builtinId="23" customBuiltin="1"/>
    <cellStyle name="Datum" xfId="12" xr:uid="{00000000-0005-0000-0000-000005000000}"/>
    <cellStyle name="Gekoppelde cel" xfId="21" builtinId="24" customBuiltin="1"/>
    <cellStyle name="Goed" xfId="15" builtinId="26" customBuiltin="1"/>
    <cellStyle name="Invoer" xfId="18" builtinId="20" customBuiltin="1"/>
    <cellStyle name="Komma" xfId="7" builtinId="3" customBuiltin="1"/>
    <cellStyle name="Komma [0]" xfId="8" builtinId="6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17" builtinId="28" customBuiltin="1"/>
    <cellStyle name="Notitie" xfId="24" builtinId="10" customBuiltin="1"/>
    <cellStyle name="Ongeldig" xfId="16" builtinId="27" customBuiltin="1"/>
    <cellStyle name="Procent" xfId="11" builtinId="5" customBuiltin="1"/>
    <cellStyle name="Standaard" xfId="0" builtinId="0" customBuiltin="1"/>
    <cellStyle name="Titel" xfId="1" builtinId="15" customBuiltin="1"/>
    <cellStyle name="Totaal" xfId="6" builtinId="25" customBuiltin="1"/>
    <cellStyle name="Uitvoer" xfId="19" builtinId="21" customBuiltin="1"/>
    <cellStyle name="Valuta" xfId="9" builtinId="4" customBuiltin="1"/>
    <cellStyle name="Valuta [0]" xfId="10" builtinId="7" customBuiltin="1"/>
    <cellStyle name="Verklarende tekst" xfId="14" builtinId="53" customBuiltin="1"/>
    <cellStyle name="Waarschuwingstekst" xfId="23" builtinId="11" customBuiltin="1"/>
  </cellStyles>
  <dxfs count="8">
    <dxf>
      <font>
        <color rgb="FFFF0000"/>
      </font>
    </dxf>
    <dxf>
      <numFmt numFmtId="167" formatCode="&quot;€&quot;\ #,##0.00"/>
      <alignment horizontal="right" vertical="center" textRotation="0" wrapText="0" indent="1" justifyLastLine="0" shrinkToFit="0" readingOrder="0"/>
    </dxf>
    <dxf>
      <numFmt numFmtId="167" formatCode="&quot;€&quot;\ #,##0.00"/>
      <alignment horizontal="right" vertical="center" textRotation="0" wrapText="0" indent="1" justifyLastLine="0" shrinkToFit="0" readingOrder="0"/>
    </dxf>
    <dxf>
      <numFmt numFmtId="167" formatCode="&quot;€&quot;\ #,##0.00"/>
      <alignment horizontal="right" vertical="center" textRotation="0" wrapText="0" indent="1" justifyLastLine="0" shrinkToFit="0" readingOrder="0"/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PivotStyle="PivotStyleLight16">
    <tableStyle name="Kasregister" pivot="0" count="4" xr9:uid="{00000000-0011-0000-FFFF-FFFF00000000}">
      <tableStyleElement type="wholeTable" dxfId="7"/>
      <tableStyleElement type="headerRow" dxfId="6"/>
      <tableStyleElement type="total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asregister" displayName="Kasregister" ref="B6:H13" totalsRowCount="1">
  <autoFilter ref="B6:H12" xr:uid="{00000000-0009-0000-0100-000001000000}"/>
  <tableColumns count="7">
    <tableColumn id="1" xr3:uid="{00000000-0010-0000-0000-000001000000}" name="CHEQUE/CODE" totalsRowLabel="Totalen" dataCellStyle="Chequecode"/>
    <tableColumn id="7" xr3:uid="{00000000-0010-0000-0000-000007000000}" name="DATUM" dataCellStyle="Datum"/>
    <tableColumn id="3" xr3:uid="{00000000-0010-0000-0000-000003000000}" name="TRANSACTIE" totalsRowFunction="custom">
      <totalsRowFormula>CONCATENATE("Aantal transacties: ",SUBTOTAL(103,Kasregister[TRANSACTIE]))</totalsRowFormula>
    </tableColumn>
    <tableColumn id="8" xr3:uid="{00000000-0010-0000-0000-000008000000}" name="BESCHRIJVING"/>
    <tableColumn id="4" xr3:uid="{00000000-0010-0000-0000-000004000000}" name="OPNAME" totalsRowFunction="sum" totalsRowDxfId="3"/>
    <tableColumn id="5" xr3:uid="{00000000-0010-0000-0000-000005000000}" name="STORTING" totalsRowFunction="sum" totalsRowDxfId="2"/>
    <tableColumn id="6" xr3:uid="{00000000-0010-0000-0000-000006000000}" name="SALDO" totalsRowFunction="custom" totalsRowDxfId="1">
      <calculatedColumnFormula>IFERROR(IF(ISBLANK(Kasregister[[#This Row],[OPNAME]]),H6+Kasregister[[#This Row],[STORTING]],H6-Kasregister[[#This Row],[OPNAME]]), "")</calculatedColumnFormula>
      <totalsRowFormula>Kasregister[[#Totals],[STORTING]]-Kasregister[[#Totals],[OPNAME]]</totalsRowFormula>
    </tableColumn>
  </tableColumns>
  <tableStyleInfo name="Kasregister" showFirstColumn="0" showLastColumn="0" showRowStripes="1" showColumnStripes="0"/>
  <extLst>
    <ext xmlns:x14="http://schemas.microsoft.com/office/spreadsheetml/2009/9/main" uri="{504A1905-F514-4f6f-8877-14C23A59335A}">
      <x14:table altTextSummary="Tabel met chequenummer of -code, datum, transactie, beschrijving, opname en storting. Saldo wordt automatisch berekend"/>
    </ext>
  </extLst>
</table>
</file>

<file path=xl/theme/theme1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H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18.5" customWidth="1"/>
    <col min="3" max="3" width="18.125" customWidth="1"/>
    <col min="4" max="4" width="35.75" customWidth="1"/>
    <col min="5" max="5" width="32.25" customWidth="1"/>
    <col min="6" max="7" width="18.625" customWidth="1"/>
    <col min="8" max="8" width="22.125" customWidth="1"/>
    <col min="9" max="9" width="2.625" customWidth="1"/>
  </cols>
  <sheetData>
    <row r="1" spans="2:8" ht="55.5" customHeight="1" x14ac:dyDescent="0.3">
      <c r="B1" s="1" t="s">
        <v>0</v>
      </c>
      <c r="C1" s="1"/>
    </row>
    <row r="2" spans="2:8" ht="18.75" customHeight="1" x14ac:dyDescent="0.3">
      <c r="B2" s="2" t="s">
        <v>1</v>
      </c>
      <c r="C2" s="2"/>
      <c r="D2" s="2"/>
      <c r="H2" s="2" t="s">
        <v>28</v>
      </c>
    </row>
    <row r="3" spans="2:8" ht="21" customHeight="1" x14ac:dyDescent="0.3">
      <c r="B3" s="8" t="s">
        <v>2</v>
      </c>
      <c r="C3" s="8"/>
      <c r="D3" s="3" t="s">
        <v>12</v>
      </c>
      <c r="H3" s="7">
        <f>HUIDIG_SALDO</f>
        <v>3311</v>
      </c>
    </row>
    <row r="4" spans="2:8" ht="15" customHeight="1" x14ac:dyDescent="0.3">
      <c r="B4" s="3" t="s">
        <v>3</v>
      </c>
      <c r="C4" s="3"/>
      <c r="D4" s="3" t="s">
        <v>13</v>
      </c>
    </row>
    <row r="5" spans="2:8" ht="15" customHeight="1" x14ac:dyDescent="0.3">
      <c r="B5" s="3" t="s">
        <v>4</v>
      </c>
      <c r="C5" s="3"/>
      <c r="D5" s="3" t="s">
        <v>14</v>
      </c>
    </row>
    <row r="6" spans="2:8" ht="30" customHeight="1" x14ac:dyDescent="0.3">
      <c r="B6" t="s">
        <v>5</v>
      </c>
      <c r="C6" t="s">
        <v>11</v>
      </c>
      <c r="D6" t="s">
        <v>15</v>
      </c>
      <c r="E6" t="s">
        <v>21</v>
      </c>
      <c r="F6" t="s">
        <v>26</v>
      </c>
      <c r="G6" t="s">
        <v>27</v>
      </c>
      <c r="H6" t="s">
        <v>29</v>
      </c>
    </row>
    <row r="7" spans="2:8" ht="30" customHeight="1" x14ac:dyDescent="0.3">
      <c r="B7" s="6"/>
      <c r="C7" s="4">
        <f ca="1">TODAY()-19</f>
        <v>44632</v>
      </c>
      <c r="D7" t="s">
        <v>16</v>
      </c>
      <c r="E7" t="s">
        <v>22</v>
      </c>
      <c r="F7" s="5"/>
      <c r="G7" s="5">
        <v>2000</v>
      </c>
      <c r="H7" s="5">
        <f>IFERROR(Kasregister[[#This Row],[STORTING]], "")</f>
        <v>2000</v>
      </c>
    </row>
    <row r="8" spans="2:8" ht="30" customHeight="1" x14ac:dyDescent="0.3">
      <c r="B8" s="6">
        <v>1001</v>
      </c>
      <c r="C8" s="4">
        <f ca="1">TODAY()-11</f>
        <v>44640</v>
      </c>
      <c r="D8" t="s">
        <v>17</v>
      </c>
      <c r="E8" t="s">
        <v>23</v>
      </c>
      <c r="F8" s="5">
        <v>100</v>
      </c>
      <c r="G8" s="5"/>
      <c r="H8" s="5">
        <f>IFERROR(IF(ISBLANK(Kasregister[[#This Row],[OPNAME]]),H7+Kasregister[[#This Row],[STORTING]],H7-Kasregister[[#This Row],[OPNAME]]), "")</f>
        <v>1900</v>
      </c>
    </row>
    <row r="9" spans="2:8" ht="30" customHeight="1" x14ac:dyDescent="0.3">
      <c r="B9" s="6" t="s">
        <v>6</v>
      </c>
      <c r="C9" s="4">
        <f ca="1">TODAY()-11</f>
        <v>44640</v>
      </c>
      <c r="D9" t="s">
        <v>18</v>
      </c>
      <c r="F9" s="5"/>
      <c r="G9" s="5">
        <v>1500</v>
      </c>
      <c r="H9" s="5">
        <f>IFERROR(IF(ISBLANK(Kasregister[[#This Row],[OPNAME]]),H8+Kasregister[[#This Row],[STORTING]],H8-Kasregister[[#This Row],[OPNAME]]), "")</f>
        <v>3400</v>
      </c>
    </row>
    <row r="10" spans="2:8" ht="30" customHeight="1" x14ac:dyDescent="0.3">
      <c r="B10" s="6" t="s">
        <v>7</v>
      </c>
      <c r="C10" s="4">
        <f ca="1">TODAY()-8</f>
        <v>44643</v>
      </c>
      <c r="D10" t="s">
        <v>19</v>
      </c>
      <c r="E10" t="s">
        <v>24</v>
      </c>
      <c r="F10" s="5">
        <v>16</v>
      </c>
      <c r="G10" s="5"/>
      <c r="H10" s="5">
        <f>IFERROR(IF(ISBLANK(Kasregister[[#This Row],[OPNAME]]),H9+Kasregister[[#This Row],[STORTING]],H9-Kasregister[[#This Row],[OPNAME]]), "")</f>
        <v>3384</v>
      </c>
    </row>
    <row r="11" spans="2:8" ht="30" customHeight="1" x14ac:dyDescent="0.3">
      <c r="B11" s="6" t="s">
        <v>8</v>
      </c>
      <c r="C11" s="4">
        <f ca="1">TODAY()-5</f>
        <v>44646</v>
      </c>
      <c r="E11" t="s">
        <v>25</v>
      </c>
      <c r="F11" s="5">
        <v>50</v>
      </c>
      <c r="G11" s="5"/>
      <c r="H11" s="5">
        <f>IFERROR(IF(ISBLANK(Kasregister[[#This Row],[OPNAME]]),H10+Kasregister[[#This Row],[STORTING]],H10-Kasregister[[#This Row],[OPNAME]]), "")</f>
        <v>3334</v>
      </c>
    </row>
    <row r="12" spans="2:8" ht="30" customHeight="1" x14ac:dyDescent="0.3">
      <c r="B12" s="6" t="s">
        <v>9</v>
      </c>
      <c r="C12" s="4">
        <f ca="1">TODAY()</f>
        <v>44651</v>
      </c>
      <c r="D12" t="s">
        <v>20</v>
      </c>
      <c r="F12" s="5">
        <v>23</v>
      </c>
      <c r="G12" s="5"/>
      <c r="H12" s="5">
        <f>IFERROR(IF(ISBLANK(Kasregister[[#This Row],[OPNAME]]),H11+Kasregister[[#This Row],[STORTING]],H11-Kasregister[[#This Row],[OPNAME]]), "")</f>
        <v>3311</v>
      </c>
    </row>
    <row r="13" spans="2:8" ht="30" customHeight="1" x14ac:dyDescent="0.3">
      <c r="B13" t="s">
        <v>10</v>
      </c>
      <c r="D13" t="str">
        <f>CONCATENATE("Aantal transacties: ",SUBTOTAL(103,Kasregister[TRANSACTIE]))</f>
        <v>Aantal transacties: 5</v>
      </c>
      <c r="F13" s="9">
        <f>SUBTOTAL(109,Kasregister[OPNAME])</f>
        <v>189</v>
      </c>
      <c r="G13" s="9">
        <f>SUBTOTAL(109,Kasregister[STORTING])</f>
        <v>3500</v>
      </c>
      <c r="H13" s="9">
        <f>Kasregister[[#Totals],[STORTING]]-Kasregister[[#Totals],[OPNAME]]</f>
        <v>3311</v>
      </c>
    </row>
  </sheetData>
  <conditionalFormatting sqref="F7:G12">
    <cfRule type="expression" dxfId="0" priority="1">
      <formula>AND($F7&gt;0,$G7&gt;0)</formula>
    </cfRule>
  </conditionalFormatting>
  <dataValidations count="13">
    <dataValidation allowBlank="1" showInputMessage="1" sqref="B7:B12" xr:uid="{00000000-0002-0000-0000-000000000000}"/>
    <dataValidation allowBlank="1" showInputMessage="1" showErrorMessage="1" prompt="Maak een kasregister met transactiecodes in dit werkblad. Voer de details van de kas in de CheckRegister-tabel in. Huidig saldo wordt automatisch berekend in cel H3" sqref="A1" xr:uid="{00000000-0002-0000-0000-000001000000}"/>
    <dataValidation allowBlank="1" showInputMessage="1" showErrorMessage="1" prompt="De titel van dit werkblad staat in deze cel" sqref="B1" xr:uid="{00000000-0002-0000-0000-000002000000}"/>
    <dataValidation allowBlank="1" showInputMessage="1" showErrorMessage="1" prompt="Transactiecodes staan in de cellen B3 t/m D5" sqref="B2" xr:uid="{00000000-0002-0000-0000-000003000000}"/>
    <dataValidation allowBlank="1" showInputMessage="1" showErrorMessage="1" prompt="Huidig saldo wordt automatisch berekend in de onderstaande cel" sqref="H2" xr:uid="{00000000-0002-0000-0000-000004000000}"/>
    <dataValidation allowBlank="1" showInputMessage="1" showErrorMessage="1" prompt="Huidig saldo wordt automatisch berekend in deze cel" sqref="H3" xr:uid="{00000000-0002-0000-0000-000005000000}"/>
    <dataValidation allowBlank="1" showInputMessage="1" showErrorMessage="1" prompt="Geef chequenummer of transactiecode op in deze kolom onder deze kop. Gebruik kopfilters om specifieke vermeldingen te zoeken" sqref="B6" xr:uid="{00000000-0002-0000-0000-000006000000}"/>
    <dataValidation allowBlank="1" showInputMessage="1" showErrorMessage="1" prompt="Voer in deze kolom onder deze kop de datum in" sqref="C6" xr:uid="{00000000-0002-0000-0000-000007000000}"/>
    <dataValidation allowBlank="1" showInputMessage="1" showErrorMessage="1" prompt="Voer in deze kolom onder deze koptekst de transactie in" sqref="D6" xr:uid="{00000000-0002-0000-0000-000008000000}"/>
    <dataValidation allowBlank="1" showInputMessage="1" showErrorMessage="1" prompt="Voer in deze kolom onder deze koptekst een beschrijving in" sqref="E6" xr:uid="{00000000-0002-0000-0000-000009000000}"/>
    <dataValidation allowBlank="1" showInputMessage="1" showErrorMessage="1" prompt="Voer in deze kolom onder deze koptekst het opnamebedrag in" sqref="F6" xr:uid="{00000000-0002-0000-0000-00000A000000}"/>
    <dataValidation allowBlank="1" showInputMessage="1" showErrorMessage="1" prompt="Voer in deze kolom onder deze kop het stortingsbedrag in" sqref="G6" xr:uid="{00000000-0002-0000-0000-00000B000000}"/>
    <dataValidation allowBlank="1" showInputMessage="1" showErrorMessage="1" prompt="Saldobedrag wordt automatisch berekend in deze kolom onder deze koptekst" sqref="H6" xr:uid="{00000000-0002-0000-0000-00000C000000}"/>
  </dataValidations>
  <printOptions horizontalCentered="1"/>
  <pageMargins left="0.25" right="0.25" top="0.75" bottom="0.75" header="0.3" footer="0.3"/>
  <pageSetup paperSize="9" scale="83" fitToHeight="0" orientation="landscape" r:id="rId1"/>
  <headerFooter differentFirst="1">
    <oddFooter>Page &amp;P of &amp;N</oddFooter>
  </headerFooter>
  <ignoredErrors>
    <ignoredError sqref="H7" calculatedColumn="1"/>
    <ignoredError sqref="H8:H12" emptyCellReference="1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E4FEB97F-EC9D-4F6D-9391-6BA533D1D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4A8DA066-5C6F-413E-B1A5-7BF27FDAABA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BAA152DB-C20E-40B4-BDCF-0B40ED2E51C6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TM03427367</ap:Template>
  <ap:ScaleCrop>false</ap:ScaleCrop>
  <ap:HeadingPairs>
    <vt:vector baseType="variant" size="4">
      <vt:variant>
        <vt:lpstr>Werkbladen</vt:lpstr>
      </vt:variant>
      <vt:variant>
        <vt:i4>1</vt:i4>
      </vt:variant>
      <vt:variant>
        <vt:lpstr>Benoemde bereiken</vt:lpstr>
      </vt:variant>
      <vt:variant>
        <vt:i4>4</vt:i4>
      </vt:variant>
    </vt:vector>
  </ap:HeadingPairs>
  <ap:TitlesOfParts>
    <vt:vector baseType="lpstr" size="5">
      <vt:lpstr>Kasregister</vt:lpstr>
      <vt:lpstr>'Kasregister'!Afdruktitels</vt:lpstr>
      <vt:lpstr>ColumnTitle1</vt:lpstr>
      <vt:lpstr>ColumnTitleRegion1..H3.1</vt:lpstr>
      <vt:lpstr>HUIDIG_SALDO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2022-02-14T04:48:08Z</dcterms:created>
  <dcterms:modified xsi:type="dcterms:W3CDTF">2022-03-31T02:26:58Z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