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54.xml" ContentType="application/vnd.openxmlformats-officedocument.spreadsheetml.worksheet+xml"/>
  <Override PartName="/xl/tables/table5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worksheets/sheet45.xml" ContentType="application/vnd.openxmlformats-officedocument.spreadsheetml.worksheet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xr:revisionPtr revIDLastSave="0" documentId="13_ncr:1_{2C34E720-F14E-43C6-9FD4-65C102AB574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alenderweergave" sheetId="3" r:id="rId1"/>
    <sheet name="Tracker verlof werknemer" sheetId="1" r:id="rId2"/>
    <sheet name="Lijst met werknemers" sheetId="2" r:id="rId3"/>
    <sheet name="Typen verlof" sheetId="4" r:id="rId4"/>
    <sheet name="Vakantiedagen bedrijf" sheetId="5" r:id="rId5"/>
  </sheets>
  <definedNames>
    <definedName name="_xlnm._FilterDatabase" localSheetId="0" hidden="1">Kalenderweergave!$H$19:$K$22</definedName>
    <definedName name="Calendar_Year">Kalenderweergave!$C$3</definedName>
    <definedName name="ColumnTitleRegion...AC22.1">Kalenderweergave!$C$19:$E$19</definedName>
    <definedName name="Kolomtitel3">Werknemers[[#Headers],[Werknemersnamen]]</definedName>
    <definedName name="Kolomtitel4">TypenVerlof[[#Headers],[Lijst met verloftypen]]</definedName>
    <definedName name="Kolomtitel5">VakantiedagenBedrijf[[#Headers],[Vakantiedagen bedrijf]]</definedName>
    <definedName name="lstEDates">LeaveTracker[Einddatum]</definedName>
    <definedName name="lstEmployees">Werknemers[Werknemersnamen]</definedName>
    <definedName name="lstEmpNames">LeaveTracker[Naam van werknemer]</definedName>
    <definedName name="lstHolidays">VakantiedagenBedrijf[Vakantiedagen bedrijf]</definedName>
    <definedName name="lstHolidayTypes">TypenVerlof[Lijst met verloftypen]</definedName>
    <definedName name="lstHTypes">LeaveTracker[Type verlof]</definedName>
    <definedName name="lstSdates">LeaveTracker[Begindatum]</definedName>
    <definedName name="_xlnm.Print_Area" localSheetId="2">'Lijst met werknemers'!$A$1:$E$8</definedName>
    <definedName name="_xlnm.Print_Area" localSheetId="4">'Vakantiedagen bedrijf'!$A$1:$C$9</definedName>
    <definedName name="Titel1">AttendanceRecord[[#Headers],[Weekdag/maand]]</definedName>
    <definedName name="Titel2">LeaveTracker[[#Headers],[Naam van werknemer]]</definedName>
    <definedName name="valSelEmployee">Kalenderweergave!$C$2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9" i="5"/>
  <c r="B8" i="5"/>
  <c r="B7" i="5"/>
  <c r="B6" i="5"/>
  <c r="B5" i="5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26" i="1" l="1"/>
  <c r="F16" i="1"/>
  <c r="F10" i="1"/>
  <c r="F4" i="1"/>
  <c r="F19" i="1" l="1"/>
  <c r="F25" i="1"/>
  <c r="F15" i="1"/>
  <c r="F6" i="1"/>
  <c r="F11" i="1"/>
  <c r="F20" i="1"/>
  <c r="F22" i="1"/>
  <c r="F23" i="1"/>
  <c r="F14" i="1"/>
  <c r="F5" i="1"/>
  <c r="F7" i="1" l="1"/>
  <c r="F12" i="1"/>
  <c r="F21" i="1"/>
  <c r="F9" i="1"/>
  <c r="F17" i="1"/>
  <c r="F13" i="1"/>
  <c r="F8" i="1"/>
  <c r="F18" i="1"/>
  <c r="F24" i="1"/>
  <c r="C3" i="3"/>
  <c r="H21" i="3" l="1"/>
  <c r="AC20" i="3"/>
  <c r="AC21" i="3"/>
  <c r="X20" i="3"/>
  <c r="X21" i="3"/>
  <c r="X22" i="3" s="1"/>
  <c r="S20" i="3"/>
  <c r="S21" i="3"/>
  <c r="S22" i="3" s="1"/>
  <c r="N21" i="3"/>
  <c r="AC22" i="3" l="1"/>
  <c r="N20" i="3"/>
  <c r="N22" i="3" s="1"/>
  <c r="H20" i="3"/>
  <c r="H22" i="3" s="1"/>
  <c r="C6" i="3"/>
  <c r="D6" i="3" s="1"/>
  <c r="E6" i="3" s="1"/>
  <c r="F6" i="3" s="1"/>
  <c r="G6" i="3" s="1"/>
  <c r="H6" i="3" s="1"/>
  <c r="I6" i="3" s="1"/>
  <c r="C17" i="3"/>
  <c r="C13" i="3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C9" i="3"/>
  <c r="C16" i="3"/>
  <c r="D16" i="3" s="1"/>
  <c r="E16" i="3" s="1"/>
  <c r="F16" i="3" s="1"/>
  <c r="G16" i="3" s="1"/>
  <c r="H16" i="3" s="1"/>
  <c r="I16" i="3" s="1"/>
  <c r="C12" i="3"/>
  <c r="D12" i="3" s="1"/>
  <c r="E12" i="3" s="1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C8" i="3"/>
  <c r="C10" i="3"/>
  <c r="D10" i="3" s="1"/>
  <c r="C15" i="3"/>
  <c r="C11" i="3"/>
  <c r="D11" i="3" s="1"/>
  <c r="E11" i="3" s="1"/>
  <c r="F11" i="3" s="1"/>
  <c r="G11" i="3" s="1"/>
  <c r="H11" i="3" s="1"/>
  <c r="I11" i="3" s="1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C14" i="3"/>
  <c r="J11" i="3" l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J6" i="3"/>
  <c r="J16" i="3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D14" i="3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D8" i="3"/>
  <c r="E8" i="3" s="1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D17" i="3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E10" i="3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D15" i="3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D9" i="3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K6" i="3" l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C21" i="3"/>
  <c r="C20" i="3" l="1"/>
  <c r="C22" i="3" s="1"/>
</calcChain>
</file>

<file path=xl/sharedStrings.xml><?xml version="1.0" encoding="utf-8"?>
<sst xmlns="http://schemas.openxmlformats.org/spreadsheetml/2006/main" count="140" uniqueCount="87">
  <si>
    <t>AANWEZIGHEIDSOVERZICHT WERKNEMERS</t>
  </si>
  <si>
    <t>Selecteer een werknemer:</t>
  </si>
  <si>
    <t>Voer het jaar in:</t>
  </si>
  <si>
    <t>Weekdag/maand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</si>
  <si>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</si>
  <si>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</si>
  <si>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</si>
  <si>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</si>
  <si>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</si>
  <si>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</si>
  <si>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</si>
  <si>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</si>
  <si>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</si>
  <si>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</si>
  <si>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</si>
  <si>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</si>
  <si>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BELANGRIJKE STATISTIEKEN</t>
  </si>
  <si>
    <t>Werknemer 1</t>
  </si>
  <si>
    <t>MA</t>
  </si>
  <si>
    <t>Dagen met verlof</t>
  </si>
  <si>
    <t>DI</t>
  </si>
  <si>
    <t>WO</t>
  </si>
  <si>
    <t>DO</t>
  </si>
  <si>
    <t>VR</t>
  </si>
  <si>
    <t>ZA</t>
  </si>
  <si>
    <t>Werkdagen</t>
  </si>
  <si>
    <t xml:space="preserve">MA   </t>
  </si>
  <si>
    <t xml:space="preserve">DI   </t>
  </si>
  <si>
    <t xml:space="preserve">WO   </t>
  </si>
  <si>
    <t xml:space="preserve">DO   </t>
  </si>
  <si>
    <t xml:space="preserve">VR   </t>
  </si>
  <si>
    <t>Aantal ziektedagen</t>
  </si>
  <si>
    <t xml:space="preserve">ZA   </t>
  </si>
  <si>
    <t xml:space="preserve">ZO    </t>
  </si>
  <si>
    <t xml:space="preserve">MA    </t>
  </si>
  <si>
    <t xml:space="preserve">DI    </t>
  </si>
  <si>
    <t xml:space="preserve">WO    </t>
  </si>
  <si>
    <t>Vakantie</t>
  </si>
  <si>
    <t xml:space="preserve">DO    </t>
  </si>
  <si>
    <t xml:space="preserve">VR    </t>
  </si>
  <si>
    <t xml:space="preserve">ZA    </t>
  </si>
  <si>
    <t xml:space="preserve">ZO     </t>
  </si>
  <si>
    <t xml:space="preserve">MA     </t>
  </si>
  <si>
    <t>Sterfgeval</t>
  </si>
  <si>
    <t xml:space="preserve">DI     </t>
  </si>
  <si>
    <t xml:space="preserve">WO     </t>
  </si>
  <si>
    <t xml:space="preserve">DO  </t>
  </si>
  <si>
    <t xml:space="preserve">VR     </t>
  </si>
  <si>
    <t xml:space="preserve">ZA     </t>
  </si>
  <si>
    <t>Overig</t>
  </si>
  <si>
    <t xml:space="preserve">ZO </t>
  </si>
  <si>
    <t xml:space="preserve">MA </t>
  </si>
  <si>
    <t xml:space="preserve">DI </t>
  </si>
  <si>
    <t xml:space="preserve">WO </t>
  </si>
  <si>
    <t xml:space="preserve">DO </t>
  </si>
  <si>
    <t xml:space="preserve">VR </t>
  </si>
  <si>
    <t xml:space="preserve">ZA </t>
  </si>
  <si>
    <t xml:space="preserve">ZO  </t>
  </si>
  <si>
    <t xml:space="preserve">MA  </t>
  </si>
  <si>
    <t xml:space="preserve">DI  </t>
  </si>
  <si>
    <t xml:space="preserve">WO  </t>
  </si>
  <si>
    <t xml:space="preserve">VR  </t>
  </si>
  <si>
    <t xml:space="preserve">ZA  </t>
  </si>
  <si>
    <t>ZO</t>
  </si>
  <si>
    <t>Naam van werknemer</t>
  </si>
  <si>
    <t>Werknemer 2</t>
  </si>
  <si>
    <t>Werknemer 3</t>
  </si>
  <si>
    <t>Werknemer 5</t>
  </si>
  <si>
    <t>Werknemer 4</t>
  </si>
  <si>
    <t>Begindatum</t>
  </si>
  <si>
    <t>Einddatum</t>
  </si>
  <si>
    <t>Type verlof</t>
  </si>
  <si>
    <t>Ziekteverlof</t>
  </si>
  <si>
    <t>Dagen</t>
  </si>
  <si>
    <t>Werknemersnamen</t>
  </si>
  <si>
    <t>Typen verlof</t>
  </si>
  <si>
    <t>Lijst met verloftypen</t>
  </si>
  <si>
    <t>Beschrijving</t>
  </si>
  <si>
    <t>Nieuwjaarsdag</t>
  </si>
  <si>
    <t>Independence Day</t>
  </si>
  <si>
    <t>Thanksgiving</t>
  </si>
  <si>
    <t>Kerstmis</t>
  </si>
  <si>
    <t>Tracker verlof werknemer</t>
  </si>
  <si>
    <t>Lijst met werknemers</t>
  </si>
  <si>
    <t>Vakantiedagen bedrijf</t>
  </si>
  <si>
    <t>DO      2</t>
  </si>
  <si>
    <t>ZO2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</si>
</sst>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"/>
    <numFmt numFmtId="165" formatCode="&quot;VORIG JAAR &quot;\ General"/>
  </numFmts>
  <fonts count="14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23"/>
      <color theme="3"/>
      <name val="Bookman Old Style"/>
      <family val="1"/>
      <scheme val="major"/>
    </font>
    <font>
      <sz val="9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30"/>
      <color theme="3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9"/>
      <color theme="1"/>
      <name val="Trebuchet MS"/>
      <family val="2"/>
      <scheme val="min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3">
    <xf numFmtId="0" fontId="0" fillId="0" borderId="0">
      <alignment vertical="center"/>
    </xf>
    <xf numFmtId="0" fontId="9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7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13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5" fontId="11" fillId="0" borderId="0" applyFill="0" applyProtection="0">
      <alignment horizontal="center" vertical="center"/>
    </xf>
    <xf numFmtId="0" fontId="12" fillId="0" borderId="0" applyFill="0" applyProtection="0">
      <alignment horizontal="center" vertical="center"/>
    </xf>
    <xf numFmtId="164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</cellStyleXfs>
  <cellXfs count="32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1" applyBorder="1" applyAlignment="1">
      <alignment horizontal="left" vertical="center" wrapText="1" indent="1"/>
    </xf>
    <xf numFmtId="0" fontId="9" fillId="0" borderId="0" xfId="1" applyBorder="1">
      <alignment horizontal="left" vertical="center"/>
    </xf>
    <xf numFmtId="0" fontId="9" fillId="0" borderId="0" xfId="1" applyFill="1" applyBorder="1">
      <alignment horizontal="left" vertical="center"/>
    </xf>
    <xf numFmtId="0" fontId="4" fillId="0" borderId="1" xfId="10">
      <alignment horizontal="center" vertical="center"/>
    </xf>
    <xf numFmtId="0" fontId="1" fillId="0" borderId="0" xfId="11">
      <alignment horizontal="left" vertical="center" wrapText="1" indent="1"/>
    </xf>
    <xf numFmtId="0" fontId="13" fillId="0" borderId="0" xfId="12">
      <alignment horizontal="left" vertical="center" indent="1"/>
    </xf>
    <xf numFmtId="1" fontId="1" fillId="0" borderId="0" xfId="13">
      <alignment horizontal="center" vertical="center"/>
    </xf>
    <xf numFmtId="14" fontId="1" fillId="0" borderId="0" xfId="14">
      <alignment horizontal="lef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8">
      <alignment horizontal="left" vertical="center" indent="2"/>
    </xf>
    <xf numFmtId="0" fontId="4" fillId="0" borderId="0" xfId="16">
      <alignment horizontal="right" indent="1"/>
    </xf>
    <xf numFmtId="0" fontId="4" fillId="0" borderId="0" xfId="17">
      <alignment horizontal="center" vertical="center"/>
    </xf>
    <xf numFmtId="165" fontId="11" fillId="0" borderId="0" xfId="18">
      <alignment horizontal="center" vertical="center"/>
    </xf>
    <xf numFmtId="0" fontId="0" fillId="0" borderId="0" xfId="0" quotePrefix="1">
      <alignment vertical="center"/>
    </xf>
    <xf numFmtId="164" fontId="0" fillId="0" borderId="0" xfId="20" applyFont="1" applyFill="1" applyBorder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1">
      <alignment horizontal="left" vertical="center"/>
    </xf>
    <xf numFmtId="0" fontId="3" fillId="2" borderId="3" xfId="7">
      <alignment horizontal="left" vertical="center" wrapText="1" indent="1"/>
    </xf>
    <xf numFmtId="0" fontId="3" fillId="2" borderId="3" xfId="22">
      <alignment horizontal="left" vertical="center" indent="1"/>
    </xf>
    <xf numFmtId="0" fontId="12" fillId="0" borderId="0" xfId="19" applyFill="1">
      <alignment horizontal="center" vertical="center"/>
    </xf>
    <xf numFmtId="0" fontId="4" fillId="0" borderId="0" xfId="17">
      <alignment horizontal="center" vertical="center"/>
    </xf>
    <xf numFmtId="0" fontId="7" fillId="2" borderId="0" xfId="9">
      <alignment horizontal="center" vertical="center"/>
    </xf>
    <xf numFmtId="165" fontId="11" fillId="0" borderId="0" xfId="18">
      <alignment horizontal="center" vertical="center"/>
    </xf>
    <xf numFmtId="0" fontId="12" fillId="0" borderId="0" xfId="19">
      <alignment horizontal="center" vertical="center"/>
    </xf>
    <xf numFmtId="0" fontId="8" fillId="3" borderId="0" xfId="3" applyFont="1" applyBorder="1" applyAlignment="1">
      <alignment horizontal="center" vertical="center"/>
    </xf>
    <xf numFmtId="0" fontId="8" fillId="6" borderId="0" xfId="6" applyFont="1" applyBorder="1" applyAlignment="1">
      <alignment horizontal="center" vertical="center"/>
    </xf>
    <xf numFmtId="0" fontId="8" fillId="5" borderId="0" xfId="5" applyFont="1" applyBorder="1" applyAlignment="1">
      <alignment horizontal="center" vertical="center"/>
    </xf>
    <xf numFmtId="0" fontId="8" fillId="4" borderId="0" xfId="4" applyFont="1" applyBorder="1" applyAlignment="1">
      <alignment horizontal="center" vertical="center"/>
    </xf>
  </cellXfs>
  <cellStyles count="23">
    <cellStyle name="Accent1" xfId="3" builtinId="29" customBuiltin="1"/>
    <cellStyle name="Accent3" xfId="4" builtinId="37" customBuiltin="1"/>
    <cellStyle name="Accent4" xfId="5" builtinId="41" customBuiltin="1"/>
    <cellStyle name="Accent5" xfId="6" builtinId="45" customBuiltin="1"/>
    <cellStyle name="Dagen" xfId="20" xr:uid="{00000000-0005-0000-0000-000004000000}"/>
    <cellStyle name="Days_On_Leave" xfId="9" xr:uid="{00000000-0005-0000-0000-000005000000}"/>
    <cellStyle name="Followed Hyperlink" xfId="21" builtinId="9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" xfId="15" builtinId="8" customBuiltin="1"/>
    <cellStyle name="Linked Cell" xfId="2" builtinId="24" customBuiltin="1"/>
    <cellStyle name="Maanden" xfId="8" xr:uid="{00000000-0005-0000-0000-00000D000000}"/>
    <cellStyle name="Normal" xfId="0" builtinId="0" customBuiltin="1"/>
    <cellStyle name="Rechterrand" xfId="10" xr:uid="{00000000-0005-0000-0000-00000F000000}"/>
    <cellStyle name="Selectie" xfId="7" xr:uid="{00000000-0005-0000-0000-000010000000}"/>
    <cellStyle name="Tabeldagen" xfId="13" xr:uid="{00000000-0005-0000-0000-000012000000}"/>
    <cellStyle name="Tabeldatums" xfId="14" xr:uid="{00000000-0005-0000-0000-000011000000}"/>
    <cellStyle name="Tabeldetails" xfId="11" xr:uid="{00000000-0005-0000-0000-000013000000}"/>
    <cellStyle name="Tabelkoppen" xfId="12" xr:uid="{00000000-0005-0000-0000-000014000000}"/>
    <cellStyle name="Title" xfId="1" builtinId="15" customBuiltin="1"/>
    <cellStyle name="Year_entry" xfId="22" xr:uid="{00000000-0005-0000-0000-000016000000}"/>
  </cellStyles>
  <dxfs count="35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6" formatCode="[$-409]dddd\,\ mmmm\ d\,\ yyyy"/>
    </dxf>
    <dxf>
      <font>
        <b/>
        <i val="0"/>
        <color rgb="FF0070C0"/>
      </font>
    </dxf>
    <dxf>
      <font>
        <b/>
        <i val="0"/>
        <color rgb="FF0070C0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6" formatCode="[$-409]dddd\,\ mmmm\ d\,\ yyyy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numFmt numFmtId="1" formatCode="0"/>
    </dxf>
    <dxf>
      <numFmt numFmtId="1" formatCode="0"/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>
    <tableStyle name="Aanwezigheidsoverzicht in tabelstijl" pivot="0" count="5" xr9:uid="{00000000-0011-0000-FFFF-FFFF00000000}">
      <tableStyleElement type="wholeTable" dxfId="34"/>
      <tableStyleElement type="headerRow" dxfId="33"/>
      <tableStyleElement type="firstColumn" dxfId="32"/>
      <tableStyleElement type="firstRowStripe" dxfId="31"/>
      <tableStyleElement type="firstHeaderCell" dxfId="30"/>
    </tableStyle>
    <tableStyle name="Verlofrapport" table="0" count="13" xr9:uid="{00000000-0011-0000-FFFF-FFFF01000000}">
      <tableStyleElement type="wholeTable" dxfId="29"/>
      <tableStyleElement type="headerRow" dxfId="28"/>
      <tableStyleElement type="totalRow" dxfId="27"/>
      <tableStyleElement type="firstRowStripe" dxfId="26"/>
      <tableStyleElement type="firstColumnStripe" dxfId="25"/>
      <tableStyleElement type="firstSubtotalColumn" dxfId="24"/>
      <tableStyleElement type="firstSubtotalRow" dxfId="23"/>
      <tableStyleElement type="secondSubtotalRow" dxfId="22"/>
      <tableStyleElement type="firstRowSubheading" dxfId="21"/>
      <tableStyleElement type="secondRowSubheading" dxfId="20"/>
      <tableStyleElement type="thirdRowSubheading" dxfId="19"/>
      <tableStyleElement type="pageFieldLabels" dxfId="18"/>
      <tableStyleElement type="pageFieldValues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5.xml" Id="rId4" /><Relationship Type="http://schemas.openxmlformats.org/officeDocument/2006/relationships/calcChain" Target="/xl/calcChain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ttendanceRecord" displayName="AttendanceRecord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Weekdag/maand" dataCellStyle="Maanden"/>
    <tableColumn id="6" xr3:uid="{00000000-0010-0000-0000-000006000000}" name="MA">
      <calculatedColumnFormula>IFERROR(IF(TEXT(DATE(Calendar_Year,ROW($A1),1),"ddd")=LEFT(C$5,3),DATE(Calendar_Year,ROW($A1),1),""),"")</calculatedColumnFormula>
    </tableColumn>
    <tableColumn id="7" xr3:uid="{00000000-0010-0000-0000-000007000000}" name="DI">
      <calculatedColumnFormula>IFERROR(IF(TEXT(DATE(Calendar_Year,ROW($A1),1),"ddd")=LEFT(D$5,3),DATE(Calendar_Year,ROW($A1),1),IF(C6&gt;=1,C6+1,"")),"")</calculatedColumnFormula>
    </tableColumn>
    <tableColumn id="8" xr3:uid="{00000000-0010-0000-0000-000008000000}" name="WO">
      <calculatedColumnFormula>IFERROR(IF(TEXT(DATE(Calendar_Year,ROW($A1),1),"ddd")=LEFT(E$5,3),DATE(Calendar_Year,ROW($A1),1),IF(D6&gt;=1,D6+1,"")),"")</calculatedColumnFormula>
    </tableColumn>
    <tableColumn id="9" xr3:uid="{00000000-0010-0000-0000-000009000000}" name="DO">
      <calculatedColumnFormula>IFERROR(IF(TEXT(DATE(Calendar_Year,ROW($A1),1),"ddd")=LEFT(F$5,3),DATE(Calendar_Year,ROW($A1),1),IF(E6&gt;=1,E6+1,"")),"")</calculatedColumnFormula>
    </tableColumn>
    <tableColumn id="10" xr3:uid="{00000000-0010-0000-0000-00000A000000}" name="VR">
      <calculatedColumnFormula>IFERROR(IF(TEXT(DATE(Calendar_Year,ROW($A1),1),"ddd")=LEFT(G$5,3),DATE(Calendar_Year,ROW($A1),1),IF(F6&gt;=1,F6+1,"")),"")</calculatedColumnFormula>
    </tableColumn>
    <tableColumn id="11" xr3:uid="{00000000-0010-0000-0000-00000B000000}" name="ZA">
      <calculatedColumnFormula>IFERROR(IF(TEXT(DATE(Calendar_Year,ROW($A1),1),"ddd")=LEFT(H$5,3),DATE(Calendar_Year,ROW($A1),1),IF(G6&gt;=1,G6+1,"")),"")</calculatedColumnFormula>
    </tableColumn>
    <tableColumn id="12" xr3:uid="{00000000-0010-0000-0000-00000C000000}" name="ZO">
      <calculatedColumnFormula>IFERROR(IF(TEXT(DATE(Calendar_Year,ROW($A1),1),"ddd")=LEFT(I$5,3),DATE(Calendar_Year,ROW($A1),1),IF(H6&gt;=1,H6+1,"")),"")</calculatedColumnFormula>
    </tableColumn>
    <tableColumn id="13" xr3:uid="{00000000-0010-0000-0000-00000D000000}" name="MA   ">
      <calculatedColumnFormula>IFERROR(IF(I6&gt;=1,I6+1,""),"")</calculatedColumnFormula>
    </tableColumn>
    <tableColumn id="14" xr3:uid="{00000000-0010-0000-0000-00000E000000}" name="DI   ">
      <calculatedColumnFormula>IFERROR(IF(J6&gt;=1,J6+1,""),"")</calculatedColumnFormula>
    </tableColumn>
    <tableColumn id="15" xr3:uid="{00000000-0010-0000-0000-00000F000000}" name="WO   ">
      <calculatedColumnFormula>IFERROR(IF(K6&gt;=1,K6+1,""),"")</calculatedColumnFormula>
    </tableColumn>
    <tableColumn id="16" xr3:uid="{00000000-0010-0000-0000-000010000000}" name="DO   ">
      <calculatedColumnFormula>IFERROR(IF(L6&gt;=1,L6+1,""),"")</calculatedColumnFormula>
    </tableColumn>
    <tableColumn id="17" xr3:uid="{00000000-0010-0000-0000-000011000000}" name="VR   ">
      <calculatedColumnFormula>IFERROR(IF(M6&gt;=1,M6+1,""),"")</calculatedColumnFormula>
    </tableColumn>
    <tableColumn id="18" xr3:uid="{00000000-0010-0000-0000-000012000000}" name="ZA   ">
      <calculatedColumnFormula>IFERROR(IF(N6&gt;=1,N6+1,""),"")</calculatedColumnFormula>
    </tableColumn>
    <tableColumn id="19" xr3:uid="{00000000-0010-0000-0000-000013000000}" name="ZO    ">
      <calculatedColumnFormula>IFERROR(IF(O6&gt;=1,O6+1,""),"")</calculatedColumnFormula>
    </tableColumn>
    <tableColumn id="20" xr3:uid="{00000000-0010-0000-0000-000014000000}" name="MA    ">
      <calculatedColumnFormula>IFERROR(IF(P6&gt;=1,P6+1,""),"")</calculatedColumnFormula>
    </tableColumn>
    <tableColumn id="21" xr3:uid="{00000000-0010-0000-0000-000015000000}" name="DI    ">
      <calculatedColumnFormula>IFERROR(IF(Q6&gt;=1,Q6+1,""),"")</calculatedColumnFormula>
    </tableColumn>
    <tableColumn id="22" xr3:uid="{00000000-0010-0000-0000-000016000000}" name="WO    ">
      <calculatedColumnFormula>IFERROR(IF(R6&gt;=1,R6+1,""),"")</calculatedColumnFormula>
    </tableColumn>
    <tableColumn id="23" xr3:uid="{00000000-0010-0000-0000-000017000000}" name="DO    ">
      <calculatedColumnFormula>IFERROR(IF(S6&gt;=1,S6+1,""),"")</calculatedColumnFormula>
    </tableColumn>
    <tableColumn id="24" xr3:uid="{00000000-0010-0000-0000-000018000000}" name="VR    ">
      <calculatedColumnFormula>IFERROR(IF(T6&gt;=1,T6+1,""),"")</calculatedColumnFormula>
    </tableColumn>
    <tableColumn id="25" xr3:uid="{00000000-0010-0000-0000-000019000000}" name="ZA    ">
      <calculatedColumnFormula>IFERROR(IF(U6&gt;=1,U6+1,""),"")</calculatedColumnFormula>
    </tableColumn>
    <tableColumn id="26" xr3:uid="{00000000-0010-0000-0000-00001A000000}" name="ZO     ">
      <calculatedColumnFormula>IFERROR(IF(V6&gt;=1,V6+1,""),"")</calculatedColumnFormula>
    </tableColumn>
    <tableColumn id="27" xr3:uid="{00000000-0010-0000-0000-00001B000000}" name="MA     ">
      <calculatedColumnFormula>IFERROR(IF(W6&gt;=1,W6+1,""),"")</calculatedColumnFormula>
    </tableColumn>
    <tableColumn id="28" xr3:uid="{00000000-0010-0000-0000-00001C000000}" name="DI     ">
      <calculatedColumnFormula>IFERROR(IF(X6&gt;=1,X6+1,""),"")</calculatedColumnFormula>
    </tableColumn>
    <tableColumn id="29" xr3:uid="{00000000-0010-0000-0000-00001D000000}" name="WO     ">
      <calculatedColumnFormula>IFERROR(IF(Y6&gt;=1,Y6+1,""),"")</calculatedColumnFormula>
    </tableColumn>
    <tableColumn id="30" xr3:uid="{00000000-0010-0000-0000-00001E000000}" name="DO  ">
      <calculatedColumnFormula>IFERROR(IF(Z6&gt;=1,Z6+1,""),"")</calculatedColumnFormula>
    </tableColumn>
    <tableColumn id="31" xr3:uid="{00000000-0010-0000-0000-00001F000000}" name="VR     ">
      <calculatedColumnFormula>IFERROR(IF(AA6&gt;=1,AA6+1,""),"")</calculatedColumnFormula>
    </tableColumn>
    <tableColumn id="32" xr3:uid="{00000000-0010-0000-0000-000020000000}" name="ZA     ">
      <calculatedColumnFormula>IFERROR(IF(AB6&gt;=1,AB6+1,""),"")</calculatedColumnFormula>
    </tableColumn>
    <tableColumn id="33" xr3:uid="{00000000-0010-0000-0000-000021000000}" name="ZO ">
      <calculatedColumnFormula>IFERROR(IF(AC6&gt;=1,AC6+1,""),"")</calculatedColumnFormula>
    </tableColumn>
    <tableColumn id="34" xr3:uid="{00000000-0010-0000-0000-000022000000}" name="MA ">
      <calculatedColumnFormula>IFERROR(IF(AD6&gt;=1,AD6+1,""),"")</calculatedColumnFormula>
    </tableColumn>
    <tableColumn id="35" xr3:uid="{00000000-0010-0000-0000-000023000000}" name="DI ">
      <calculatedColumnFormula>IFERROR(IF(AE6&gt;=1,AE6+1,""),"")</calculatedColumnFormula>
    </tableColumn>
    <tableColumn id="36" xr3:uid="{00000000-0010-0000-0000-000024000000}" name="WO ">
      <calculatedColumnFormula>IFERROR(IF(AF6&gt;=1,AF6+1,""),"")</calculatedColumnFormula>
    </tableColumn>
    <tableColumn id="37" xr3:uid="{00000000-0010-0000-0000-000025000000}" name="DO ">
      <calculatedColumnFormula>IFERROR(IF(AG6&gt;=1,AG6+1,""),"")</calculatedColumnFormula>
    </tableColumn>
    <tableColumn id="38" xr3:uid="{00000000-0010-0000-0000-000026000000}" name="VR ">
      <calculatedColumnFormula>IFERROR(IF(AH6&gt;=1,AH6+1,""),"")</calculatedColumnFormula>
    </tableColumn>
    <tableColumn id="39" xr3:uid="{00000000-0010-0000-0000-000027000000}" name="ZA ">
      <calculatedColumnFormula>IFERROR(IF(AI6&gt;=1,AI6+1,""),"")</calculatedColumnFormula>
    </tableColumn>
    <tableColumn id="40" xr3:uid="{00000000-0010-0000-0000-000028000000}" name="ZO  ">
      <calculatedColumnFormula>IFERROR(IF(AJ6&gt;=1,AJ6+1,""),"")</calculatedColumnFormula>
    </tableColumn>
    <tableColumn id="41" xr3:uid="{00000000-0010-0000-0000-000029000000}" name="MA  ">
      <calculatedColumnFormula>IFERROR(IF(AND(AK6&gt;=1,AK6+1&lt;=DATE(Calendar_Year,ROW($A1)+1,0)),AK6+1,""),"")</calculatedColumnFormula>
    </tableColumn>
    <tableColumn id="42" xr3:uid="{00000000-0010-0000-0000-00002A000000}" name="DI  ">
      <calculatedColumnFormula>IFERROR(IF(AND(AL6&gt;=1,AL6+1&lt;=DATE(Calendar_Year,ROW($A1)+1,0)),AL6+1,""),"")</calculatedColumnFormula>
    </tableColumn>
    <tableColumn id="43" xr3:uid="{00000000-0010-0000-0000-00002B000000}" name="WO  ">
      <calculatedColumnFormula>IFERROR(IF(AND(AM6&gt;=1,AM6+1&lt;=DATE(Calendar_Year,ROW($A1)+1,0)),AM6+1,""),"")</calculatedColumnFormula>
    </tableColumn>
    <tableColumn id="44" xr3:uid="{00000000-0010-0000-0000-00002C000000}" name="DO      2">
      <calculatedColumnFormula>IFERROR(IF(AND(AN6&gt;=1,AN6+1&lt;=DATE(Calendar_Year,ROW($A1)+1,0)),AN6+1,""),"")</calculatedColumnFormula>
    </tableColumn>
    <tableColumn id="45" xr3:uid="{00000000-0010-0000-0000-00002D000000}" name="VR  ">
      <calculatedColumnFormula>IFERROR(IF(AND(AO6&gt;=1,AO6+1&lt;=DATE(Calendar_Year,ROW($A1)+1,0)),AO6+1,""),"")</calculatedColumnFormula>
    </tableColumn>
    <tableColumn id="46" xr3:uid="{00000000-0010-0000-0000-00002E000000}" name="ZA  ">
      <calculatedColumnFormula>IFERROR(IF(AND(AP6&gt;=1,AP6+1&lt;=DATE(Calendar_Year,ROW($A1)+1,0)),AP6+1,""),"")</calculatedColumnFormula>
    </tableColumn>
    <tableColumn id="47" xr3:uid="{00000000-0010-0000-0000-00002F000000}" name="ZO2">
      <calculatedColumnFormula>IFERROR(IF(AND(AQ6&gt;=1,AQ6+1&lt;=DATE(Calendar_Year,ROW($A1)+1,0)),AQ6+1,""),"")</calculatedColumnFormula>
    </tableColumn>
  </tableColumns>
  <tableStyleInfo name="Aanwezigheidsoverzicht in tabelstijl" showFirstColumn="0" showLastColumn="0" showRowStripes="1" showColumnStripes="0"/>
  <extLst>
    <ext xmlns:x14="http://schemas.microsoft.com/office/spreadsheetml/2009/9/main" uri="{504A1905-F514-4f6f-8877-14C23A59335A}">
      <x14:table altTextSummary="Deze tabel bevat het aanwezigheidsoverzicht van een werknemer. Kolom B bevat de maand van elk jaar en de rij die bij die maand hoort geeft de afwezigheid voor elke dag van de maand weer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eaveTracker" displayName="LeaveTracker" ref="B3:F26">
  <autoFilter ref="B3:F26" xr:uid="{00000000-0009-0000-0100-000001000000}"/>
  <tableColumns count="5">
    <tableColumn id="1" xr3:uid="{00000000-0010-0000-0100-000001000000}" name="Naam van werknemer" totalsRowLabel="Totaal" dataCellStyle="Tabeldetails"/>
    <tableColumn id="2" xr3:uid="{00000000-0010-0000-0100-000002000000}" name="Begindatum" dataCellStyle="Tabeldatums"/>
    <tableColumn id="3" xr3:uid="{00000000-0010-0000-0100-000003000000}" name="Einddatum" dataCellStyle="Tabeldatums"/>
    <tableColumn id="4" xr3:uid="{00000000-0010-0000-0100-000004000000}" name="Type verlof" dataCellStyle="Tabeldetails"/>
    <tableColumn id="5" xr3:uid="{00000000-0010-0000-0100-000005000000}" name="Dagen" totalsRowFunction="sum" dataDxfId="16" totalsRowDxfId="15" dataCellStyle="Tabeldagen">
      <calculatedColumnFormula>NETWORKDAYS(LeaveTracker[[#This Row],[Begindatum]],LeaveTracker[[#This Row],[Einddatum]],lstHolidays)</calculatedColumnFormula>
    </tableColumn>
  </tableColumns>
  <tableStyleInfo name="Aanwezigheidsoverzicht in tabelstijl" showFirstColumn="1" showLastColumn="0" showRowStripes="1" showColumnStripes="0"/>
  <extLst>
    <ext xmlns:x14="http://schemas.microsoft.com/office/spreadsheetml/2009/9/main" uri="{504A1905-F514-4f6f-8877-14C23A59335A}">
      <x14:table altTextSummary="Registreer het verlof van werknemers in deze tabel. Voeg begindatum, einddatum, verloftype en het aantal dagen toe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Werknemers" displayName="Werknemers" ref="B3:B8" totalsRowShown="0">
  <sortState xmlns:xlrd2="http://schemas.microsoft.com/office/spreadsheetml/2017/richdata2" ref="B3:B25">
    <sortCondition ref="B2:B25"/>
  </sortState>
  <tableColumns count="1">
    <tableColumn id="1" xr3:uid="{00000000-0010-0000-0200-000001000000}" name="Werknemersnamen" dataCellStyle="Tabeldetails"/>
  </tableColumns>
  <tableStyleInfo name="Aanwezigheidsoverzicht in tabelstijl" showFirstColumn="0" showLastColumn="0" showRowStripes="1" showColumnStripes="0"/>
  <extLst>
    <ext xmlns:x14="http://schemas.microsoft.com/office/spreadsheetml/2009/9/main" uri="{504A1905-F514-4f6f-8877-14C23A59335A}">
      <x14:table altTextSummary="Lijst met werknemersnamen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ypenVerlof" displayName="TypenVerlof" ref="B3:B7" totalsRowShown="0">
  <tableColumns count="1">
    <tableColumn id="1" xr3:uid="{00000000-0010-0000-0300-000001000000}" name="Lijst met verloftypen" dataCellStyle="Tabeldetails"/>
  </tableColumns>
  <tableStyleInfo name="Aanwezigheidsoverzicht in tabelstijl" showFirstColumn="0" showLastColumn="0" showRowStripes="1" showColumnStripes="0"/>
  <extLst>
    <ext xmlns:x14="http://schemas.microsoft.com/office/spreadsheetml/2009/9/main" uri="{504A1905-F514-4f6f-8877-14C23A59335A}">
      <x14:table altTextSummary="Lijst met verloftypen: ziekteverlof, vakantie, sterfgeval en overig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VakantiedagenBedrijf" displayName="VakantiedagenBedrijf" ref="B3:C9" totalsRowShown="0" dataDxfId="14">
  <tableColumns count="2">
    <tableColumn id="1" xr3:uid="{00000000-0010-0000-0400-000001000000}" name="Vakantiedagen bedrijf" dataCellStyle="Tabeldatums"/>
    <tableColumn id="2" xr3:uid="{00000000-0010-0000-0400-000002000000}" name="Beschrijving" dataCellStyle="Tabeldetails"/>
  </tableColumns>
  <tableStyleInfo name="Aanwezigheidsoverzicht in tabelstijl" showFirstColumn="0" showLastColumn="0" showRowStripes="1" showColumnStripes="0"/>
  <extLst>
    <ext xmlns:x14="http://schemas.microsoft.com/office/spreadsheetml/2009/9/main" uri="{504A1905-F514-4f6f-8877-14C23A59335A}">
      <x14:table altTextSummary="Lijst met feestdagen van het bedrijf met beschrijving"/>
    </ext>
  </extLst>
</table>
</file>

<file path=xl/theme/theme1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table" Target="/xl/tables/table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table" Target="/xl/tables/table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/>
  </sheetViews>
  <sheetFormatPr defaultRowHeight="16.5" x14ac:dyDescent="0.3"/>
  <cols>
    <col min="1" max="1" width="2.5" customWidth="1"/>
    <col min="2" max="2" width="27.875" customWidth="1"/>
    <col min="3" max="44" width="6.125" customWidth="1"/>
    <col min="45" max="45" width="2.5" customWidth="1"/>
  </cols>
  <sheetData>
    <row r="1" spans="1:44" ht="40.15" customHeight="1" thickBot="1" x14ac:dyDescent="0.35">
      <c r="B1" s="5" t="s">
        <v>0</v>
      </c>
    </row>
    <row r="2" spans="1:44" ht="21.75" customHeight="1" thickTop="1" thickBot="1" x14ac:dyDescent="0.3">
      <c r="B2" s="14" t="s">
        <v>1</v>
      </c>
      <c r="C2" s="21" t="s">
        <v>17</v>
      </c>
      <c r="D2" s="21"/>
      <c r="E2" s="21"/>
      <c r="F2" s="21"/>
      <c r="G2" s="21"/>
      <c r="H2" s="21"/>
      <c r="I2" s="21"/>
      <c r="J2" s="12"/>
      <c r="U2" s="4"/>
      <c r="V2" s="4"/>
      <c r="W2" s="4"/>
      <c r="X2" s="4"/>
      <c r="Y2" s="4"/>
      <c r="Z2" s="4"/>
      <c r="AA2" s="4"/>
      <c r="AB2" s="4"/>
    </row>
    <row r="3" spans="1:44" ht="22.15" customHeight="1" thickTop="1" thickBot="1" x14ac:dyDescent="0.3">
      <c r="B3" s="14" t="s">
        <v>2</v>
      </c>
      <c r="C3" s="22">
        <f ca="1">YEAR(TODAY())</f>
        <v>2022</v>
      </c>
      <c r="D3" s="22"/>
      <c r="E3" s="22"/>
      <c r="F3" s="22"/>
      <c r="G3" s="22"/>
      <c r="H3" s="22"/>
      <c r="I3" s="22"/>
      <c r="J3" s="12"/>
      <c r="U3" s="4"/>
      <c r="V3" s="4"/>
      <c r="W3" s="4"/>
      <c r="X3" s="4"/>
      <c r="Y3" s="4"/>
      <c r="Z3" s="4"/>
      <c r="AA3" s="4"/>
      <c r="AB3" s="4"/>
    </row>
    <row r="4" spans="1:44" ht="15" customHeight="1" thickTop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44" ht="14.45" x14ac:dyDescent="0.3">
      <c r="B5" t="s">
        <v>3</v>
      </c>
      <c r="C5" t="s">
        <v>18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63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38</v>
      </c>
      <c r="U5" t="s">
        <v>39</v>
      </c>
      <c r="V5" t="s">
        <v>40</v>
      </c>
      <c r="W5" t="s">
        <v>41</v>
      </c>
      <c r="X5" t="s">
        <v>42</v>
      </c>
      <c r="Y5" t="s">
        <v>44</v>
      </c>
      <c r="Z5" t="s">
        <v>45</v>
      </c>
      <c r="AA5" t="s">
        <v>46</v>
      </c>
      <c r="AB5" t="s">
        <v>47</v>
      </c>
      <c r="AC5" t="s">
        <v>48</v>
      </c>
      <c r="AD5" t="s">
        <v>50</v>
      </c>
      <c r="AE5" t="s">
        <v>51</v>
      </c>
      <c r="AF5" t="s">
        <v>52</v>
      </c>
      <c r="AG5" t="s">
        <v>53</v>
      </c>
      <c r="AH5" t="s">
        <v>54</v>
      </c>
      <c r="AI5" t="s">
        <v>55</v>
      </c>
      <c r="AJ5" t="s">
        <v>56</v>
      </c>
      <c r="AK5" t="s">
        <v>57</v>
      </c>
      <c r="AL5" t="s">
        <v>58</v>
      </c>
      <c r="AM5" t="s">
        <v>59</v>
      </c>
      <c r="AN5" t="s">
        <v>60</v>
      </c>
      <c r="AO5" t="s">
        <v>85</v>
      </c>
      <c r="AP5" t="s">
        <v>61</v>
      </c>
      <c r="AQ5" t="s">
        <v>62</v>
      </c>
      <c r="AR5" t="s">
        <v>86</v>
      </c>
    </row>
    <row r="6" spans="1:44" ht="18.75" customHeight="1" x14ac:dyDescent="0.3">
      <c r="B6" s="13" t="s">
        <v>4</v>
      </c>
      <c r="C6" s="18" t="str">
        <f t="shared" ref="C6:C9" ca="1" si="0">IFERROR(IF(TEXT(DATE(Calendar_Year,ROW($A1),1),"ddd")=LEFT(C$5,3),DATE(Calendar_Year,ROW($A1),1),""),"")</f>
        <v/>
      </c>
      <c r="D6" s="18" t="str">
        <f t="shared" ref="D6:I9" ca="1" si="1">IFERROR(IF(TEXT(DATE(Calendar_Year,ROW($A1),1),"ddd")=LEFT(D$5,3),DATE(Calendar_Year,ROW($A1),1),IF(C6&gt;=1,C6+1,"")),"")</f>
        <v/>
      </c>
      <c r="E6" s="18" t="str">
        <f t="shared" ca="1" si="1"/>
        <v/>
      </c>
      <c r="F6" s="18" t="str">
        <f t="shared" ca="1" si="1"/>
        <v/>
      </c>
      <c r="G6" s="18" t="str">
        <f t="shared" ca="1" si="1"/>
        <v/>
      </c>
      <c r="H6" s="18" t="str">
        <f t="shared" ca="1" si="1"/>
        <v/>
      </c>
      <c r="I6" s="18" t="str">
        <f t="shared" ca="1" si="1"/>
        <v/>
      </c>
      <c r="J6" s="18" t="str">
        <f t="shared" ref="J6:J17" ca="1" si="2">IFERROR(IF(I6&gt;=1,I6+1,""),"")</f>
        <v/>
      </c>
      <c r="K6" s="18" t="str">
        <f t="shared" ref="K6:K17" ca="1" si="3">IFERROR(IF(J6&gt;=1,J6+1,""),"")</f>
        <v/>
      </c>
      <c r="L6" s="18" t="str">
        <f t="shared" ref="L6:L17" ca="1" si="4">IFERROR(IF(K6&gt;=1,K6+1,""),"")</f>
        <v/>
      </c>
      <c r="M6" s="18" t="str">
        <f t="shared" ref="M6:M17" ca="1" si="5">IFERROR(IF(L6&gt;=1,L6+1,""),"")</f>
        <v/>
      </c>
      <c r="N6" s="18" t="str">
        <f t="shared" ref="N6:N17" ca="1" si="6">IFERROR(IF(M6&gt;=1,M6+1,""),"")</f>
        <v/>
      </c>
      <c r="O6" s="18" t="str">
        <f t="shared" ref="O6:O17" ca="1" si="7">IFERROR(IF(N6&gt;=1,N6+1,""),"")</f>
        <v/>
      </c>
      <c r="P6" s="18" t="str">
        <f t="shared" ref="P6:P17" ca="1" si="8">IFERROR(IF(O6&gt;=1,O6+1,""),"")</f>
        <v/>
      </c>
      <c r="Q6" s="18" t="str">
        <f t="shared" ref="Q6:Q17" ca="1" si="9">IFERROR(IF(P6&gt;=1,P6+1,""),"")</f>
        <v/>
      </c>
      <c r="R6" s="18" t="str">
        <f t="shared" ref="R6:R17" ca="1" si="10">IFERROR(IF(Q6&gt;=1,Q6+1,""),"")</f>
        <v/>
      </c>
      <c r="S6" s="18" t="str">
        <f t="shared" ref="S6:S17" ca="1" si="11">IFERROR(IF(R6&gt;=1,R6+1,""),"")</f>
        <v/>
      </c>
      <c r="T6" s="18" t="str">
        <f t="shared" ref="T6:T17" ca="1" si="12">IFERROR(IF(S6&gt;=1,S6+1,""),"")</f>
        <v/>
      </c>
      <c r="U6" s="18" t="str">
        <f t="shared" ref="U6:U17" ca="1" si="13">IFERROR(IF(T6&gt;=1,T6+1,""),"")</f>
        <v/>
      </c>
      <c r="V6" s="18" t="str">
        <f t="shared" ref="V6:V17" ca="1" si="14">IFERROR(IF(U6&gt;=1,U6+1,""),"")</f>
        <v/>
      </c>
      <c r="W6" s="18" t="str">
        <f t="shared" ref="W6:W17" ca="1" si="15">IFERROR(IF(V6&gt;=1,V6+1,""),"")</f>
        <v/>
      </c>
      <c r="X6" s="18" t="str">
        <f t="shared" ref="X6:X17" ca="1" si="16">IFERROR(IF(W6&gt;=1,W6+1,""),"")</f>
        <v/>
      </c>
      <c r="Y6" s="18" t="str">
        <f t="shared" ref="Y6:Y17" ca="1" si="17">IFERROR(IF(X6&gt;=1,X6+1,""),"")</f>
        <v/>
      </c>
      <c r="Z6" s="18" t="str">
        <f t="shared" ref="Z6:Z17" ca="1" si="18">IFERROR(IF(Y6&gt;=1,Y6+1,""),"")</f>
        <v/>
      </c>
      <c r="AA6" s="18" t="str">
        <f t="shared" ref="AA6:AA17" ca="1" si="19">IFERROR(IF(Z6&gt;=1,Z6+1,""),"")</f>
        <v/>
      </c>
      <c r="AB6" s="18" t="str">
        <f t="shared" ref="AB6:AB17" ca="1" si="20">IFERROR(IF(AA6&gt;=1,AA6+1,""),"")</f>
        <v/>
      </c>
      <c r="AC6" s="18" t="str">
        <f t="shared" ref="AC6:AC17" ca="1" si="21">IFERROR(IF(AB6&gt;=1,AB6+1,""),"")</f>
        <v/>
      </c>
      <c r="AD6" s="18" t="str">
        <f t="shared" ref="AD6:AD17" ca="1" si="22">IFERROR(IF(AC6&gt;=1,AC6+1,""),"")</f>
        <v/>
      </c>
      <c r="AE6" s="18" t="str">
        <f t="shared" ref="AE6:AE17" ca="1" si="23">IFERROR(IF(AD6&gt;=1,AD6+1,""),"")</f>
        <v/>
      </c>
      <c r="AF6" s="18" t="str">
        <f t="shared" ref="AF6:AF17" ca="1" si="24">IFERROR(IF(AE6&gt;=1,AE6+1,""),"")</f>
        <v/>
      </c>
      <c r="AG6" s="18" t="str">
        <f t="shared" ref="AG6:AG17" ca="1" si="25">IFERROR(IF(AF6&gt;=1,AF6+1,""),"")</f>
        <v/>
      </c>
      <c r="AH6" s="18" t="str">
        <f t="shared" ref="AH6:AH17" ca="1" si="26">IFERROR(IF(AG6&gt;=1,AG6+1,""),"")</f>
        <v/>
      </c>
      <c r="AI6" s="18" t="str">
        <f t="shared" ref="AI6:AI17" ca="1" si="27">IFERROR(IF(AH6&gt;=1,AH6+1,""),"")</f>
        <v/>
      </c>
      <c r="AJ6" s="18" t="str">
        <f t="shared" ref="AJ6:AJ17" ca="1" si="28">IFERROR(IF(AI6&gt;=1,AI6+1,""),"")</f>
        <v/>
      </c>
      <c r="AK6" s="18" t="str">
        <f t="shared" ref="AK6:AK17" ca="1" si="29">IFERROR(IF(AJ6&gt;=1,AJ6+1,""),"")</f>
        <v/>
      </c>
      <c r="AL6" s="18" t="str">
        <f t="shared" ref="AL6:AR9" ca="1" si="30">IFERROR(IF(AND(AK6&gt;=1,AK6+1&lt;=DATE(Calendar_Year,ROW($A1)+1,0)),AK6+1,""),"")</f>
        <v/>
      </c>
      <c r="AM6" s="18" t="str">
        <f t="shared" ca="1" si="30"/>
        <v/>
      </c>
      <c r="AN6" s="18" t="str">
        <f t="shared" ca="1" si="30"/>
        <v/>
      </c>
      <c r="AO6" s="18" t="str">
        <f t="shared" ca="1" si="30"/>
        <v/>
      </c>
      <c r="AP6" s="18" t="str">
        <f t="shared" ca="1" si="30"/>
        <v/>
      </c>
      <c r="AQ6" s="18" t="str">
        <f t="shared" ca="1" si="30"/>
        <v/>
      </c>
      <c r="AR6" s="18" t="str">
        <f t="shared" ca="1" si="30"/>
        <v/>
      </c>
    </row>
    <row r="7" spans="1:44" ht="18.75" customHeight="1" x14ac:dyDescent="0.3">
      <c r="B7" s="13" t="s">
        <v>5</v>
      </c>
      <c r="C7" s="18" t="str">
        <f t="shared" ca="1" si="0"/>
        <v/>
      </c>
      <c r="D7" s="18" t="str">
        <f t="shared" ca="1" si="1"/>
        <v/>
      </c>
      <c r="E7" s="18" t="str">
        <f t="shared" ca="1" si="1"/>
        <v/>
      </c>
      <c r="F7" s="18" t="str">
        <f t="shared" ca="1" si="1"/>
        <v/>
      </c>
      <c r="G7" s="18" t="str">
        <f t="shared" ca="1" si="1"/>
        <v/>
      </c>
      <c r="H7" s="18" t="str">
        <f t="shared" ca="1" si="1"/>
        <v/>
      </c>
      <c r="I7" s="18" t="str">
        <f t="shared" ca="1" si="1"/>
        <v/>
      </c>
      <c r="J7" s="18" t="str">
        <f t="shared" ca="1" si="2"/>
        <v/>
      </c>
      <c r="K7" s="18" t="str">
        <f t="shared" ca="1" si="3"/>
        <v/>
      </c>
      <c r="L7" s="18" t="str">
        <f t="shared" ca="1" si="4"/>
        <v/>
      </c>
      <c r="M7" s="18" t="str">
        <f t="shared" ca="1" si="5"/>
        <v/>
      </c>
      <c r="N7" s="18" t="str">
        <f t="shared" ca="1" si="6"/>
        <v/>
      </c>
      <c r="O7" s="18" t="str">
        <f t="shared" ca="1" si="7"/>
        <v/>
      </c>
      <c r="P7" s="18" t="str">
        <f t="shared" ca="1" si="8"/>
        <v/>
      </c>
      <c r="Q7" s="18" t="str">
        <f t="shared" ca="1" si="9"/>
        <v/>
      </c>
      <c r="R7" s="18" t="str">
        <f t="shared" ca="1" si="10"/>
        <v/>
      </c>
      <c r="S7" s="18" t="str">
        <f t="shared" ca="1" si="11"/>
        <v/>
      </c>
      <c r="T7" s="18" t="str">
        <f t="shared" ca="1" si="12"/>
        <v/>
      </c>
      <c r="U7" s="18" t="str">
        <f t="shared" ca="1" si="13"/>
        <v/>
      </c>
      <c r="V7" s="18" t="str">
        <f t="shared" ca="1" si="14"/>
        <v/>
      </c>
      <c r="W7" s="18" t="str">
        <f t="shared" ca="1" si="15"/>
        <v/>
      </c>
      <c r="X7" s="18" t="str">
        <f t="shared" ca="1" si="16"/>
        <v/>
      </c>
      <c r="Y7" s="18" t="str">
        <f t="shared" ca="1" si="17"/>
        <v/>
      </c>
      <c r="Z7" s="18" t="str">
        <f t="shared" ca="1" si="18"/>
        <v/>
      </c>
      <c r="AA7" s="18" t="str">
        <f t="shared" ca="1" si="19"/>
        <v/>
      </c>
      <c r="AB7" s="18" t="str">
        <f t="shared" ca="1" si="20"/>
        <v/>
      </c>
      <c r="AC7" s="18" t="str">
        <f t="shared" ca="1" si="21"/>
        <v/>
      </c>
      <c r="AD7" s="18" t="str">
        <f t="shared" ca="1" si="22"/>
        <v/>
      </c>
      <c r="AE7" s="18" t="str">
        <f t="shared" ca="1" si="23"/>
        <v/>
      </c>
      <c r="AF7" s="18" t="str">
        <f t="shared" ca="1" si="24"/>
        <v/>
      </c>
      <c r="AG7" s="18" t="str">
        <f t="shared" ca="1" si="25"/>
        <v/>
      </c>
      <c r="AH7" s="18" t="str">
        <f t="shared" ca="1" si="26"/>
        <v/>
      </c>
      <c r="AI7" s="18" t="str">
        <f t="shared" ca="1" si="27"/>
        <v/>
      </c>
      <c r="AJ7" s="18" t="str">
        <f t="shared" ca="1" si="28"/>
        <v/>
      </c>
      <c r="AK7" s="18" t="str">
        <f t="shared" ca="1" si="29"/>
        <v/>
      </c>
      <c r="AL7" s="18" t="str">
        <f t="shared" ca="1" si="30"/>
        <v/>
      </c>
      <c r="AM7" s="18" t="str">
        <f t="shared" ca="1" si="30"/>
        <v/>
      </c>
      <c r="AN7" s="18" t="str">
        <f t="shared" ca="1" si="30"/>
        <v/>
      </c>
      <c r="AO7" s="18" t="str">
        <f t="shared" ca="1" si="30"/>
        <v/>
      </c>
      <c r="AP7" s="18" t="str">
        <f t="shared" ca="1" si="30"/>
        <v/>
      </c>
      <c r="AQ7" s="18" t="str">
        <f t="shared" ca="1" si="30"/>
        <v/>
      </c>
      <c r="AR7" s="18" t="str">
        <f t="shared" ca="1" si="30"/>
        <v/>
      </c>
    </row>
    <row r="8" spans="1:44" ht="18.75" customHeight="1" x14ac:dyDescent="0.3">
      <c r="A8" s="17"/>
      <c r="B8" s="13" t="s">
        <v>6</v>
      </c>
      <c r="C8" s="18" t="str">
        <f t="shared" ca="1" si="0"/>
        <v/>
      </c>
      <c r="D8" s="18" t="str">
        <f t="shared" ca="1" si="1"/>
        <v/>
      </c>
      <c r="E8" s="18" t="str">
        <f t="shared" ca="1" si="1"/>
        <v/>
      </c>
      <c r="F8" s="18" t="str">
        <f t="shared" ca="1" si="1"/>
        <v/>
      </c>
      <c r="G8" s="18" t="str">
        <f t="shared" ca="1" si="1"/>
        <v/>
      </c>
      <c r="H8" s="18" t="str">
        <f t="shared" ca="1" si="1"/>
        <v/>
      </c>
      <c r="I8" s="18" t="str">
        <f t="shared" ca="1" si="1"/>
        <v/>
      </c>
      <c r="J8" s="18" t="str">
        <f t="shared" ca="1" si="2"/>
        <v/>
      </c>
      <c r="K8" s="18" t="str">
        <f t="shared" ca="1" si="3"/>
        <v/>
      </c>
      <c r="L8" s="18" t="str">
        <f t="shared" ca="1" si="4"/>
        <v/>
      </c>
      <c r="M8" s="18" t="str">
        <f t="shared" ca="1" si="5"/>
        <v/>
      </c>
      <c r="N8" s="18" t="str">
        <f t="shared" ca="1" si="6"/>
        <v/>
      </c>
      <c r="O8" s="18" t="str">
        <f t="shared" ca="1" si="7"/>
        <v/>
      </c>
      <c r="P8" s="18" t="str">
        <f t="shared" ca="1" si="8"/>
        <v/>
      </c>
      <c r="Q8" s="18" t="str">
        <f t="shared" ca="1" si="9"/>
        <v/>
      </c>
      <c r="R8" s="18" t="str">
        <f t="shared" ca="1" si="10"/>
        <v/>
      </c>
      <c r="S8" s="18" t="str">
        <f t="shared" ca="1" si="11"/>
        <v/>
      </c>
      <c r="T8" s="18" t="str">
        <f t="shared" ca="1" si="12"/>
        <v/>
      </c>
      <c r="U8" s="18" t="str">
        <f t="shared" ca="1" si="13"/>
        <v/>
      </c>
      <c r="V8" s="18" t="str">
        <f t="shared" ca="1" si="14"/>
        <v/>
      </c>
      <c r="W8" s="18" t="str">
        <f t="shared" ca="1" si="15"/>
        <v/>
      </c>
      <c r="X8" s="18" t="str">
        <f t="shared" ca="1" si="16"/>
        <v/>
      </c>
      <c r="Y8" s="18" t="str">
        <f t="shared" ca="1" si="17"/>
        <v/>
      </c>
      <c r="Z8" s="18" t="str">
        <f t="shared" ca="1" si="18"/>
        <v/>
      </c>
      <c r="AA8" s="18" t="str">
        <f t="shared" ca="1" si="19"/>
        <v/>
      </c>
      <c r="AB8" s="18" t="str">
        <f t="shared" ca="1" si="20"/>
        <v/>
      </c>
      <c r="AC8" s="18" t="str">
        <f t="shared" ca="1" si="21"/>
        <v/>
      </c>
      <c r="AD8" s="18" t="str">
        <f t="shared" ca="1" si="22"/>
        <v/>
      </c>
      <c r="AE8" s="18" t="str">
        <f t="shared" ca="1" si="23"/>
        <v/>
      </c>
      <c r="AF8" s="18" t="str">
        <f t="shared" ca="1" si="24"/>
        <v/>
      </c>
      <c r="AG8" s="18" t="str">
        <f t="shared" ca="1" si="25"/>
        <v/>
      </c>
      <c r="AH8" s="18" t="str">
        <f t="shared" ca="1" si="26"/>
        <v/>
      </c>
      <c r="AI8" s="18" t="str">
        <f t="shared" ca="1" si="27"/>
        <v/>
      </c>
      <c r="AJ8" s="18" t="str">
        <f t="shared" ca="1" si="28"/>
        <v/>
      </c>
      <c r="AK8" s="18" t="str">
        <f t="shared" ca="1" si="29"/>
        <v/>
      </c>
      <c r="AL8" s="18" t="str">
        <f t="shared" ca="1" si="30"/>
        <v/>
      </c>
      <c r="AM8" s="18" t="str">
        <f t="shared" ca="1" si="30"/>
        <v/>
      </c>
      <c r="AN8" s="18" t="str">
        <f t="shared" ca="1" si="30"/>
        <v/>
      </c>
      <c r="AO8" s="18" t="str">
        <f t="shared" ca="1" si="30"/>
        <v/>
      </c>
      <c r="AP8" s="18" t="str">
        <f t="shared" ca="1" si="30"/>
        <v/>
      </c>
      <c r="AQ8" s="18" t="str">
        <f t="shared" ca="1" si="30"/>
        <v/>
      </c>
      <c r="AR8" s="18" t="str">
        <f t="shared" ca="1" si="30"/>
        <v/>
      </c>
    </row>
    <row r="9" spans="1:44" ht="18.75" customHeight="1" x14ac:dyDescent="0.3">
      <c r="B9" s="13" t="s">
        <v>7</v>
      </c>
      <c r="C9" s="18" t="str">
        <f t="shared" ca="1" si="0"/>
        <v/>
      </c>
      <c r="D9" s="18" t="str">
        <f t="shared" ca="1" si="1"/>
        <v/>
      </c>
      <c r="E9" s="18" t="str">
        <f t="shared" ca="1" si="1"/>
        <v/>
      </c>
      <c r="F9" s="18" t="str">
        <f t="shared" ca="1" si="1"/>
        <v/>
      </c>
      <c r="G9" s="18" t="str">
        <f t="shared" ca="1" si="1"/>
        <v/>
      </c>
      <c r="H9" s="18" t="str">
        <f t="shared" ca="1" si="1"/>
        <v/>
      </c>
      <c r="I9" s="18" t="str">
        <f t="shared" ca="1" si="1"/>
        <v/>
      </c>
      <c r="J9" s="18" t="str">
        <f t="shared" ca="1" si="2"/>
        <v/>
      </c>
      <c r="K9" s="18" t="str">
        <f t="shared" ca="1" si="3"/>
        <v/>
      </c>
      <c r="L9" s="18" t="str">
        <f t="shared" ca="1" si="4"/>
        <v/>
      </c>
      <c r="M9" s="18" t="str">
        <f t="shared" ca="1" si="5"/>
        <v/>
      </c>
      <c r="N9" s="18" t="str">
        <f t="shared" ca="1" si="6"/>
        <v/>
      </c>
      <c r="O9" s="18" t="str">
        <f t="shared" ca="1" si="7"/>
        <v/>
      </c>
      <c r="P9" s="18" t="str">
        <f t="shared" ca="1" si="8"/>
        <v/>
      </c>
      <c r="Q9" s="18" t="str">
        <f t="shared" ca="1" si="9"/>
        <v/>
      </c>
      <c r="R9" s="18" t="str">
        <f t="shared" ca="1" si="10"/>
        <v/>
      </c>
      <c r="S9" s="18" t="str">
        <f t="shared" ca="1" si="11"/>
        <v/>
      </c>
      <c r="T9" s="18" t="str">
        <f t="shared" ca="1" si="12"/>
        <v/>
      </c>
      <c r="U9" s="18" t="str">
        <f t="shared" ca="1" si="13"/>
        <v/>
      </c>
      <c r="V9" s="18" t="str">
        <f t="shared" ca="1" si="14"/>
        <v/>
      </c>
      <c r="W9" s="18" t="str">
        <f t="shared" ca="1" si="15"/>
        <v/>
      </c>
      <c r="X9" s="18" t="str">
        <f t="shared" ca="1" si="16"/>
        <v/>
      </c>
      <c r="Y9" s="18" t="str">
        <f t="shared" ca="1" si="17"/>
        <v/>
      </c>
      <c r="Z9" s="18" t="str">
        <f t="shared" ca="1" si="18"/>
        <v/>
      </c>
      <c r="AA9" s="18" t="str">
        <f t="shared" ca="1" si="19"/>
        <v/>
      </c>
      <c r="AB9" s="18" t="str">
        <f t="shared" ca="1" si="20"/>
        <v/>
      </c>
      <c r="AC9" s="18" t="str">
        <f t="shared" ca="1" si="21"/>
        <v/>
      </c>
      <c r="AD9" s="18" t="str">
        <f t="shared" ca="1" si="22"/>
        <v/>
      </c>
      <c r="AE9" s="18" t="str">
        <f t="shared" ca="1" si="23"/>
        <v/>
      </c>
      <c r="AF9" s="18" t="str">
        <f t="shared" ca="1" si="24"/>
        <v/>
      </c>
      <c r="AG9" s="18" t="str">
        <f t="shared" ca="1" si="25"/>
        <v/>
      </c>
      <c r="AH9" s="18" t="str">
        <f t="shared" ca="1" si="26"/>
        <v/>
      </c>
      <c r="AI9" s="18" t="str">
        <f t="shared" ca="1" si="27"/>
        <v/>
      </c>
      <c r="AJ9" s="18" t="str">
        <f t="shared" ca="1" si="28"/>
        <v/>
      </c>
      <c r="AK9" s="18" t="str">
        <f t="shared" ca="1" si="29"/>
        <v/>
      </c>
      <c r="AL9" s="18" t="str">
        <f t="shared" ca="1" si="30"/>
        <v/>
      </c>
      <c r="AM9" s="18" t="str">
        <f t="shared" ca="1" si="30"/>
        <v/>
      </c>
      <c r="AN9" s="18" t="str">
        <f t="shared" ca="1" si="30"/>
        <v/>
      </c>
      <c r="AO9" s="18" t="str">
        <f t="shared" ca="1" si="30"/>
        <v/>
      </c>
      <c r="AP9" s="18" t="str">
        <f t="shared" ca="1" si="30"/>
        <v/>
      </c>
      <c r="AQ9" s="18" t="str">
        <f t="shared" ca="1" si="30"/>
        <v/>
      </c>
      <c r="AR9" s="18" t="str">
        <f t="shared" ca="1" si="30"/>
        <v/>
      </c>
    </row>
    <row r="10" spans="1:44" ht="18.75" customHeight="1" x14ac:dyDescent="0.3">
      <c r="B10" s="13" t="s">
        <v>8</v>
      </c>
      <c r="C10" s="18" t="str">
        <f t="shared" ref="C10:C17" ca="1" si="31">IFERROR(IF(TEXT(DATE(Calendar_Year,ROW($A5),1),"ddd")=LEFT(C$5,3),DATE(Calendar_Year,ROW($A5),1),""),"")</f>
        <v/>
      </c>
      <c r="D10" s="18" t="str">
        <f t="shared" ref="D10:I17" ca="1" si="32">IFERROR(IF(TEXT(DATE(Calendar_Year,ROW($A5),1),"ddd")=LEFT(D$5,3),DATE(Calendar_Year,ROW($A5),1),IF(C10&gt;=1,C10+1,"")),"")</f>
        <v/>
      </c>
      <c r="E10" s="18" t="str">
        <f t="shared" ca="1" si="32"/>
        <v/>
      </c>
      <c r="F10" s="18" t="str">
        <f t="shared" ca="1" si="32"/>
        <v/>
      </c>
      <c r="G10" s="18" t="str">
        <f t="shared" ca="1" si="32"/>
        <v/>
      </c>
      <c r="H10" s="18" t="str">
        <f t="shared" ca="1" si="32"/>
        <v/>
      </c>
      <c r="I10" s="18" t="str">
        <f t="shared" ca="1" si="32"/>
        <v/>
      </c>
      <c r="J10" s="18" t="str">
        <f t="shared" ca="1" si="2"/>
        <v/>
      </c>
      <c r="K10" s="18" t="str">
        <f t="shared" ca="1" si="3"/>
        <v/>
      </c>
      <c r="L10" s="18" t="str">
        <f t="shared" ca="1" si="4"/>
        <v/>
      </c>
      <c r="M10" s="18" t="str">
        <f t="shared" ca="1" si="5"/>
        <v/>
      </c>
      <c r="N10" s="18" t="str">
        <f t="shared" ca="1" si="6"/>
        <v/>
      </c>
      <c r="O10" s="18" t="str">
        <f t="shared" ca="1" si="7"/>
        <v/>
      </c>
      <c r="P10" s="18" t="str">
        <f t="shared" ca="1" si="8"/>
        <v/>
      </c>
      <c r="Q10" s="18" t="str">
        <f t="shared" ca="1" si="9"/>
        <v/>
      </c>
      <c r="R10" s="18" t="str">
        <f t="shared" ca="1" si="10"/>
        <v/>
      </c>
      <c r="S10" s="18" t="str">
        <f t="shared" ca="1" si="11"/>
        <v/>
      </c>
      <c r="T10" s="18" t="str">
        <f t="shared" ca="1" si="12"/>
        <v/>
      </c>
      <c r="U10" s="18" t="str">
        <f t="shared" ca="1" si="13"/>
        <v/>
      </c>
      <c r="V10" s="18" t="str">
        <f t="shared" ca="1" si="14"/>
        <v/>
      </c>
      <c r="W10" s="18" t="str">
        <f t="shared" ca="1" si="15"/>
        <v/>
      </c>
      <c r="X10" s="18" t="str">
        <f t="shared" ca="1" si="16"/>
        <v/>
      </c>
      <c r="Y10" s="18" t="str">
        <f t="shared" ca="1" si="17"/>
        <v/>
      </c>
      <c r="Z10" s="18" t="str">
        <f t="shared" ca="1" si="18"/>
        <v/>
      </c>
      <c r="AA10" s="18" t="str">
        <f t="shared" ca="1" si="19"/>
        <v/>
      </c>
      <c r="AB10" s="18" t="str">
        <f t="shared" ca="1" si="20"/>
        <v/>
      </c>
      <c r="AC10" s="18" t="str">
        <f t="shared" ca="1" si="21"/>
        <v/>
      </c>
      <c r="AD10" s="18" t="str">
        <f t="shared" ca="1" si="22"/>
        <v/>
      </c>
      <c r="AE10" s="18" t="str">
        <f t="shared" ca="1" si="23"/>
        <v/>
      </c>
      <c r="AF10" s="18" t="str">
        <f t="shared" ca="1" si="24"/>
        <v/>
      </c>
      <c r="AG10" s="18" t="str">
        <f t="shared" ca="1" si="25"/>
        <v/>
      </c>
      <c r="AH10" s="18" t="str">
        <f t="shared" ca="1" si="26"/>
        <v/>
      </c>
      <c r="AI10" s="18" t="str">
        <f t="shared" ca="1" si="27"/>
        <v/>
      </c>
      <c r="AJ10" s="18" t="str">
        <f t="shared" ca="1" si="28"/>
        <v/>
      </c>
      <c r="AK10" s="18" t="str">
        <f t="shared" ca="1" si="29"/>
        <v/>
      </c>
      <c r="AL10" s="18" t="str">
        <f t="shared" ref="AL10:AR17" ca="1" si="33">IFERROR(IF(AND(AK10&gt;=1,AK10+1&lt;=DATE(Calendar_Year,ROW($A5)+1,0)),AK10+1,""),"")</f>
        <v/>
      </c>
      <c r="AM10" s="18" t="str">
        <f t="shared" ca="1" si="33"/>
        <v/>
      </c>
      <c r="AN10" s="18" t="str">
        <f t="shared" ca="1" si="33"/>
        <v/>
      </c>
      <c r="AO10" s="18" t="str">
        <f t="shared" ca="1" si="33"/>
        <v/>
      </c>
      <c r="AP10" s="18" t="str">
        <f t="shared" ca="1" si="33"/>
        <v/>
      </c>
      <c r="AQ10" s="18" t="str">
        <f t="shared" ca="1" si="33"/>
        <v/>
      </c>
      <c r="AR10" s="18" t="str">
        <f t="shared" ca="1" si="33"/>
        <v/>
      </c>
    </row>
    <row r="11" spans="1:44" ht="18.75" customHeight="1" x14ac:dyDescent="0.3">
      <c r="B11" s="13" t="s">
        <v>9</v>
      </c>
      <c r="C11" s="18" t="str">
        <f t="shared" ca="1" si="31"/>
        <v/>
      </c>
      <c r="D11" s="18" t="str">
        <f t="shared" ca="1" si="32"/>
        <v/>
      </c>
      <c r="E11" s="18" t="str">
        <f t="shared" ca="1" si="32"/>
        <v/>
      </c>
      <c r="F11" s="18" t="str">
        <f t="shared" ca="1" si="32"/>
        <v/>
      </c>
      <c r="G11" s="18" t="str">
        <f t="shared" ca="1" si="32"/>
        <v/>
      </c>
      <c r="H11" s="18" t="str">
        <f t="shared" ca="1" si="32"/>
        <v/>
      </c>
      <c r="I11" s="18" t="str">
        <f t="shared" ca="1" si="32"/>
        <v/>
      </c>
      <c r="J11" s="18" t="str">
        <f t="shared" ca="1" si="2"/>
        <v/>
      </c>
      <c r="K11" s="18" t="str">
        <f t="shared" ca="1" si="3"/>
        <v/>
      </c>
      <c r="L11" s="18" t="str">
        <f t="shared" ca="1" si="4"/>
        <v/>
      </c>
      <c r="M11" s="18" t="str">
        <f t="shared" ca="1" si="5"/>
        <v/>
      </c>
      <c r="N11" s="18" t="str">
        <f t="shared" ca="1" si="6"/>
        <v/>
      </c>
      <c r="O11" s="18" t="str">
        <f t="shared" ca="1" si="7"/>
        <v/>
      </c>
      <c r="P11" s="18" t="str">
        <f t="shared" ca="1" si="8"/>
        <v/>
      </c>
      <c r="Q11" s="18" t="str">
        <f t="shared" ca="1" si="9"/>
        <v/>
      </c>
      <c r="R11" s="18" t="str">
        <f t="shared" ca="1" si="10"/>
        <v/>
      </c>
      <c r="S11" s="18" t="str">
        <f t="shared" ca="1" si="11"/>
        <v/>
      </c>
      <c r="T11" s="18" t="str">
        <f t="shared" ca="1" si="12"/>
        <v/>
      </c>
      <c r="U11" s="18" t="str">
        <f t="shared" ca="1" si="13"/>
        <v/>
      </c>
      <c r="V11" s="18" t="str">
        <f t="shared" ca="1" si="14"/>
        <v/>
      </c>
      <c r="W11" s="18" t="str">
        <f t="shared" ca="1" si="15"/>
        <v/>
      </c>
      <c r="X11" s="18" t="str">
        <f t="shared" ca="1" si="16"/>
        <v/>
      </c>
      <c r="Y11" s="18" t="str">
        <f t="shared" ca="1" si="17"/>
        <v/>
      </c>
      <c r="Z11" s="18" t="str">
        <f t="shared" ca="1" si="18"/>
        <v/>
      </c>
      <c r="AA11" s="18" t="str">
        <f t="shared" ca="1" si="19"/>
        <v/>
      </c>
      <c r="AB11" s="18" t="str">
        <f t="shared" ca="1" si="20"/>
        <v/>
      </c>
      <c r="AC11" s="18" t="str">
        <f t="shared" ca="1" si="21"/>
        <v/>
      </c>
      <c r="AD11" s="18" t="str">
        <f t="shared" ca="1" si="22"/>
        <v/>
      </c>
      <c r="AE11" s="18" t="str">
        <f t="shared" ca="1" si="23"/>
        <v/>
      </c>
      <c r="AF11" s="18" t="str">
        <f t="shared" ca="1" si="24"/>
        <v/>
      </c>
      <c r="AG11" s="18" t="str">
        <f t="shared" ca="1" si="25"/>
        <v/>
      </c>
      <c r="AH11" s="18" t="str">
        <f t="shared" ca="1" si="26"/>
        <v/>
      </c>
      <c r="AI11" s="18" t="str">
        <f t="shared" ca="1" si="27"/>
        <v/>
      </c>
      <c r="AJ11" s="18" t="str">
        <f t="shared" ca="1" si="28"/>
        <v/>
      </c>
      <c r="AK11" s="18" t="str">
        <f t="shared" ca="1" si="29"/>
        <v/>
      </c>
      <c r="AL11" s="18" t="str">
        <f t="shared" ca="1" si="33"/>
        <v/>
      </c>
      <c r="AM11" s="18" t="str">
        <f t="shared" ca="1" si="33"/>
        <v/>
      </c>
      <c r="AN11" s="18" t="str">
        <f t="shared" ca="1" si="33"/>
        <v/>
      </c>
      <c r="AO11" s="18" t="str">
        <f t="shared" ca="1" si="33"/>
        <v/>
      </c>
      <c r="AP11" s="18" t="str">
        <f t="shared" ca="1" si="33"/>
        <v/>
      </c>
      <c r="AQ11" s="18" t="str">
        <f t="shared" ca="1" si="33"/>
        <v/>
      </c>
      <c r="AR11" s="18" t="str">
        <f t="shared" ca="1" si="33"/>
        <v/>
      </c>
    </row>
    <row r="12" spans="1:44" ht="18.75" customHeight="1" x14ac:dyDescent="0.3">
      <c r="B12" s="13" t="s">
        <v>10</v>
      </c>
      <c r="C12" s="18" t="str">
        <f t="shared" ca="1" si="31"/>
        <v/>
      </c>
      <c r="D12" s="18" t="str">
        <f t="shared" ca="1" si="32"/>
        <v/>
      </c>
      <c r="E12" s="18" t="str">
        <f t="shared" ca="1" si="32"/>
        <v/>
      </c>
      <c r="F12" s="18" t="str">
        <f t="shared" ca="1" si="32"/>
        <v/>
      </c>
      <c r="G12" s="18" t="str">
        <f t="shared" ca="1" si="32"/>
        <v/>
      </c>
      <c r="H12" s="18" t="str">
        <f t="shared" ca="1" si="32"/>
        <v/>
      </c>
      <c r="I12" s="18" t="str">
        <f t="shared" ca="1" si="32"/>
        <v/>
      </c>
      <c r="J12" s="18" t="str">
        <f t="shared" ca="1" si="2"/>
        <v/>
      </c>
      <c r="K12" s="18" t="str">
        <f t="shared" ca="1" si="3"/>
        <v/>
      </c>
      <c r="L12" s="18" t="str">
        <f t="shared" ca="1" si="4"/>
        <v/>
      </c>
      <c r="M12" s="18" t="str">
        <f t="shared" ca="1" si="5"/>
        <v/>
      </c>
      <c r="N12" s="18" t="str">
        <f t="shared" ca="1" si="6"/>
        <v/>
      </c>
      <c r="O12" s="18" t="str">
        <f t="shared" ca="1" si="7"/>
        <v/>
      </c>
      <c r="P12" s="18" t="str">
        <f t="shared" ca="1" si="8"/>
        <v/>
      </c>
      <c r="Q12" s="18" t="str">
        <f t="shared" ca="1" si="9"/>
        <v/>
      </c>
      <c r="R12" s="18" t="str">
        <f t="shared" ca="1" si="10"/>
        <v/>
      </c>
      <c r="S12" s="18" t="str">
        <f t="shared" ca="1" si="11"/>
        <v/>
      </c>
      <c r="T12" s="18" t="str">
        <f t="shared" ca="1" si="12"/>
        <v/>
      </c>
      <c r="U12" s="18" t="str">
        <f t="shared" ca="1" si="13"/>
        <v/>
      </c>
      <c r="V12" s="18" t="str">
        <f t="shared" ca="1" si="14"/>
        <v/>
      </c>
      <c r="W12" s="18" t="str">
        <f t="shared" ca="1" si="15"/>
        <v/>
      </c>
      <c r="X12" s="18" t="str">
        <f t="shared" ca="1" si="16"/>
        <v/>
      </c>
      <c r="Y12" s="18" t="str">
        <f t="shared" ca="1" si="17"/>
        <v/>
      </c>
      <c r="Z12" s="18" t="str">
        <f t="shared" ca="1" si="18"/>
        <v/>
      </c>
      <c r="AA12" s="18" t="str">
        <f t="shared" ca="1" si="19"/>
        <v/>
      </c>
      <c r="AB12" s="18" t="str">
        <f t="shared" ca="1" si="20"/>
        <v/>
      </c>
      <c r="AC12" s="18" t="str">
        <f t="shared" ca="1" si="21"/>
        <v/>
      </c>
      <c r="AD12" s="18" t="str">
        <f t="shared" ca="1" si="22"/>
        <v/>
      </c>
      <c r="AE12" s="18" t="str">
        <f t="shared" ca="1" si="23"/>
        <v/>
      </c>
      <c r="AF12" s="18" t="str">
        <f t="shared" ca="1" si="24"/>
        <v/>
      </c>
      <c r="AG12" s="18" t="str">
        <f t="shared" ca="1" si="25"/>
        <v/>
      </c>
      <c r="AH12" s="18" t="str">
        <f t="shared" ca="1" si="26"/>
        <v/>
      </c>
      <c r="AI12" s="18" t="str">
        <f t="shared" ca="1" si="27"/>
        <v/>
      </c>
      <c r="AJ12" s="18" t="str">
        <f t="shared" ca="1" si="28"/>
        <v/>
      </c>
      <c r="AK12" s="18" t="str">
        <f t="shared" ca="1" si="29"/>
        <v/>
      </c>
      <c r="AL12" s="18" t="str">
        <f t="shared" ca="1" si="33"/>
        <v/>
      </c>
      <c r="AM12" s="18" t="str">
        <f t="shared" ca="1" si="33"/>
        <v/>
      </c>
      <c r="AN12" s="18" t="str">
        <f t="shared" ca="1" si="33"/>
        <v/>
      </c>
      <c r="AO12" s="18" t="str">
        <f t="shared" ca="1" si="33"/>
        <v/>
      </c>
      <c r="AP12" s="18" t="str">
        <f t="shared" ca="1" si="33"/>
        <v/>
      </c>
      <c r="AQ12" s="18" t="str">
        <f t="shared" ca="1" si="33"/>
        <v/>
      </c>
      <c r="AR12" s="18" t="str">
        <f t="shared" ca="1" si="33"/>
        <v/>
      </c>
    </row>
    <row r="13" spans="1:44" ht="18.75" customHeight="1" x14ac:dyDescent="0.3">
      <c r="B13" s="13" t="s">
        <v>11</v>
      </c>
      <c r="C13" s="18" t="str">
        <f t="shared" ca="1" si="31"/>
        <v/>
      </c>
      <c r="D13" s="18" t="str">
        <f t="shared" ca="1" si="32"/>
        <v/>
      </c>
      <c r="E13" s="18" t="str">
        <f t="shared" ca="1" si="32"/>
        <v/>
      </c>
      <c r="F13" s="18" t="str">
        <f t="shared" ca="1" si="32"/>
        <v/>
      </c>
      <c r="G13" s="18" t="str">
        <f t="shared" ca="1" si="32"/>
        <v/>
      </c>
      <c r="H13" s="18" t="str">
        <f t="shared" ca="1" si="32"/>
        <v/>
      </c>
      <c r="I13" s="18" t="str">
        <f t="shared" ca="1" si="32"/>
        <v/>
      </c>
      <c r="J13" s="18" t="str">
        <f t="shared" ca="1" si="2"/>
        <v/>
      </c>
      <c r="K13" s="18" t="str">
        <f t="shared" ca="1" si="3"/>
        <v/>
      </c>
      <c r="L13" s="18" t="str">
        <f t="shared" ca="1" si="4"/>
        <v/>
      </c>
      <c r="M13" s="18" t="str">
        <f t="shared" ca="1" si="5"/>
        <v/>
      </c>
      <c r="N13" s="18" t="str">
        <f t="shared" ca="1" si="6"/>
        <v/>
      </c>
      <c r="O13" s="18" t="str">
        <f t="shared" ca="1" si="7"/>
        <v/>
      </c>
      <c r="P13" s="18" t="str">
        <f t="shared" ca="1" si="8"/>
        <v/>
      </c>
      <c r="Q13" s="18" t="str">
        <f t="shared" ca="1" si="9"/>
        <v/>
      </c>
      <c r="R13" s="18" t="str">
        <f t="shared" ca="1" si="10"/>
        <v/>
      </c>
      <c r="S13" s="18" t="str">
        <f t="shared" ca="1" si="11"/>
        <v/>
      </c>
      <c r="T13" s="18" t="str">
        <f t="shared" ca="1" si="12"/>
        <v/>
      </c>
      <c r="U13" s="18" t="str">
        <f t="shared" ca="1" si="13"/>
        <v/>
      </c>
      <c r="V13" s="18" t="str">
        <f t="shared" ca="1" si="14"/>
        <v/>
      </c>
      <c r="W13" s="18" t="str">
        <f t="shared" ca="1" si="15"/>
        <v/>
      </c>
      <c r="X13" s="18" t="str">
        <f t="shared" ca="1" si="16"/>
        <v/>
      </c>
      <c r="Y13" s="18" t="str">
        <f t="shared" ca="1" si="17"/>
        <v/>
      </c>
      <c r="Z13" s="18" t="str">
        <f t="shared" ca="1" si="18"/>
        <v/>
      </c>
      <c r="AA13" s="18" t="str">
        <f t="shared" ca="1" si="19"/>
        <v/>
      </c>
      <c r="AB13" s="18" t="str">
        <f t="shared" ca="1" si="20"/>
        <v/>
      </c>
      <c r="AC13" s="18" t="str">
        <f t="shared" ca="1" si="21"/>
        <v/>
      </c>
      <c r="AD13" s="18" t="str">
        <f t="shared" ca="1" si="22"/>
        <v/>
      </c>
      <c r="AE13" s="18" t="str">
        <f t="shared" ca="1" si="23"/>
        <v/>
      </c>
      <c r="AF13" s="18" t="str">
        <f t="shared" ca="1" si="24"/>
        <v/>
      </c>
      <c r="AG13" s="18" t="str">
        <f t="shared" ca="1" si="25"/>
        <v/>
      </c>
      <c r="AH13" s="18" t="str">
        <f t="shared" ca="1" si="26"/>
        <v/>
      </c>
      <c r="AI13" s="18" t="str">
        <f t="shared" ca="1" si="27"/>
        <v/>
      </c>
      <c r="AJ13" s="18" t="str">
        <f t="shared" ca="1" si="28"/>
        <v/>
      </c>
      <c r="AK13" s="18" t="str">
        <f t="shared" ca="1" si="29"/>
        <v/>
      </c>
      <c r="AL13" s="18" t="str">
        <f t="shared" ca="1" si="33"/>
        <v/>
      </c>
      <c r="AM13" s="18" t="str">
        <f t="shared" ca="1" si="33"/>
        <v/>
      </c>
      <c r="AN13" s="18" t="str">
        <f t="shared" ca="1" si="33"/>
        <v/>
      </c>
      <c r="AO13" s="18" t="str">
        <f t="shared" ca="1" si="33"/>
        <v/>
      </c>
      <c r="AP13" s="18" t="str">
        <f t="shared" ca="1" si="33"/>
        <v/>
      </c>
      <c r="AQ13" s="18" t="str">
        <f t="shared" ca="1" si="33"/>
        <v/>
      </c>
      <c r="AR13" s="18" t="str">
        <f t="shared" ca="1" si="33"/>
        <v/>
      </c>
    </row>
    <row r="14" spans="1:44" ht="18.75" customHeight="1" x14ac:dyDescent="0.3">
      <c r="B14" s="13" t="s">
        <v>12</v>
      </c>
      <c r="C14" s="18" t="str">
        <f t="shared" ca="1" si="31"/>
        <v/>
      </c>
      <c r="D14" s="18" t="str">
        <f t="shared" ca="1" si="32"/>
        <v/>
      </c>
      <c r="E14" s="18" t="str">
        <f t="shared" ca="1" si="32"/>
        <v/>
      </c>
      <c r="F14" s="18" t="str">
        <f t="shared" ca="1" si="32"/>
        <v/>
      </c>
      <c r="G14" s="18" t="str">
        <f t="shared" ca="1" si="32"/>
        <v/>
      </c>
      <c r="H14" s="18" t="str">
        <f t="shared" ca="1" si="32"/>
        <v/>
      </c>
      <c r="I14" s="18" t="str">
        <f t="shared" ca="1" si="32"/>
        <v/>
      </c>
      <c r="J14" s="18" t="str">
        <f t="shared" ca="1" si="2"/>
        <v/>
      </c>
      <c r="K14" s="18" t="str">
        <f t="shared" ca="1" si="3"/>
        <v/>
      </c>
      <c r="L14" s="18" t="str">
        <f t="shared" ca="1" si="4"/>
        <v/>
      </c>
      <c r="M14" s="18" t="str">
        <f t="shared" ca="1" si="5"/>
        <v/>
      </c>
      <c r="N14" s="18" t="str">
        <f t="shared" ca="1" si="6"/>
        <v/>
      </c>
      <c r="O14" s="18" t="str">
        <f t="shared" ca="1" si="7"/>
        <v/>
      </c>
      <c r="P14" s="18" t="str">
        <f t="shared" ca="1" si="8"/>
        <v/>
      </c>
      <c r="Q14" s="18" t="str">
        <f t="shared" ca="1" si="9"/>
        <v/>
      </c>
      <c r="R14" s="18" t="str">
        <f t="shared" ca="1" si="10"/>
        <v/>
      </c>
      <c r="S14" s="18" t="str">
        <f t="shared" ca="1" si="11"/>
        <v/>
      </c>
      <c r="T14" s="18" t="str">
        <f t="shared" ca="1" si="12"/>
        <v/>
      </c>
      <c r="U14" s="18" t="str">
        <f t="shared" ca="1" si="13"/>
        <v/>
      </c>
      <c r="V14" s="18" t="str">
        <f t="shared" ca="1" si="14"/>
        <v/>
      </c>
      <c r="W14" s="18" t="str">
        <f t="shared" ca="1" si="15"/>
        <v/>
      </c>
      <c r="X14" s="18" t="str">
        <f t="shared" ca="1" si="16"/>
        <v/>
      </c>
      <c r="Y14" s="18" t="str">
        <f t="shared" ca="1" si="17"/>
        <v/>
      </c>
      <c r="Z14" s="18" t="str">
        <f t="shared" ca="1" si="18"/>
        <v/>
      </c>
      <c r="AA14" s="18" t="str">
        <f t="shared" ca="1" si="19"/>
        <v/>
      </c>
      <c r="AB14" s="18" t="str">
        <f t="shared" ca="1" si="20"/>
        <v/>
      </c>
      <c r="AC14" s="18" t="str">
        <f t="shared" ca="1" si="21"/>
        <v/>
      </c>
      <c r="AD14" s="18" t="str">
        <f t="shared" ca="1" si="22"/>
        <v/>
      </c>
      <c r="AE14" s="18" t="str">
        <f t="shared" ca="1" si="23"/>
        <v/>
      </c>
      <c r="AF14" s="18" t="str">
        <f t="shared" ca="1" si="24"/>
        <v/>
      </c>
      <c r="AG14" s="18" t="str">
        <f t="shared" ca="1" si="25"/>
        <v/>
      </c>
      <c r="AH14" s="18" t="str">
        <f t="shared" ca="1" si="26"/>
        <v/>
      </c>
      <c r="AI14" s="18" t="str">
        <f t="shared" ca="1" si="27"/>
        <v/>
      </c>
      <c r="AJ14" s="18" t="str">
        <f t="shared" ca="1" si="28"/>
        <v/>
      </c>
      <c r="AK14" s="18" t="str">
        <f t="shared" ca="1" si="29"/>
        <v/>
      </c>
      <c r="AL14" s="18" t="str">
        <f t="shared" ca="1" si="33"/>
        <v/>
      </c>
      <c r="AM14" s="18" t="str">
        <f t="shared" ca="1" si="33"/>
        <v/>
      </c>
      <c r="AN14" s="18" t="str">
        <f t="shared" ca="1" si="33"/>
        <v/>
      </c>
      <c r="AO14" s="18" t="str">
        <f t="shared" ca="1" si="33"/>
        <v/>
      </c>
      <c r="AP14" s="18" t="str">
        <f t="shared" ca="1" si="33"/>
        <v/>
      </c>
      <c r="AQ14" s="18" t="str">
        <f t="shared" ca="1" si="33"/>
        <v/>
      </c>
      <c r="AR14" s="18" t="str">
        <f t="shared" ca="1" si="33"/>
        <v/>
      </c>
    </row>
    <row r="15" spans="1:44" ht="18.75" customHeight="1" x14ac:dyDescent="0.3">
      <c r="B15" s="13" t="s">
        <v>13</v>
      </c>
      <c r="C15" s="18" t="str">
        <f t="shared" ca="1" si="31"/>
        <v/>
      </c>
      <c r="D15" s="18" t="str">
        <f t="shared" ca="1" si="32"/>
        <v/>
      </c>
      <c r="E15" s="18" t="str">
        <f t="shared" ca="1" si="32"/>
        <v/>
      </c>
      <c r="F15" s="18" t="str">
        <f t="shared" ca="1" si="32"/>
        <v/>
      </c>
      <c r="G15" s="18" t="str">
        <f t="shared" ca="1" si="32"/>
        <v/>
      </c>
      <c r="H15" s="18" t="str">
        <f t="shared" ca="1" si="32"/>
        <v/>
      </c>
      <c r="I15" s="18" t="str">
        <f t="shared" ca="1" si="32"/>
        <v/>
      </c>
      <c r="J15" s="18" t="str">
        <f t="shared" ca="1" si="2"/>
        <v/>
      </c>
      <c r="K15" s="18" t="str">
        <f t="shared" ca="1" si="3"/>
        <v/>
      </c>
      <c r="L15" s="18" t="str">
        <f t="shared" ca="1" si="4"/>
        <v/>
      </c>
      <c r="M15" s="18" t="str">
        <f t="shared" ca="1" si="5"/>
        <v/>
      </c>
      <c r="N15" s="18" t="str">
        <f t="shared" ca="1" si="6"/>
        <v/>
      </c>
      <c r="O15" s="18" t="str">
        <f t="shared" ca="1" si="7"/>
        <v/>
      </c>
      <c r="P15" s="18" t="str">
        <f t="shared" ca="1" si="8"/>
        <v/>
      </c>
      <c r="Q15" s="18" t="str">
        <f t="shared" ca="1" si="9"/>
        <v/>
      </c>
      <c r="R15" s="18" t="str">
        <f t="shared" ca="1" si="10"/>
        <v/>
      </c>
      <c r="S15" s="18" t="str">
        <f t="shared" ca="1" si="11"/>
        <v/>
      </c>
      <c r="T15" s="18" t="str">
        <f t="shared" ca="1" si="12"/>
        <v/>
      </c>
      <c r="U15" s="18" t="str">
        <f t="shared" ca="1" si="13"/>
        <v/>
      </c>
      <c r="V15" s="18" t="str">
        <f t="shared" ca="1" si="14"/>
        <v/>
      </c>
      <c r="W15" s="18" t="str">
        <f t="shared" ca="1" si="15"/>
        <v/>
      </c>
      <c r="X15" s="18" t="str">
        <f t="shared" ca="1" si="16"/>
        <v/>
      </c>
      <c r="Y15" s="18" t="str">
        <f t="shared" ca="1" si="17"/>
        <v/>
      </c>
      <c r="Z15" s="18" t="str">
        <f t="shared" ca="1" si="18"/>
        <v/>
      </c>
      <c r="AA15" s="18" t="str">
        <f t="shared" ca="1" si="19"/>
        <v/>
      </c>
      <c r="AB15" s="18" t="str">
        <f t="shared" ca="1" si="20"/>
        <v/>
      </c>
      <c r="AC15" s="18" t="str">
        <f t="shared" ca="1" si="21"/>
        <v/>
      </c>
      <c r="AD15" s="18" t="str">
        <f t="shared" ca="1" si="22"/>
        <v/>
      </c>
      <c r="AE15" s="18" t="str">
        <f t="shared" ca="1" si="23"/>
        <v/>
      </c>
      <c r="AF15" s="18" t="str">
        <f t="shared" ca="1" si="24"/>
        <v/>
      </c>
      <c r="AG15" s="18" t="str">
        <f t="shared" ca="1" si="25"/>
        <v/>
      </c>
      <c r="AH15" s="18" t="str">
        <f t="shared" ca="1" si="26"/>
        <v/>
      </c>
      <c r="AI15" s="18" t="str">
        <f t="shared" ca="1" si="27"/>
        <v/>
      </c>
      <c r="AJ15" s="18" t="str">
        <f t="shared" ca="1" si="28"/>
        <v/>
      </c>
      <c r="AK15" s="18" t="str">
        <f t="shared" ca="1" si="29"/>
        <v/>
      </c>
      <c r="AL15" s="18" t="str">
        <f t="shared" ca="1" si="33"/>
        <v/>
      </c>
      <c r="AM15" s="18" t="str">
        <f t="shared" ca="1" si="33"/>
        <v/>
      </c>
      <c r="AN15" s="18" t="str">
        <f t="shared" ca="1" si="33"/>
        <v/>
      </c>
      <c r="AO15" s="18" t="str">
        <f t="shared" ca="1" si="33"/>
        <v/>
      </c>
      <c r="AP15" s="18" t="str">
        <f t="shared" ca="1" si="33"/>
        <v/>
      </c>
      <c r="AQ15" s="18" t="str">
        <f t="shared" ca="1" si="33"/>
        <v/>
      </c>
      <c r="AR15" s="18" t="str">
        <f t="shared" ca="1" si="33"/>
        <v/>
      </c>
    </row>
    <row r="16" spans="1:44" ht="18.75" customHeight="1" x14ac:dyDescent="0.3">
      <c r="B16" s="13" t="s">
        <v>14</v>
      </c>
      <c r="C16" s="18" t="str">
        <f t="shared" ca="1" si="31"/>
        <v/>
      </c>
      <c r="D16" s="18" t="str">
        <f t="shared" ca="1" si="32"/>
        <v/>
      </c>
      <c r="E16" s="18" t="str">
        <f t="shared" ca="1" si="32"/>
        <v/>
      </c>
      <c r="F16" s="18" t="str">
        <f t="shared" ca="1" si="32"/>
        <v/>
      </c>
      <c r="G16" s="18" t="str">
        <f t="shared" ca="1" si="32"/>
        <v/>
      </c>
      <c r="H16" s="18" t="str">
        <f t="shared" ca="1" si="32"/>
        <v/>
      </c>
      <c r="I16" s="18" t="str">
        <f t="shared" ca="1" si="32"/>
        <v/>
      </c>
      <c r="J16" s="18" t="str">
        <f t="shared" ca="1" si="2"/>
        <v/>
      </c>
      <c r="K16" s="18" t="str">
        <f t="shared" ca="1" si="3"/>
        <v/>
      </c>
      <c r="L16" s="18" t="str">
        <f t="shared" ca="1" si="4"/>
        <v/>
      </c>
      <c r="M16" s="18" t="str">
        <f t="shared" ca="1" si="5"/>
        <v/>
      </c>
      <c r="N16" s="18" t="str">
        <f t="shared" ca="1" si="6"/>
        <v/>
      </c>
      <c r="O16" s="18" t="str">
        <f t="shared" ca="1" si="7"/>
        <v/>
      </c>
      <c r="P16" s="18" t="str">
        <f t="shared" ca="1" si="8"/>
        <v/>
      </c>
      <c r="Q16" s="18" t="str">
        <f t="shared" ca="1" si="9"/>
        <v/>
      </c>
      <c r="R16" s="18" t="str">
        <f t="shared" ca="1" si="10"/>
        <v/>
      </c>
      <c r="S16" s="18" t="str">
        <f t="shared" ca="1" si="11"/>
        <v/>
      </c>
      <c r="T16" s="18" t="str">
        <f t="shared" ca="1" si="12"/>
        <v/>
      </c>
      <c r="U16" s="18" t="str">
        <f t="shared" ca="1" si="13"/>
        <v/>
      </c>
      <c r="V16" s="18" t="str">
        <f t="shared" ca="1" si="14"/>
        <v/>
      </c>
      <c r="W16" s="18" t="str">
        <f t="shared" ca="1" si="15"/>
        <v/>
      </c>
      <c r="X16" s="18" t="str">
        <f t="shared" ca="1" si="16"/>
        <v/>
      </c>
      <c r="Y16" s="18" t="str">
        <f t="shared" ca="1" si="17"/>
        <v/>
      </c>
      <c r="Z16" s="18" t="str">
        <f t="shared" ca="1" si="18"/>
        <v/>
      </c>
      <c r="AA16" s="18" t="str">
        <f t="shared" ca="1" si="19"/>
        <v/>
      </c>
      <c r="AB16" s="18" t="str">
        <f t="shared" ca="1" si="20"/>
        <v/>
      </c>
      <c r="AC16" s="18" t="str">
        <f t="shared" ca="1" si="21"/>
        <v/>
      </c>
      <c r="AD16" s="18" t="str">
        <f t="shared" ca="1" si="22"/>
        <v/>
      </c>
      <c r="AE16" s="18" t="str">
        <f t="shared" ca="1" si="23"/>
        <v/>
      </c>
      <c r="AF16" s="18" t="str">
        <f t="shared" ca="1" si="24"/>
        <v/>
      </c>
      <c r="AG16" s="18" t="str">
        <f t="shared" ca="1" si="25"/>
        <v/>
      </c>
      <c r="AH16" s="18" t="str">
        <f t="shared" ca="1" si="26"/>
        <v/>
      </c>
      <c r="AI16" s="18" t="str">
        <f t="shared" ca="1" si="27"/>
        <v/>
      </c>
      <c r="AJ16" s="18" t="str">
        <f t="shared" ca="1" si="28"/>
        <v/>
      </c>
      <c r="AK16" s="18" t="str">
        <f t="shared" ca="1" si="29"/>
        <v/>
      </c>
      <c r="AL16" s="18" t="str">
        <f t="shared" ca="1" si="33"/>
        <v/>
      </c>
      <c r="AM16" s="18" t="str">
        <f t="shared" ca="1" si="33"/>
        <v/>
      </c>
      <c r="AN16" s="18" t="str">
        <f t="shared" ca="1" si="33"/>
        <v/>
      </c>
      <c r="AO16" s="18" t="str">
        <f t="shared" ca="1" si="33"/>
        <v/>
      </c>
      <c r="AP16" s="18" t="str">
        <f t="shared" ca="1" si="33"/>
        <v/>
      </c>
      <c r="AQ16" s="18" t="str">
        <f t="shared" ca="1" si="33"/>
        <v/>
      </c>
      <c r="AR16" s="18" t="str">
        <f t="shared" ca="1" si="33"/>
        <v/>
      </c>
    </row>
    <row r="17" spans="2:44" ht="18.75" customHeight="1" x14ac:dyDescent="0.3">
      <c r="B17" s="13" t="s">
        <v>15</v>
      </c>
      <c r="C17" s="18" t="str">
        <f t="shared" ca="1" si="31"/>
        <v/>
      </c>
      <c r="D17" s="18" t="str">
        <f t="shared" ca="1" si="32"/>
        <v/>
      </c>
      <c r="E17" s="18" t="str">
        <f t="shared" ca="1" si="32"/>
        <v/>
      </c>
      <c r="F17" s="18" t="str">
        <f t="shared" ca="1" si="32"/>
        <v/>
      </c>
      <c r="G17" s="18" t="str">
        <f t="shared" ca="1" si="32"/>
        <v/>
      </c>
      <c r="H17" s="18" t="str">
        <f t="shared" ca="1" si="32"/>
        <v/>
      </c>
      <c r="I17" s="18" t="str">
        <f t="shared" ca="1" si="32"/>
        <v/>
      </c>
      <c r="J17" s="18" t="str">
        <f t="shared" ca="1" si="2"/>
        <v/>
      </c>
      <c r="K17" s="18" t="str">
        <f t="shared" ca="1" si="3"/>
        <v/>
      </c>
      <c r="L17" s="18" t="str">
        <f t="shared" ca="1" si="4"/>
        <v/>
      </c>
      <c r="M17" s="18" t="str">
        <f t="shared" ca="1" si="5"/>
        <v/>
      </c>
      <c r="N17" s="18" t="str">
        <f t="shared" ca="1" si="6"/>
        <v/>
      </c>
      <c r="O17" s="18" t="str">
        <f t="shared" ca="1" si="7"/>
        <v/>
      </c>
      <c r="P17" s="18" t="str">
        <f t="shared" ca="1" si="8"/>
        <v/>
      </c>
      <c r="Q17" s="18" t="str">
        <f t="shared" ca="1" si="9"/>
        <v/>
      </c>
      <c r="R17" s="18" t="str">
        <f t="shared" ca="1" si="10"/>
        <v/>
      </c>
      <c r="S17" s="18" t="str">
        <f t="shared" ca="1" si="11"/>
        <v/>
      </c>
      <c r="T17" s="18" t="str">
        <f t="shared" ca="1" si="12"/>
        <v/>
      </c>
      <c r="U17" s="18" t="str">
        <f t="shared" ca="1" si="13"/>
        <v/>
      </c>
      <c r="V17" s="18" t="str">
        <f t="shared" ca="1" si="14"/>
        <v/>
      </c>
      <c r="W17" s="18" t="str">
        <f t="shared" ca="1" si="15"/>
        <v/>
      </c>
      <c r="X17" s="18" t="str">
        <f t="shared" ca="1" si="16"/>
        <v/>
      </c>
      <c r="Y17" s="18" t="str">
        <f t="shared" ca="1" si="17"/>
        <v/>
      </c>
      <c r="Z17" s="18" t="str">
        <f t="shared" ca="1" si="18"/>
        <v/>
      </c>
      <c r="AA17" s="18" t="str">
        <f t="shared" ca="1" si="19"/>
        <v/>
      </c>
      <c r="AB17" s="18" t="str">
        <f t="shared" ca="1" si="20"/>
        <v/>
      </c>
      <c r="AC17" s="18" t="str">
        <f t="shared" ca="1" si="21"/>
        <v/>
      </c>
      <c r="AD17" s="18" t="str">
        <f t="shared" ca="1" si="22"/>
        <v/>
      </c>
      <c r="AE17" s="18" t="str">
        <f t="shared" ca="1" si="23"/>
        <v/>
      </c>
      <c r="AF17" s="18" t="str">
        <f t="shared" ca="1" si="24"/>
        <v/>
      </c>
      <c r="AG17" s="18" t="str">
        <f t="shared" ca="1" si="25"/>
        <v/>
      </c>
      <c r="AH17" s="18" t="str">
        <f t="shared" ca="1" si="26"/>
        <v/>
      </c>
      <c r="AI17" s="18" t="str">
        <f t="shared" ca="1" si="27"/>
        <v/>
      </c>
      <c r="AJ17" s="18" t="str">
        <f t="shared" ca="1" si="28"/>
        <v/>
      </c>
      <c r="AK17" s="18" t="str">
        <f t="shared" ca="1" si="29"/>
        <v/>
      </c>
      <c r="AL17" s="18" t="str">
        <f t="shared" ca="1" si="33"/>
        <v/>
      </c>
      <c r="AM17" s="18" t="str">
        <f t="shared" ca="1" si="33"/>
        <v/>
      </c>
      <c r="AN17" s="18" t="str">
        <f t="shared" ca="1" si="33"/>
        <v/>
      </c>
      <c r="AO17" s="18" t="str">
        <f t="shared" ca="1" si="33"/>
        <v/>
      </c>
      <c r="AP17" s="18" t="str">
        <f t="shared" ca="1" si="33"/>
        <v/>
      </c>
      <c r="AQ17" s="18" t="str">
        <f t="shared" ca="1" si="33"/>
        <v/>
      </c>
      <c r="AR17" s="18" t="str">
        <f t="shared" ca="1" si="33"/>
        <v/>
      </c>
    </row>
    <row r="18" spans="2:44" ht="40.15" customHeight="1" x14ac:dyDescent="0.3">
      <c r="B18" s="6" t="s">
        <v>16</v>
      </c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</row>
    <row r="19" spans="2:44" ht="28.15" customHeight="1" x14ac:dyDescent="0.3">
      <c r="C19" s="24" t="s">
        <v>19</v>
      </c>
      <c r="D19" s="24"/>
      <c r="E19" s="24"/>
      <c r="F19" s="7"/>
      <c r="H19" s="24" t="s">
        <v>25</v>
      </c>
      <c r="I19" s="24"/>
      <c r="J19" s="24"/>
      <c r="K19" s="24"/>
      <c r="L19" s="7"/>
      <c r="M19" s="19"/>
      <c r="N19" s="24" t="s">
        <v>31</v>
      </c>
      <c r="O19" s="24"/>
      <c r="P19" s="24"/>
      <c r="Q19" s="7"/>
      <c r="S19" s="24" t="s">
        <v>37</v>
      </c>
      <c r="T19" s="24"/>
      <c r="U19" s="24"/>
      <c r="V19" s="7"/>
      <c r="X19" s="24" t="s">
        <v>43</v>
      </c>
      <c r="Y19" s="24"/>
      <c r="Z19" s="24"/>
      <c r="AA19" s="7"/>
      <c r="AC19" s="24" t="s">
        <v>49</v>
      </c>
      <c r="AD19" s="24"/>
      <c r="AE19" s="24"/>
      <c r="AF19" s="15"/>
    </row>
    <row r="20" spans="2:44" ht="55.15" customHeight="1" x14ac:dyDescent="0.3">
      <c r="C20" s="25">
        <f ca="1">SUMIFS(LeaveTracker[Dagen],LeaveTracker[Naam van werknemer],valSelEmployee,LeaveTracker[Begindatum],"&gt;="&amp;DATE(Calendar_Year,1,1),LeaveTracker[Einddatum],"&lt;"&amp;DATE(Calendar_Year+1,1,1))</f>
        <v>4</v>
      </c>
      <c r="D20" s="25"/>
      <c r="E20" s="25"/>
      <c r="F20" s="7"/>
      <c r="H20" s="25">
        <f ca="1">NETWORKDAYS(DATE(Calendar_Year,1,1),EDATE(DATE(Calendar_Year,1,1),12)-1)</f>
        <v>260</v>
      </c>
      <c r="I20" s="25"/>
      <c r="J20" s="25"/>
      <c r="K20" s="25"/>
      <c r="L20" s="7"/>
      <c r="N20" s="28">
        <f ca="1">SUMIFS(LeaveTracker[Dagen],LeaveTracker[Naam van werknemer],valSelEmployee,LeaveTracker[Begindatum],"&gt;="&amp;DATE(Calendar_Year,1,1),LeaveTracker[Einddatum],"&lt;"&amp;DATE(Calendar_Year+1,1,1),LeaveTracker[Type verlof],'Typen verlof'!B4)</f>
        <v>1</v>
      </c>
      <c r="O20" s="28"/>
      <c r="P20" s="28"/>
      <c r="Q20" s="7"/>
      <c r="S20" s="29">
        <f ca="1">SUMIFS(LeaveTracker[Dagen],LeaveTracker[Naam van werknemer],valSelEmployee,LeaveTracker[Begindatum],"&gt;="&amp;DATE(Calendar_Year,1,1),LeaveTracker[Einddatum],"&lt;"&amp;DATE(Calendar_Year+1,1,1),LeaveTracker[Type verlof],'Typen verlof'!B5)</f>
        <v>0</v>
      </c>
      <c r="T20" s="29"/>
      <c r="U20" s="29"/>
      <c r="V20" s="7"/>
      <c r="X20" s="31">
        <f ca="1">SUMIFS(LeaveTracker[Dagen],LeaveTracker[Naam van werknemer],valSelEmployee,LeaveTracker[Begindatum],"&gt;="&amp;DATE(Calendar_Year,1,1),LeaveTracker[Einddatum],"&lt;"&amp;DATE(Calendar_Year+1,1,1),LeaveTracker[Type verlof],'Typen verlof'!B6)</f>
        <v>3</v>
      </c>
      <c r="Y20" s="31"/>
      <c r="Z20" s="31"/>
      <c r="AA20" s="7"/>
      <c r="AC20" s="30">
        <f ca="1">SUMIFS(LeaveTracker[Dagen],LeaveTracker[Naam van werknemer],valSelEmployee,LeaveTracker[Begindatum],"&gt;="&amp;DATE(Calendar_Year,1,1),LeaveTracker[Einddatum],"&lt;"&amp;DATE(Calendar_Year+1,1,1),LeaveTracker[Type verlof],'Typen verlof'!B7)</f>
        <v>0</v>
      </c>
      <c r="AD20" s="30"/>
      <c r="AE20" s="30"/>
    </row>
    <row r="21" spans="2:44" ht="22.15" customHeight="1" x14ac:dyDescent="0.3">
      <c r="C21" s="26">
        <f ca="1">SUMIFS(LeaveTracker[Dagen],LeaveTracker[Naam van werknemer],valSelEmployee,LeaveTracker[Begindatum],"&gt;="&amp;DATE(Calendar_Year-1,1,1),LeaveTracker[Einddatum],"&lt;"&amp;DATE(Calendar_Year,1,1))</f>
        <v>13</v>
      </c>
      <c r="D21" s="26"/>
      <c r="E21" s="26"/>
      <c r="F21" s="7"/>
      <c r="G21" s="3"/>
      <c r="H21" s="26">
        <f ca="1">NETWORKDAYS(DATE(Calendar_Year-1,1,1),EDATE(DATE(Calendar_Year-1,1,1),12)-1)</f>
        <v>261</v>
      </c>
      <c r="I21" s="26"/>
      <c r="J21" s="26"/>
      <c r="K21" s="26"/>
      <c r="L21" s="7"/>
      <c r="M21" s="3"/>
      <c r="N21" s="26">
        <f ca="1">SUMIFS(LeaveTracker[Dagen],LeaveTracker[Naam van werknemer],valSelEmployee,LeaveTracker[Begindatum],"&gt;="&amp;DATE(Calendar_Year-1,1,1),LeaveTracker[Einddatum],"&lt;"&amp;DATE(Calendar_Year,1,1),LeaveTracker[Type verlof],'Typen verlof'!B4)</f>
        <v>4</v>
      </c>
      <c r="O21" s="26"/>
      <c r="P21" s="26"/>
      <c r="Q21" s="7"/>
      <c r="R21" s="3"/>
      <c r="S21" s="26">
        <f ca="1">SUMIFS(LeaveTracker[Dagen],LeaveTracker[Naam van werknemer],valSelEmployee,LeaveTracker[Begindatum],"&gt;="&amp;DATE(Calendar_Year-1,1,1),LeaveTracker[Einddatum],"&lt;"&amp;DATE(Calendar_Year,1,1),LeaveTracker[Type verlof],'Typen verlof'!B5)</f>
        <v>7</v>
      </c>
      <c r="T21" s="26"/>
      <c r="U21" s="26"/>
      <c r="V21" s="7"/>
      <c r="W21" s="3"/>
      <c r="X21" s="26">
        <f ca="1">SUMIFS(LeaveTracker[Dagen],LeaveTracker[Naam van werknemer],valSelEmployee,LeaveTracker[Begindatum],"&gt;="&amp;DATE(Calendar_Year-1,1,1),LeaveTracker[Einddatum],"&lt;"&amp;DATE(Calendar_Year,1,1),LeaveTracker[Type verlof],'Typen verlof'!B6)</f>
        <v>0</v>
      </c>
      <c r="Y21" s="26"/>
      <c r="Z21" s="26"/>
      <c r="AA21" s="7"/>
      <c r="AB21" s="3"/>
      <c r="AC21" s="26">
        <f ca="1">SUMIFS(LeaveTracker[Dagen],LeaveTracker[Naam van werknemer],valSelEmployee,LeaveTracker[Begindatum],"&gt;="&amp;DATE(Calendar_Year-1,1,1),LeaveTracker[Einddatum],"&lt;"&amp;DATE(Calendar_Year,1,1),LeaveTracker[Type verlof],'Typen verlof'!B7)</f>
        <v>2</v>
      </c>
      <c r="AD21" s="26"/>
      <c r="AE21" s="26"/>
      <c r="AF21" s="16"/>
    </row>
    <row r="22" spans="2:44" ht="22.15" customHeight="1" x14ac:dyDescent="0.3">
      <c r="C22" s="23" t="str">
        <f ca="1">IFERROR(IF(C21&lt;&gt;0,IF(C20&gt;=C21,"OMHOOG ", "OMLAAG ")&amp;TEXT(C20/C21-1,"0%;0%"),"OMHOOG 100%"),"")</f>
        <v>OMLAAG 69%</v>
      </c>
      <c r="D22" s="23"/>
      <c r="E22" s="23"/>
      <c r="F22" s="7"/>
      <c r="G22" s="3"/>
      <c r="H22" s="27" t="str">
        <f ca="1">IFERROR(IF(H21&lt;&gt;0,IF(H20&gt;=H21,"OMHOOG ", "OMLAAG ")&amp;TEXT(H20/H21-1,"0%;0%"),"OMHOOG 100%"),"")</f>
        <v>OMLAAG 0%</v>
      </c>
      <c r="I22" s="27"/>
      <c r="J22" s="27"/>
      <c r="K22" s="27"/>
      <c r="L22" s="7"/>
      <c r="M22" s="3"/>
      <c r="N22" s="23" t="str">
        <f ca="1">IFERROR(IF(N21&lt;&gt;0,IF(N20&gt;=N21,"OMHOOG ", "OMLAAG ")&amp;TEXT(N20/N21-1,"0%;0%"),"OMHOOG 100%"),"")</f>
        <v>OMLAAG 75%</v>
      </c>
      <c r="O22" s="23"/>
      <c r="P22" s="23"/>
      <c r="Q22" s="7"/>
      <c r="R22" s="3"/>
      <c r="S22" s="23" t="str">
        <f ca="1">IFERROR(IF(S21&lt;&gt;0,IF(S20&gt;=S21,"OMHOOG ", "OMLAAG ")&amp;TEXT(S20/S21-1,"0%;0%"),"OMHOOG 100%"),"")</f>
        <v>OMLAAG 100%</v>
      </c>
      <c r="T22" s="23"/>
      <c r="U22" s="23"/>
      <c r="V22" s="7"/>
      <c r="W22" s="3"/>
      <c r="X22" s="23" t="str">
        <f ca="1">IFERROR(IF(X21&lt;&gt;0,IF(X20&gt;=X21,"OMHOOG ", "OMLAAG ")&amp;TEXT(X20/X21-1,"0%;0%"),"OMHOOG 100%"),"")</f>
        <v>OMHOOG 100%</v>
      </c>
      <c r="Y22" s="23"/>
      <c r="Z22" s="23"/>
      <c r="AA22" s="7"/>
      <c r="AB22" s="3"/>
      <c r="AC22" s="23" t="str">
        <f ca="1">IFERROR(IF(AC21&lt;&gt;0,IF(AC20&gt;=AC21,"OMHOOG ", "OMLAAG ")&amp;TEXT(AC20/AC21-1,"0%;0%"),"OMHOOG 100%"),"")</f>
        <v>OMLAAG 100%</v>
      </c>
      <c r="AD22" s="23"/>
      <c r="AE22" s="23"/>
    </row>
  </sheetData>
  <mergeCells count="26"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</mergeCells>
  <conditionalFormatting sqref="C22:AE22">
    <cfRule type="beginsWith" dxfId="7" priority="1" operator="beginsWith" text="OMHOOG">
      <formula>LEFT(C22,LEN("OMHOOG"))="OMHOOG"</formula>
    </cfRule>
  </conditionalFormatting>
  <conditionalFormatting sqref="C6:AR17">
    <cfRule type="expression" dxfId="13" priority="5">
      <formula>MONTH(C6)&lt;&gt;MONTH($B6)</formula>
    </cfRule>
    <cfRule type="expression" dxfId="12" priority="15">
      <formula>OR(LEFT(C$5,1)="Z", COUNTIF(lstHolidays, C6)&gt;0)</formula>
    </cfRule>
  </conditionalFormatting>
  <dataValidations count="15">
    <dataValidation allowBlank="1" showInputMessage="1" showErrorMessage="1" prompt="Bekijk de aanwezigheid op jaarbasis van werknemers in deze werkmap. Selecteer een werknemer en jaar voor een overzicht in dit werkblad" sqref="A1" xr:uid="{00000000-0002-0000-0000-000000000000}"/>
    <dataValidation allowBlank="1" showInputMessage="1" showErrorMessage="1" prompt="Selecteer de naam van een werknemer in cel AM2 rechts" sqref="J2" xr:uid="{00000000-0002-0000-0000-000001000000}"/>
    <dataValidation allowBlank="1" showInputMessage="1" showErrorMessage="1" prompt="Voer in cel AM3 rechts het jaar in" sqref="J3" xr:uid="{00000000-0002-0000-0000-000002000000}"/>
    <dataValidation allowBlank="1" showInputMessage="1" showErrorMessage="1" prompt="De titel van het werkblad staat in deze cel" sqref="B1" xr:uid="{00000000-0002-0000-0000-000003000000}"/>
    <dataValidation allowBlank="1" showInputMessage="1" showErrorMessage="1" prompt="De titel van de belangrijkste statistieken staat in deze cel. Rij 19 tot en met 22 bevatten het totale aantal verlofdagen, werkdagen en andere statistieken over verlof" sqref="B18" xr:uid="{00000000-0002-0000-0000-000004000000}"/>
    <dataValidation allowBlank="1" showInputMessage="1" showErrorMessage="1" prompt="De tabel Aanwezigheidsoverzicht wordt automatisch bijgewerkt voor werknemer en jaar die zijn geselecteerd met behulp van gegevens uit werkblad Verloftracker werknemer. Maanden van het jaar staan in deze kolom" sqref="B5" xr:uid="{00000000-0002-0000-0000-000005000000}"/>
    <dataValidation allowBlank="1" showInputMessage="1" showErrorMessage="1" prompt="Selecteer de werknemer uit de cel rechts" sqref="B2" xr:uid="{00000000-0002-0000-0000-000006000000}"/>
    <dataValidation allowBlank="1" showInputMessage="1" showErrorMessage="1" prompt="Voer het jaar in de cel rechts in" sqref="B3" xr:uid="{00000000-0002-0000-0000-000007000000}"/>
    <dataValidation type="list" allowBlank="1" showInputMessage="1" showErrorMessage="1" error="Selecteer de naam van een werknemer uit de lijst. Selecteer ANNULEREN, en druk op ALT+PIJL-OMLAAG en vervolgens ENTER om te selecteren" prompt="Selecteer de naam van een werknemer in deze cel. Druk op ALT+PIJL-OMLAAG om de vervolgkeuzelijst te openen en druk vervolgens op ENTER om een selectie te maken" sqref="C2:I2" xr:uid="{00000000-0002-0000-0000-000008000000}">
      <formula1>lstEmployees</formula1>
    </dataValidation>
    <dataValidation allowBlank="1" showInputMessage="1" showErrorMessage="1" prompt="Voer het jaar in deze cel in" sqref="C3:I3" xr:uid="{00000000-0002-0000-0000-000009000000}"/>
    <dataValidation allowBlank="1" showInputMessage="1" showErrorMessage="1" prompt="De koppen van belangrijke statistieken worden automatisch in deze rij vanaf rechts berekend" sqref="B19" xr:uid="{00000000-0002-0000-0000-00000B000000}"/>
    <dataValidation allowBlank="1" showInputMessage="1" showErrorMessage="1" prompt="Waarden van belangrijke statistieken worden automatisch in deze rij vanaf rechts berekend" sqref="B20" xr:uid="{00000000-0002-0000-0000-00000C000000}"/>
    <dataValidation allowBlank="1" showInputMessage="1" showErrorMessage="1" prompt="Vergelijking van belangrijke statistieken met vorig jaar wordt automatisch in deze rij vanaf rechts berekend" sqref="B21" xr:uid="{00000000-0002-0000-0000-00000D000000}"/>
    <dataValidation allowBlank="1" showInputMessage="1" showErrorMessage="1" prompt="De nettowijziging voor elke belangrijke statistiek start in deze rij vanaf rechts" sqref="B22" xr:uid="{00000000-0002-0000-0000-00000E000000}"/>
    <dataValidation allowBlank="1" showInputMessage="1" showErrorMessage="1" prompt="Dagen van de week voor de maand in kolom B en weekdag in deze kop staan in deze kolom. Gemarkeerde cellen geven verlof aan" sqref="C5:AR5" xr:uid="{00000000-0002-0000-0000-00000F000000}"/>
  </dataValidations>
  <printOptions horizontalCentered="1"/>
  <pageMargins left="0.25" right="0.25" top="0.75" bottom="0.75" header="0.3" footer="0.3"/>
  <pageSetup paperSize="9" scale="48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7486DEF-4B90-4A09-A027-C628567EDF4C}">
            <xm:f>COUNTIFS(lstEmpNames,valSelEmployee,lstSdates,"&lt;="&amp;C6,lstEDates,"&gt;="&amp;C6,lstHTypes,'Typen verlof'!$B$4)&gt;0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14:cfRule type="expression" priority="7" id="{7BA81481-452F-4533-84C8-E4B1E4D25843}">
            <xm:f>COUNTIFS(lstEmpNames,valSelEmployee,lstSdates,"&lt;="&amp;C6,lstEDates,"&gt;="&amp;C6,lstHTypes,'Typen verlof'!$B$5)&gt;0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8" id="{7DF86B1D-BC96-4C1F-BA74-43CC1527B439}">
            <xm:f>COUNTIFS(lstEmpNames,valSelEmployee,lstSdates,"&lt;="&amp;C6,lstEDates,"&gt;="&amp;C6,lstHTypes,'Typen verlof'!$B$6)&gt;0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14" id="{8D7627D3-E4F4-4E54-8BDC-376A6BB31759}">
            <xm:f>COUNTIFS(lstEmpNames,valSelEmployee,lstSdates,"&lt;="&amp;C6,lstEDates,"&gt;="&amp;C6,lstHTypes,'Typen verlof'!$B$7)&gt;0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B1:F26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6.625" customWidth="1"/>
    <col min="3" max="4" width="17.25" customWidth="1"/>
    <col min="5" max="5" width="18.375" customWidth="1"/>
    <col min="6" max="6" width="12.25" customWidth="1"/>
    <col min="7" max="7" width="2.5" customWidth="1"/>
  </cols>
  <sheetData>
    <row r="1" spans="2:6" ht="40.15" customHeight="1" x14ac:dyDescent="0.3">
      <c r="B1" s="20" t="s">
        <v>82</v>
      </c>
    </row>
    <row r="2" spans="2:6" ht="15" customHeight="1" x14ac:dyDescent="0.3"/>
    <row r="3" spans="2:6" ht="30" customHeight="1" x14ac:dyDescent="0.3">
      <c r="B3" s="9" t="s">
        <v>64</v>
      </c>
      <c r="C3" s="9" t="s">
        <v>69</v>
      </c>
      <c r="D3" s="9" t="s">
        <v>70</v>
      </c>
      <c r="E3" s="9" t="s">
        <v>71</v>
      </c>
      <c r="F3" s="9" t="s">
        <v>73</v>
      </c>
    </row>
    <row r="4" spans="2:6" ht="30" customHeight="1" x14ac:dyDescent="0.3">
      <c r="B4" s="8" t="s">
        <v>17</v>
      </c>
      <c r="C4" s="11">
        <f ca="1">DATE(YEAR(TODAY()),1,3)</f>
        <v>44564</v>
      </c>
      <c r="D4" s="11">
        <f ca="1">DATE(YEAR(TODAY()),1,3)</f>
        <v>44564</v>
      </c>
      <c r="E4" s="8" t="s">
        <v>72</v>
      </c>
      <c r="F4" s="10">
        <f ca="1">NETWORKDAYS(LeaveTracker[[#This Row],[Begindatum]],LeaveTracker[[#This Row],[Einddatum]],lstHolidays)</f>
        <v>1</v>
      </c>
    </row>
    <row r="5" spans="2:6" ht="30" customHeight="1" x14ac:dyDescent="0.3">
      <c r="B5" s="8" t="s">
        <v>65</v>
      </c>
      <c r="C5" s="11">
        <f ca="1">DATE(YEAR(TODAY()),1,17)</f>
        <v>44578</v>
      </c>
      <c r="D5" s="11">
        <f ca="1">DATE(YEAR(TODAY()),1,18)</f>
        <v>44579</v>
      </c>
      <c r="E5" s="8" t="s">
        <v>49</v>
      </c>
      <c r="F5" s="10">
        <f ca="1">NETWORKDAYS(LeaveTracker[[#This Row],[Begindatum]],LeaveTracker[[#This Row],[Einddatum]],lstHolidays)</f>
        <v>2</v>
      </c>
    </row>
    <row r="6" spans="2:6" ht="30" customHeight="1" x14ac:dyDescent="0.3">
      <c r="B6" s="8" t="s">
        <v>66</v>
      </c>
      <c r="C6" s="11">
        <f ca="1">DATE(YEAR(TODAY()),1,18 )</f>
        <v>44579</v>
      </c>
      <c r="D6" s="11">
        <f ca="1">DATE(YEAR(TODAY()),1,21)</f>
        <v>44582</v>
      </c>
      <c r="E6" s="8" t="s">
        <v>49</v>
      </c>
      <c r="F6" s="10">
        <f ca="1">NETWORKDAYS(LeaveTracker[[#This Row],[Begindatum]],LeaveTracker[[#This Row],[Einddatum]],lstHolidays)</f>
        <v>4</v>
      </c>
    </row>
    <row r="7" spans="2:6" ht="30" customHeight="1" x14ac:dyDescent="0.3">
      <c r="B7" s="8" t="s">
        <v>67</v>
      </c>
      <c r="C7" s="11">
        <f ca="1">DATE(YEAR(TODAY())-1,12,10 )</f>
        <v>44540</v>
      </c>
      <c r="D7" s="11">
        <f ca="1">DATE(YEAR(TODAY())-1,12,16)</f>
        <v>44546</v>
      </c>
      <c r="E7" s="8" t="s">
        <v>43</v>
      </c>
      <c r="F7" s="10">
        <f ca="1">NETWORKDAYS(LeaveTracker[[#This Row],[Begindatum]],LeaveTracker[[#This Row],[Einddatum]],lstHolidays)</f>
        <v>5</v>
      </c>
    </row>
    <row r="8" spans="2:6" ht="30" customHeight="1" x14ac:dyDescent="0.3">
      <c r="B8" s="8" t="s">
        <v>68</v>
      </c>
      <c r="C8" s="11">
        <f ca="1">DATE(YEAR(TODAY())-1,12,1  )</f>
        <v>44531</v>
      </c>
      <c r="D8" s="11">
        <f ca="1">DATE(YEAR(TODAY())-1,12,2)</f>
        <v>44532</v>
      </c>
      <c r="E8" s="8" t="s">
        <v>72</v>
      </c>
      <c r="F8" s="10">
        <f ca="1">NETWORKDAYS(LeaveTracker[[#This Row],[Begindatum]],LeaveTracker[[#This Row],[Einddatum]],lstHolidays)</f>
        <v>2</v>
      </c>
    </row>
    <row r="9" spans="2:6" ht="30" customHeight="1" x14ac:dyDescent="0.3">
      <c r="B9" s="8" t="s">
        <v>17</v>
      </c>
      <c r="C9" s="11">
        <f ca="1">DATE(YEAR(TODAY())-1,11,14  )</f>
        <v>44514</v>
      </c>
      <c r="D9" s="11">
        <f ca="1">DATE(YEAR(TODAY())-1,11,18)</f>
        <v>44518</v>
      </c>
      <c r="E9" s="8" t="s">
        <v>37</v>
      </c>
      <c r="F9" s="10">
        <f ca="1">NETWORKDAYS(LeaveTracker[[#This Row],[Begindatum]],LeaveTracker[[#This Row],[Einddatum]],lstHolidays)</f>
        <v>4</v>
      </c>
    </row>
    <row r="10" spans="2:6" ht="30" customHeight="1" x14ac:dyDescent="0.3">
      <c r="B10" s="8" t="s">
        <v>68</v>
      </c>
      <c r="C10" s="11">
        <f ca="1">DATE(YEAR(TODAY()),1,31 )</f>
        <v>44592</v>
      </c>
      <c r="D10" s="11">
        <f ca="1">DATE(YEAR(TODAY()),2,4)</f>
        <v>44596</v>
      </c>
      <c r="E10" s="8" t="s">
        <v>72</v>
      </c>
      <c r="F10" s="10">
        <f ca="1">NETWORKDAYS(LeaveTracker[[#This Row],[Begindatum]],LeaveTracker[[#This Row],[Einddatum]],lstHolidays)</f>
        <v>5</v>
      </c>
    </row>
    <row r="11" spans="2:6" ht="30" customHeight="1" x14ac:dyDescent="0.3">
      <c r="B11" s="8" t="s">
        <v>68</v>
      </c>
      <c r="C11" s="11">
        <f ca="1">DATE(YEAR(TODAY())-1,12,1  )</f>
        <v>44531</v>
      </c>
      <c r="D11" s="11">
        <f ca="1">DATE(YEAR(TODAY())-1,12,6)</f>
        <v>44536</v>
      </c>
      <c r="E11" s="8" t="s">
        <v>49</v>
      </c>
      <c r="F11" s="10">
        <f ca="1">NETWORKDAYS(LeaveTracker[[#This Row],[Begindatum]],LeaveTracker[[#This Row],[Einddatum]],lstHolidays)</f>
        <v>4</v>
      </c>
    </row>
    <row r="12" spans="2:6" ht="30" customHeight="1" x14ac:dyDescent="0.3">
      <c r="B12" s="8" t="s">
        <v>68</v>
      </c>
      <c r="C12" s="11">
        <f ca="1">DATE(YEAR(TODAY())-1,12,10  )</f>
        <v>44540</v>
      </c>
      <c r="D12" s="11">
        <f ca="1">DATE(YEAR(TODAY())-1,12,16)</f>
        <v>44546</v>
      </c>
      <c r="E12" s="8" t="s">
        <v>49</v>
      </c>
      <c r="F12" s="10">
        <f ca="1">NETWORKDAYS(LeaveTracker[[#This Row],[Begindatum]],LeaveTracker[[#This Row],[Einddatum]],lstHolidays)</f>
        <v>5</v>
      </c>
    </row>
    <row r="13" spans="2:6" ht="30" customHeight="1" x14ac:dyDescent="0.3">
      <c r="B13" s="8" t="s">
        <v>65</v>
      </c>
      <c r="C13" s="11">
        <f ca="1">DATE(YEAR(TODAY()),1,13 )</f>
        <v>44574</v>
      </c>
      <c r="D13" s="11">
        <f ca="1">DATE(YEAR(TODAY()),1,15)</f>
        <v>44576</v>
      </c>
      <c r="E13" s="8" t="s">
        <v>72</v>
      </c>
      <c r="F13" s="10">
        <f ca="1">NETWORKDAYS(LeaveTracker[[#This Row],[Begindatum]],LeaveTracker[[#This Row],[Einddatum]],lstHolidays)</f>
        <v>2</v>
      </c>
    </row>
    <row r="14" spans="2:6" ht="30" customHeight="1" x14ac:dyDescent="0.3">
      <c r="B14" s="8" t="s">
        <v>67</v>
      </c>
      <c r="C14" s="11">
        <f ca="1">DATE(YEAR(TODAY()),1,15 )</f>
        <v>44576</v>
      </c>
      <c r="D14" s="11">
        <f ca="1">DATE(YEAR(TODAY()),1,20)</f>
        <v>44581</v>
      </c>
      <c r="E14" s="8" t="s">
        <v>72</v>
      </c>
      <c r="F14" s="10">
        <f ca="1">NETWORKDAYS(LeaveTracker[[#This Row],[Begindatum]],LeaveTracker[[#This Row],[Einddatum]],lstHolidays)</f>
        <v>4</v>
      </c>
    </row>
    <row r="15" spans="2:6" ht="30" customHeight="1" x14ac:dyDescent="0.3">
      <c r="B15" s="8" t="s">
        <v>65</v>
      </c>
      <c r="C15" s="11">
        <f ca="1">DATE(YEAR(TODAY()),6,13 )</f>
        <v>44725</v>
      </c>
      <c r="D15" s="11">
        <f ca="1">DATE(YEAR(TODAY()),6,15)</f>
        <v>44727</v>
      </c>
      <c r="E15" s="8" t="s">
        <v>43</v>
      </c>
      <c r="F15" s="10">
        <f ca="1">NETWORKDAYS(LeaveTracker[[#This Row],[Begindatum]],LeaveTracker[[#This Row],[Einddatum]],lstHolidays)</f>
        <v>3</v>
      </c>
    </row>
    <row r="16" spans="2:6" ht="30" customHeight="1" x14ac:dyDescent="0.3">
      <c r="B16" s="8" t="s">
        <v>67</v>
      </c>
      <c r="C16" s="11">
        <f ca="1">DATE(YEAR(TODAY()),1,27 )</f>
        <v>44588</v>
      </c>
      <c r="D16" s="11">
        <f ca="1">DATE(YEAR(TODAY()),2,3)</f>
        <v>44595</v>
      </c>
      <c r="E16" s="8" t="s">
        <v>43</v>
      </c>
      <c r="F16" s="10">
        <f ca="1">NETWORKDAYS(LeaveTracker[[#This Row],[Begindatum]],LeaveTracker[[#This Row],[Einddatum]],lstHolidays)</f>
        <v>6</v>
      </c>
    </row>
    <row r="17" spans="2:6" ht="30" customHeight="1" x14ac:dyDescent="0.3">
      <c r="B17" s="8" t="s">
        <v>66</v>
      </c>
      <c r="C17" s="11">
        <f ca="1">DATE(YEAR(TODAY()),1,17 )</f>
        <v>44578</v>
      </c>
      <c r="D17" s="11">
        <f ca="1">DATE(YEAR(TODAY()),1,18)</f>
        <v>44579</v>
      </c>
      <c r="E17" s="8" t="s">
        <v>37</v>
      </c>
      <c r="F17" s="10">
        <f ca="1">NETWORKDAYS(LeaveTracker[[#This Row],[Begindatum]],LeaveTracker[[#This Row],[Einddatum]],lstHolidays)</f>
        <v>2</v>
      </c>
    </row>
    <row r="18" spans="2:6" ht="30" customHeight="1" x14ac:dyDescent="0.3">
      <c r="B18" s="8" t="s">
        <v>66</v>
      </c>
      <c r="C18" s="11">
        <f ca="1">DATE(YEAR(TODAY())-1,12,12 )</f>
        <v>44542</v>
      </c>
      <c r="D18" s="11">
        <f ca="1">DATE(YEAR(TODAY())-1,12,17)</f>
        <v>44547</v>
      </c>
      <c r="E18" s="8" t="s">
        <v>43</v>
      </c>
      <c r="F18" s="10">
        <f ca="1">NETWORKDAYS(LeaveTracker[[#This Row],[Begindatum]],LeaveTracker[[#This Row],[Einddatum]],lstHolidays)</f>
        <v>5</v>
      </c>
    </row>
    <row r="19" spans="2:6" ht="30" customHeight="1" x14ac:dyDescent="0.3">
      <c r="B19" s="8" t="s">
        <v>17</v>
      </c>
      <c r="C19" s="11">
        <f ca="1">DATE(YEAR(TODAY())-1,12,21  )</f>
        <v>44551</v>
      </c>
      <c r="D19" s="11">
        <f ca="1">DATE(YEAR(TODAY())-1,12,22)</f>
        <v>44552</v>
      </c>
      <c r="E19" s="8" t="s">
        <v>49</v>
      </c>
      <c r="F19" s="10">
        <f ca="1">NETWORKDAYS(LeaveTracker[[#This Row],[Begindatum]],LeaveTracker[[#This Row],[Einddatum]],lstHolidays)</f>
        <v>2</v>
      </c>
    </row>
    <row r="20" spans="2:6" ht="30" customHeight="1" x14ac:dyDescent="0.3">
      <c r="B20" s="8" t="s">
        <v>17</v>
      </c>
      <c r="C20" s="11">
        <f ca="1">DATE(YEAR(TODAY())-1,12,14  )</f>
        <v>44544</v>
      </c>
      <c r="D20" s="11">
        <f ca="1">DATE(YEAR(TODAY())-1,12,16)</f>
        <v>44546</v>
      </c>
      <c r="E20" s="8" t="s">
        <v>37</v>
      </c>
      <c r="F20" s="10">
        <f ca="1">NETWORKDAYS(LeaveTracker[[#This Row],[Begindatum]],LeaveTracker[[#This Row],[Einddatum]],lstHolidays)</f>
        <v>3</v>
      </c>
    </row>
    <row r="21" spans="2:6" ht="30" customHeight="1" x14ac:dyDescent="0.3">
      <c r="B21" s="8" t="s">
        <v>65</v>
      </c>
      <c r="C21" s="11">
        <f ca="1">DATE(YEAR(TODAY())-1,11,29  )</f>
        <v>44529</v>
      </c>
      <c r="D21" s="11">
        <f ca="1">DATE(YEAR(TODAY())-1,12,6)</f>
        <v>44536</v>
      </c>
      <c r="E21" s="8" t="s">
        <v>43</v>
      </c>
      <c r="F21" s="10">
        <f ca="1">NETWORKDAYS(LeaveTracker[[#This Row],[Begindatum]],LeaveTracker[[#This Row],[Einddatum]],lstHolidays)</f>
        <v>6</v>
      </c>
    </row>
    <row r="22" spans="2:6" ht="30" customHeight="1" x14ac:dyDescent="0.3">
      <c r="B22" s="8" t="s">
        <v>67</v>
      </c>
      <c r="C22" s="11">
        <f ca="1">DATE(YEAR(TODAY())-1,12,3  )</f>
        <v>44533</v>
      </c>
      <c r="D22" s="11">
        <f ca="1">DATE(YEAR(TODAY())-1,12,7)</f>
        <v>44537</v>
      </c>
      <c r="E22" s="8" t="s">
        <v>37</v>
      </c>
      <c r="F22" s="10">
        <f ca="1">NETWORKDAYS(LeaveTracker[[#This Row],[Begindatum]],LeaveTracker[[#This Row],[Einddatum]],lstHolidays)</f>
        <v>3</v>
      </c>
    </row>
    <row r="23" spans="2:6" ht="30" customHeight="1" x14ac:dyDescent="0.3">
      <c r="B23" s="8" t="s">
        <v>17</v>
      </c>
      <c r="C23" s="11">
        <f ca="1">DATE(YEAR(TODAY()),1,31 )</f>
        <v>44592</v>
      </c>
      <c r="D23" s="11">
        <f ca="1">DATE(YEAR(TODAY()),2,2)</f>
        <v>44594</v>
      </c>
      <c r="E23" s="8" t="s">
        <v>43</v>
      </c>
      <c r="F23" s="10">
        <f ca="1">NETWORKDAYS(LeaveTracker[[#This Row],[Begindatum]],LeaveTracker[[#This Row],[Einddatum]],lstHolidays)</f>
        <v>3</v>
      </c>
    </row>
    <row r="24" spans="2:6" ht="30" customHeight="1" x14ac:dyDescent="0.3">
      <c r="B24" s="8" t="s">
        <v>17</v>
      </c>
      <c r="C24" s="11">
        <f ca="1">DATE(YEAR(TODAY())-1,11,24 )</f>
        <v>44524</v>
      </c>
      <c r="D24" s="11">
        <f ca="1">DATE(YEAR(TODAY())-1,11,29)</f>
        <v>44529</v>
      </c>
      <c r="E24" s="8" t="s">
        <v>72</v>
      </c>
      <c r="F24" s="10">
        <f ca="1">NETWORKDAYS(LeaveTracker[[#This Row],[Begindatum]],LeaveTracker[[#This Row],[Einddatum]],lstHolidays)</f>
        <v>4</v>
      </c>
    </row>
    <row r="25" spans="2:6" ht="30" customHeight="1" x14ac:dyDescent="0.3">
      <c r="B25" s="8" t="s">
        <v>65</v>
      </c>
      <c r="C25" s="11">
        <f ca="1">DATE(YEAR(TODAY()),12,5 )</f>
        <v>44900</v>
      </c>
      <c r="D25" s="11">
        <f ca="1">DATE(YEAR(TODAY()),12,9)</f>
        <v>44904</v>
      </c>
      <c r="E25" s="8" t="s">
        <v>37</v>
      </c>
      <c r="F25" s="10">
        <f ca="1">NETWORKDAYS(LeaveTracker[[#This Row],[Begindatum]],LeaveTracker[[#This Row],[Einddatum]],lstHolidays)</f>
        <v>5</v>
      </c>
    </row>
    <row r="26" spans="2:6" ht="30" customHeight="1" x14ac:dyDescent="0.3">
      <c r="B26" s="8" t="s">
        <v>67</v>
      </c>
      <c r="C26" s="11">
        <f ca="1">DATE(YEAR(TODAY()),4,11 )</f>
        <v>44662</v>
      </c>
      <c r="D26" s="11">
        <f ca="1">DATE(YEAR(TODAY()),4,19)</f>
        <v>44670</v>
      </c>
      <c r="E26" s="8" t="s">
        <v>37</v>
      </c>
      <c r="F26" s="10">
        <f ca="1">NETWORKDAYS(LeaveTracker[[#This Row],[Begindatum]],LeaveTracker[[#This Row],[Einddatum]],lstHolidays)</f>
        <v>7</v>
      </c>
    </row>
  </sheetData>
  <dataValidations count="11">
    <dataValidation type="list" errorStyle="warning" allowBlank="1" showInputMessage="1" showErrorMessage="1" error="Selecteer verloftype uit de lijst. Selecteer ANNULEREN en druk op ALT+PIJL-OMLAAG om een verloftype in de vervolgkeuzelijst te selecteren" sqref="E4:E26" xr:uid="{00000000-0002-0000-0100-000000000000}">
      <formula1>lstHolidayTypes</formula1>
    </dataValidation>
    <dataValidation type="list" errorStyle="information" allowBlank="1" showInputMessage="1" showErrorMessage="1" errorTitle="Onbekende werknemer" error="Selecteer een werknemer uit de lijst. U kunt de lijst aanpassen door op het tabblad Instellingen in de tabel Werknemerslijst werknemers te wijzigen, toe te voegen of te verwijderen." sqref="B27:B741" xr:uid="{00000000-0002-0000-0100-000001000000}">
      <formula1>lstEmployees</formula1>
    </dataValidation>
    <dataValidation allowBlank="1" showInputMessage="1" showErrorMessage="1" prompt="Registreer verlof van werknemer in de tabel in dit werkblad" sqref="A1" xr:uid="{00000000-0002-0000-0100-000002000000}"/>
    <dataValidation allowBlank="1" showInputMessage="1" showErrorMessage="1" prompt="De onderstaande tabel wordt gebruikt in Kalenderweergave voor het automatisch bijwerken van het aanwezigheidsoverzicht van een werknemer. Gebruik tabelfilters om vermeldingen voor een bepaalde werknemer of verloftype op te halen" sqref="B2" xr:uid="{00000000-0002-0000-0100-000003000000}"/>
    <dataValidation allowBlank="1" showInputMessage="1" showErrorMessage="1" prompt="Selecteer de naam van een werknemer in deze kolom. Druk op ALT+PIJL-OMLAAG om de vervolgkeuzelijst te openen en druk op ENTER om de naam van de werknemer te selecteren" sqref="B3" xr:uid="{00000000-0002-0000-0100-000004000000}"/>
    <dataValidation type="list" errorStyle="warning" allowBlank="1" showInputMessage="1" showErrorMessage="1" error="Selecteer de naam van een werknemer uit de lijst. Selecteer ANNULEREN en druk op ALT+PIJL-OMLAAG om de naam van een werknemer in de vervolgkeuzelijst te selecteren" sqref="B4:B26" xr:uid="{00000000-0002-0000-0100-000005000000}">
      <formula1>lstEmployees</formula1>
    </dataValidation>
    <dataValidation allowBlank="1" showInputMessage="1" showErrorMessage="1" prompt="Voer in deze kolom_x000a_ de begindatum van het verlof in" sqref="C3" xr:uid="{00000000-0002-0000-0100-000006000000}"/>
    <dataValidation allowBlank="1" showInputMessage="1" showErrorMessage="1" prompt="Voer in deze kolom de einddatum van het verlof in" sqref="D3" xr:uid="{00000000-0002-0000-0100-000007000000}"/>
    <dataValidation allowBlank="1" showInputMessage="1" showErrorMessage="1" prompt="Selecteer het verloftype in deze kolom. Druk op ALT+PIJL-OMLAAG om de vervolgkeuzelijst te openen en druk op ENTER om het verloftype te selecteren" sqref="E3" xr:uid="{00000000-0002-0000-0100-000008000000}"/>
    <dataValidation allowBlank="1" showInputMessage="1" showErrorMessage="1" prompt="In deze kolom wordt automatisch het totale aantal dagen berekend" sqref="F3" xr:uid="{00000000-0002-0000-0100-000009000000}"/>
    <dataValidation allowBlank="1" showInputMessage="1" showErrorMessage="1" prompt="De titel van het werkblad staat in deze cel" sqref="B1" xr:uid="{00000000-0002-0000-0100-00000A000000}"/>
  </dataValidations>
  <pageMargins left="0.7" right="0.7" top="0.75" bottom="0.75" header="0.3" footer="0.3"/>
  <pageSetup paperSize="9" scale="89" fitToHeight="0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B1:B8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8" customWidth="1"/>
    <col min="3" max="3" width="3.25" customWidth="1"/>
  </cols>
  <sheetData>
    <row r="1" spans="2:2" ht="40.15" customHeight="1" x14ac:dyDescent="0.3">
      <c r="B1" s="20" t="s">
        <v>83</v>
      </c>
    </row>
    <row r="2" spans="2:2" ht="15" customHeight="1" x14ac:dyDescent="0.3"/>
    <row r="3" spans="2:2" ht="30" customHeight="1" x14ac:dyDescent="0.3">
      <c r="B3" s="9" t="s">
        <v>74</v>
      </c>
    </row>
    <row r="4" spans="2:2" ht="30" customHeight="1" x14ac:dyDescent="0.3">
      <c r="B4" s="8" t="s">
        <v>17</v>
      </c>
    </row>
    <row r="5" spans="2:2" ht="30" customHeight="1" x14ac:dyDescent="0.3">
      <c r="B5" s="8" t="s">
        <v>65</v>
      </c>
    </row>
    <row r="6" spans="2:2" ht="30" customHeight="1" x14ac:dyDescent="0.3">
      <c r="B6" s="8" t="s">
        <v>66</v>
      </c>
    </row>
    <row r="7" spans="2:2" ht="30" customHeight="1" x14ac:dyDescent="0.3">
      <c r="B7" s="8" t="s">
        <v>68</v>
      </c>
    </row>
    <row r="8" spans="2:2" ht="30" customHeight="1" x14ac:dyDescent="0.3">
      <c r="B8" s="8" t="s">
        <v>67</v>
      </c>
    </row>
  </sheetData>
  <dataValidations count="3">
    <dataValidation allowBlank="1" showInputMessage="1" showErrorMessage="1" prompt="Voeg werknemers toe aan dit werkblad. Vermeldingen in deze tabel worden gebruikt voor het maken van een selectie in de werkbladen Kalenderweergave en de Verloftracker werkbladen" sqref="A1" xr:uid="{00000000-0002-0000-0200-000000000000}"/>
    <dataValidation allowBlank="1" showInputMessage="1" showErrorMessage="1" prompt="De titel van het werkblad staat in deze cel" sqref="B1" xr:uid="{00000000-0002-0000-0200-000001000000}"/>
    <dataValidation allowBlank="1" showInputMessage="1" showErrorMessage="1" prompt="Onder deze kop in deze kolom staan namen van werknemers" sqref="B3" xr:uid="{00000000-0002-0000-02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B1:B7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8" customWidth="1"/>
    <col min="3" max="3" width="3.25" customWidth="1"/>
  </cols>
  <sheetData>
    <row r="1" spans="2:2" ht="40.15" customHeight="1" x14ac:dyDescent="0.3">
      <c r="B1" s="20" t="s">
        <v>75</v>
      </c>
    </row>
    <row r="2" spans="2:2" ht="15" customHeight="1" x14ac:dyDescent="0.3"/>
    <row r="3" spans="2:2" ht="30" customHeight="1" x14ac:dyDescent="0.3">
      <c r="B3" s="9" t="s">
        <v>76</v>
      </c>
    </row>
    <row r="4" spans="2:2" ht="30" customHeight="1" x14ac:dyDescent="0.3">
      <c r="B4" s="8" t="s">
        <v>72</v>
      </c>
    </row>
    <row r="5" spans="2:2" ht="30" customHeight="1" x14ac:dyDescent="0.3">
      <c r="B5" s="8" t="s">
        <v>37</v>
      </c>
    </row>
    <row r="6" spans="2:2" ht="30" customHeight="1" x14ac:dyDescent="0.3">
      <c r="B6" s="8" t="s">
        <v>43</v>
      </c>
    </row>
    <row r="7" spans="2:2" ht="30" customHeight="1" x14ac:dyDescent="0.3">
      <c r="B7" s="8" t="s">
        <v>49</v>
      </c>
    </row>
  </sheetData>
  <dataValidations count="3">
    <dataValidation allowBlank="1" showInputMessage="1" showErrorMessage="1" prompt="Voer in deze kolom onder deze kop verloftypen in" sqref="B3" xr:uid="{00000000-0002-0000-0300-000000000000}"/>
    <dataValidation allowBlank="1" showInputMessage="1" showErrorMessage="1" prompt="Voer verloftypen in de tabel in dit werkblad in. Vermeldingen worden gebruikt voor het maken van een selectie in de tabel Verlof werknemer in het werkblad Verloftracker werknemer" sqref="A1" xr:uid="{00000000-0002-0000-0300-000001000000}"/>
    <dataValidation allowBlank="1" showInputMessage="1" showErrorMessage="1" prompt="De titel van het werkblad staat in deze cel" sqref="B1" xr:uid="{00000000-0002-0000-03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8" customWidth="1"/>
    <col min="3" max="3" width="25.5" customWidth="1"/>
    <col min="4" max="4" width="2.5" customWidth="1"/>
  </cols>
  <sheetData>
    <row r="1" spans="2:3" ht="40.15" customHeight="1" x14ac:dyDescent="0.3">
      <c r="B1" s="20" t="s">
        <v>84</v>
      </c>
    </row>
    <row r="2" spans="2:3" ht="15" customHeight="1" x14ac:dyDescent="0.3"/>
    <row r="3" spans="2:3" ht="30" customHeight="1" x14ac:dyDescent="0.3">
      <c r="B3" s="9" t="s">
        <v>84</v>
      </c>
      <c r="C3" s="9" t="s">
        <v>77</v>
      </c>
    </row>
    <row r="4" spans="2:3" ht="30" customHeight="1" x14ac:dyDescent="0.3">
      <c r="B4" s="11">
        <f ca="1">DATE(YEAR(TODAY()),1,1)</f>
        <v>44562</v>
      </c>
      <c r="C4" s="8" t="s">
        <v>78</v>
      </c>
    </row>
    <row r="5" spans="2:3" ht="30" customHeight="1" x14ac:dyDescent="0.3">
      <c r="B5" s="11">
        <f ca="1">DATE(YEAR(TODAY()),7,4)</f>
        <v>44746</v>
      </c>
      <c r="C5" s="8" t="s">
        <v>79</v>
      </c>
    </row>
    <row r="6" spans="2:3" ht="30" customHeight="1" x14ac:dyDescent="0.3">
      <c r="B6" s="11">
        <f ca="1">DATE(YEAR(TODAY()),11,24)</f>
        <v>44889</v>
      </c>
      <c r="C6" s="8" t="s">
        <v>80</v>
      </c>
    </row>
    <row r="7" spans="2:3" ht="30" customHeight="1" x14ac:dyDescent="0.3">
      <c r="B7" s="11">
        <f ca="1">DATE(YEAR(TODAY()),11,25)</f>
        <v>44890</v>
      </c>
      <c r="C7" s="8" t="s">
        <v>80</v>
      </c>
    </row>
    <row r="8" spans="2:3" ht="30" customHeight="1" x14ac:dyDescent="0.3">
      <c r="B8" s="11">
        <f ca="1">DATE(YEAR(TODAY()),12,24)</f>
        <v>44919</v>
      </c>
      <c r="C8" s="8" t="s">
        <v>81</v>
      </c>
    </row>
    <row r="9" spans="2:3" ht="30" customHeight="1" x14ac:dyDescent="0.3">
      <c r="B9" s="11">
        <f ca="1">DATE(YEAR(TODAY()),12,25)</f>
        <v>44920</v>
      </c>
      <c r="C9" s="8" t="s">
        <v>81</v>
      </c>
    </row>
  </sheetData>
  <dataValidations count="4">
    <dataValidation allowBlank="1" showInputMessage="1" showErrorMessage="1" prompt="Voer in deze kolom onder deze kop de vakantiedatum in" sqref="B3" xr:uid="{00000000-0002-0000-0400-000000000000}"/>
    <dataValidation allowBlank="1" showInputMessage="1" showErrorMessage="1" prompt="Voer in deze kolom onder deze kop een beschrijving in" sqref="C3" xr:uid="{00000000-0002-0000-0400-000001000000}"/>
    <dataValidation allowBlank="1" showInputMessage="1" showErrorMessage="1" prompt="Voer in de tabel in dit werkblad vakantiedagen in" sqref="A1" xr:uid="{00000000-0002-0000-0400-000002000000}"/>
    <dataValidation allowBlank="1" showInputMessage="1" showErrorMessage="1" prompt="De titel van het werkblad staat in deze cel" sqref="B1" xr:uid="{00000000-0002-0000-0400-000003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9763B78-D398-4AC1-A558-DD645966D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B3075A7B-F30D-47F1-AEFA-B156454BD28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98E32381-11FD-48B6-9732-8BE4AB0B256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TM02780235</ap:Template>
  <ap:DocSecurity>0</ap:DocSecurity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ap:HeadingPairs>
  <ap:TitlesOfParts>
    <vt:vector baseType="lpstr" size="22">
      <vt:lpstr>Kalenderweergave</vt:lpstr>
      <vt:lpstr>Tracker verlof werknemer</vt:lpstr>
      <vt:lpstr>Lijst met werknemers</vt:lpstr>
      <vt:lpstr>Typen verlof</vt:lpstr>
      <vt:lpstr>Vakantiedagen bedrijf</vt:lpstr>
      <vt:lpstr>Calendar_Year</vt:lpstr>
      <vt:lpstr>ColumnTitleRegion...AC22.1</vt:lpstr>
      <vt:lpstr>Kolomtitel3</vt:lpstr>
      <vt:lpstr>Kolomtitel4</vt:lpstr>
      <vt:lpstr>Kolomtitel5</vt:lpstr>
      <vt:lpstr>lstEDates</vt:lpstr>
      <vt:lpstr>lstEmployees</vt:lpstr>
      <vt:lpstr>lstEmpNames</vt:lpstr>
      <vt:lpstr>lstHolidays</vt:lpstr>
      <vt:lpstr>lstHolidayTypes</vt:lpstr>
      <vt:lpstr>lstHTypes</vt:lpstr>
      <vt:lpstr>lstSdates</vt:lpstr>
      <vt:lpstr>'Lijst met werknemers'!Print_Area</vt:lpstr>
      <vt:lpstr>'Vakantiedagen bedrijf'!Print_Area</vt:lpstr>
      <vt:lpstr>Titel1</vt:lpstr>
      <vt:lpstr>Titel2</vt:lpstr>
      <vt:lpstr>valSelEmployee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2022-11-06T05:48:25Z</dcterms:created>
  <dcterms:modified xsi:type="dcterms:W3CDTF">2022-12-12T09:24:28Z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