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0" windowWidth="28800" windowHeight="11760"/>
  </bookViews>
  <sheets>
    <sheet name="Opdrachtplanning" sheetId="1" r:id="rId1"/>
    <sheet name="Opdrachtdetails" sheetId="3" r:id="rId2"/>
  </sheets>
  <externalReferences>
    <externalReference r:id="rId3"/>
  </externalReferences>
  <definedNames>
    <definedName name="_xlnm.Print_Area" localSheetId="1">'[1]Assignment Details'!$A:$H</definedName>
    <definedName name="_xlnm.Print_Titles" localSheetId="1">Opdrachtdetails!$3:$3</definedName>
    <definedName name="_xlnm.Print_Titles" localSheetId="0">Opdrachtplanning!$5:$5</definedName>
    <definedName name="DatumControle">Opdrachtplanning!$C$3*IF(Opdrachtplanning!$D$3="WEKEN",7,IF(Opdrachtplanning!$D$3="DAGEN",1,30))</definedName>
    <definedName name="Markeerregel">IF(Opdrachtplanning!$D$3="Geen Markering",FALSE,TRUE)</definedName>
    <definedName name="Slicer_Begonnen_op">#N/A</definedName>
    <definedName name="Slicer_Cursus">#N/A</definedName>
    <definedName name="Slicer_Eindigt_op">#N/A</definedName>
    <definedName name="Slicer_Opdracht">#N/A</definedName>
    <definedName name="Slicer_Voortgang">#N/A</definedName>
  </definedNames>
  <calcPr calcId="162913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<sst xmlns="http://schemas.openxmlformats.org/spreadsheetml/2006/main" count="88" uniqueCount="42">
  <si>
    <t>OPDRACHTPLANNING</t>
  </si>
  <si>
    <t xml:space="preserve">SELECTEER CRITERIA VOOR OPDRACHTEN MET EEN EINDDATUM OVER: </t>
  </si>
  <si>
    <t>Opdracht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</si>
  <si>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</si>
  <si>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</si>
  <si>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</si>
  <si>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</si>
  <si>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</si>
  <si>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</si>
  <si>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</si>
  <si>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</si>
  <si>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</si>
  <si>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</si>
  <si>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</si>
  <si>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</si>
  <si>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Cursus</t>
  </si>
  <si>
    <t>Paramedicus 1</t>
  </si>
  <si>
    <t>Paramedicus 2</t>
  </si>
  <si>
    <t>Paramedicus 3</t>
  </si>
  <si>
    <t>OPDRACHTDETAILS &gt;</t>
  </si>
  <si>
    <t>VOLTOOIING KLEURENBALKLEGENDA</t>
  </si>
  <si>
    <t>Docent</t>
  </si>
  <si>
    <t>Docent 1</t>
  </si>
  <si>
    <t>Docent 2</t>
  </si>
  <si>
    <t>Docent 3</t>
  </si>
  <si>
    <t>Docent 4</t>
  </si>
  <si>
    <t>Begonnen op</t>
  </si>
  <si>
    <t>&gt; = 0%</t>
  </si>
  <si>
    <t>Eindigt op</t>
  </si>
  <si>
    <t>&lt; 40% = &gt;</t>
  </si>
  <si>
    <t>Voortgang</t>
  </si>
  <si>
    <t>Procent</t>
  </si>
  <si>
    <t>OPDRACHTDETAILS</t>
  </si>
  <si>
    <t xml:space="preserve">Om deze gegevens bij te werken, selecteert u een cel in de draaitabel beginnend in cel B3, gaat u naar het tabblad Analyseren en selecteert u Vernieuwen. Slicers om uitgaven te filteren op Opdracht, de datum Begonnen op, Cursus, de datum Eindigt op en Voortgangspercentage bevinden zich in cell I3, K3, M3, I13 en K13.
</t>
  </si>
  <si>
    <t xml:space="preserve">  </t>
  </si>
  <si>
    <t>Slicer om tabelgegevens te filteren op Opdracht bevindt zich in deze cel.</t>
  </si>
  <si>
    <t>Slicer om tabelgegevens te filteren op de datum Eindigt op bevindt zich in deze cel.</t>
  </si>
  <si>
    <t>Slicer om tabelgegevens te filteren op de datum Begonnen op bevindt zich in deze cel.</t>
  </si>
  <si>
    <t>Slicer om tabelgegevens te filteren op Voortgangspercentage bevindt zich in deze cel.</t>
  </si>
  <si>
    <t>&lt; OPDRACHTPLANNING</t>
  </si>
  <si>
    <t>Slicer om tabelgegevens te filteren op Cursus bevindt zich in deze cel.</t>
  </si>
  <si>
    <t>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</si>
</sst>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8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  <xf numFmtId="9" fontId="1" fillId="0" borderId="0" applyFont="0" applyFill="0" applyBorder="0" applyAlignment="0" applyProtection="0"/>
    <xf numFmtId="14" fontId="1" fillId="0" borderId="0">
      <alignment horizontal="left" vertical="center"/>
    </xf>
  </cellStyleXfs>
  <cellXfs count="34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4" borderId="0" xfId="12" applyNumberFormat="1" applyFont="1" applyAlignment="1">
      <alignment horizontal="center" vertical="center"/>
    </xf>
    <xf numFmtId="0" fontId="0" fillId="0" borderId="0" xfId="0" pivotButton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9" fontId="0" fillId="0" borderId="0" xfId="1" applyFont="1" applyAlignment="1">
      <alignment horizontal="right" vertical="center"/>
    </xf>
  </cellXfs>
  <cellStyles count="18">
    <cellStyle name="40% - Accent2" xfId="12" builtinId="35"/>
    <cellStyle name="40% - Accent4" xfId="14" builtinId="43"/>
    <cellStyle name="Accent3" xfId="13" builtinId="37" customBuiltin="1"/>
    <cellStyle name="Controlecel" xfId="3" builtinId="23" customBuiltin="1"/>
    <cellStyle name="Date" xfId="17"/>
    <cellStyle name="Datum" xfId="15"/>
    <cellStyle name="Gevolgde hyperlink" xfId="5" builtinId="9" customBuiltin="1"/>
    <cellStyle name="Hyperlink" xfId="4" builtinId="8" customBuiltin="1"/>
    <cellStyle name="Komma" xfId="6" builtinId="3" customBuiltin="1"/>
    <cellStyle name="Komma [0]" xfId="7" builtinId="6" customBuiltin="1"/>
    <cellStyle name="Kop 1" xfId="10" builtinId="16" customBuiltin="1"/>
    <cellStyle name="Procent" xfId="1" builtinId="5"/>
    <cellStyle name="Procent 2" xfId="16"/>
    <cellStyle name="Standaard" xfId="0" builtinId="0" customBuiltin="1"/>
    <cellStyle name="Titel" xfId="2" builtinId="15" customBuiltin="1"/>
    <cellStyle name="Valuta" xfId="8" builtinId="4" customBuiltin="1"/>
    <cellStyle name="Valuta [0]" xfId="9" builtinId="7" customBuiltin="1"/>
    <cellStyle name="Verklarende tekst" xfId="11" builtinId="53" customBuiltin="1"/>
  </cellStyles>
  <dxfs count="66"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sz val="10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0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</dxfs>
  <tableStyles count="3" defaultTableStyle="TableStyleMedium2" defaultPivotStyle="PivotStyleLight16">
    <tableStyle name="Assignment detail Slicer" pivot="0" table="0" count="10">
      <tableStyleElement type="wholeTable" dxfId="65"/>
      <tableStyleElement type="headerRow" dxfId="64"/>
    </tableStyle>
    <tableStyle name="Opdrachtdetails" table="0" count="11">
      <tableStyleElement type="wholeTable" dxfId="63"/>
      <tableStyleElement type="headerRow" dxfId="62"/>
      <tableStyleElement type="totalRow" dxfId="61"/>
      <tableStyleElement type="firstRowStripe" dxfId="60"/>
      <tableStyleElement type="firstColumnStripe" dxfId="59"/>
      <tableStyleElement type="firstSubtotalRow" dxfId="58"/>
      <tableStyleElement type="secondSubtotalRow" dxfId="57"/>
      <tableStyleElement type="firstRowSubheading" dxfId="56"/>
      <tableStyleElement type="secondRowSubheading" dxfId="55"/>
      <tableStyleElement type="pageFieldLabels" dxfId="54"/>
      <tableStyleElement type="pageFieldValues" dxfId="53"/>
    </tableStyle>
    <tableStyle name="Opdrachtplanning" pivot="0" count="6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ColumnStripe" dxfId="47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</xdr:row>
      <xdr:rowOff>9525</xdr:rowOff>
    </xdr:from>
    <xdr:to>
      <xdr:col>10</xdr:col>
      <xdr:colOff>0</xdr:colOff>
      <xdr:row>11</xdr:row>
      <xdr:rowOff>125730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pdracht" descr="Slicer to filter PivotTable data based on Assignment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drach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10575" y="1114425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47625</xdr:colOff>
      <xdr:row>2</xdr:row>
      <xdr:rowOff>9525</xdr:rowOff>
    </xdr:from>
    <xdr:to>
      <xdr:col>14</xdr:col>
      <xdr:colOff>104775</xdr:colOff>
      <xdr:row>11</xdr:row>
      <xdr:rowOff>125730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Cursus" descr="Slicer to filter PivotTable data based on Course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s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9500" y="1114425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38100</xdr:colOff>
      <xdr:row>2</xdr:row>
      <xdr:rowOff>9525</xdr:rowOff>
    </xdr:from>
    <xdr:to>
      <xdr:col>12</xdr:col>
      <xdr:colOff>0</xdr:colOff>
      <xdr:row>11</xdr:row>
      <xdr:rowOff>125730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Begonnen op" descr="Slicer to filter PivotTable data based on Start on date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onnen o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20275" y="1114425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38100</xdr:colOff>
      <xdr:row>12</xdr:row>
      <xdr:rowOff>114300</xdr:rowOff>
    </xdr:from>
    <xdr:to>
      <xdr:col>10</xdr:col>
      <xdr:colOff>0</xdr:colOff>
      <xdr:row>19</xdr:row>
      <xdr:rowOff>29337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indigt op" descr="Slicer to filter PivotTable data based on Due date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indigt o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10575" y="3314700"/>
              <a:ext cx="1371600" cy="2039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38100</xdr:colOff>
      <xdr:row>12</xdr:row>
      <xdr:rowOff>114300</xdr:rowOff>
    </xdr:from>
    <xdr:to>
      <xdr:col>12</xdr:col>
      <xdr:colOff>0</xdr:colOff>
      <xdr:row>19</xdr:row>
      <xdr:rowOff>29337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Voortgang" descr="Slicer to filter PivotTable data based on Progress percentage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oortgan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20275" y="3314700"/>
              <a:ext cx="1371600" cy="2039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ssignment%20Detai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ment Detail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NLD" refreshedDate="43207.747921527778" createdVersion="6" refreshedVersion="6" minRefreshableVersion="3" recordCount="12">
  <cacheSource type="worksheet">
    <worksheetSource name="Opdrachten"/>
  </cacheSource>
  <cacheFields count="7">
    <cacheField name="Opdracht" numFmtId="0">
      <sharedItems count="12">
        <s v="Project 1"/>
        <s v="Project 2"/>
        <s v="Project 3"/>
        <s v="Project 4"/>
        <s v="Project 5"/>
        <s v="Project 6"/>
        <s v="Project 7"/>
        <s v="Project 8"/>
        <s v="Project 9"/>
        <s v="Project 10"/>
        <s v="Project 11"/>
        <s v="Project 12"/>
      </sharedItems>
    </cacheField>
    <cacheField name="Cursus" numFmtId="0">
      <sharedItems count="3">
        <s v="Paramedicus 1"/>
        <s v="Paramedicus 2"/>
        <s v="Paramedicus 3"/>
      </sharedItems>
    </cacheField>
    <cacheField name="Docent" numFmtId="0">
      <sharedItems count="4">
        <s v="Docent 1"/>
        <s v="Docent 2"/>
        <s v="Docent 3"/>
        <s v="Docent 4"/>
      </sharedItems>
    </cacheField>
    <cacheField name="Begonnen op" numFmtId="14">
      <sharedItems containsSemiMixedTypes="0" containsNonDate="0" containsDate="1" containsString="0" minDate="2018-02-16T00:00:00" maxDate="2018-04-08T00:00:00" count="11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</sharedItems>
    </cacheField>
    <cacheField name="Eindigt op" numFmtId="14">
      <sharedItems containsSemiMixedTypes="0" containsNonDate="0" containsDate="1" containsString="0" minDate="2018-05-05T00:00:00" maxDate="2018-07-07T00:00:00" count="11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</sharedItems>
    </cacheField>
    <cacheField name="Voortgang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rocent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Opdrachten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1">
        <item x="3"/>
        <item x="8"/>
        <item x="5"/>
        <item x="0"/>
        <item x="10"/>
        <item x="4"/>
        <item x="6"/>
        <item x="1"/>
        <item x="2"/>
        <item x="9"/>
        <item x="7"/>
      </items>
    </pivotField>
    <pivotField axis="axisRow" compact="0" numFmtId="14" outline="0" showAll="0" defaultSubtotal="0">
      <items count="11">
        <item x="8"/>
        <item x="4"/>
        <item x="6"/>
        <item x="0"/>
        <item x="3"/>
        <item x="2"/>
        <item x="10"/>
        <item x="7"/>
        <item x="9"/>
        <item x="1"/>
        <item x="5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 v="3"/>
      <x v="3"/>
      <x v="10"/>
    </i>
    <i r="2">
      <x v="7"/>
      <x v="5"/>
      <x v="1"/>
      <x v="5"/>
    </i>
    <i r="2">
      <x v="11"/>
      <x v="10"/>
      <x/>
      <x v="8"/>
    </i>
    <i r="1">
      <x v="2"/>
      <x v="3"/>
      <x v="4"/>
      <x v="6"/>
      <x v="7"/>
    </i>
    <i>
      <x v="1"/>
      <x/>
      <x v="4"/>
      <x v="7"/>
      <x v="9"/>
      <x/>
    </i>
    <i r="2">
      <x v="5"/>
      <x v="8"/>
      <x v="5"/>
      <x v="9"/>
    </i>
    <i r="2">
      <x v="8"/>
      <x v="2"/>
      <x v="10"/>
      <x v="2"/>
    </i>
    <i>
      <x v="2"/>
      <x/>
      <x v="6"/>
      <x/>
      <x v="4"/>
      <x v="1"/>
    </i>
    <i r="2">
      <x v="9"/>
      <x v="6"/>
      <x v="2"/>
      <x v="3"/>
    </i>
    <i r="1">
      <x v="1"/>
      <x v="2"/>
      <x v="9"/>
      <x v="8"/>
      <x v="6"/>
    </i>
    <i>
      <x v="3"/>
      <x/>
      <x v="10"/>
      <x v="10"/>
      <x v="7"/>
      <x v="4"/>
    </i>
    <i r="1">
      <x v="1"/>
      <x v="1"/>
      <x v="1"/>
      <x v="9"/>
      <x v="5"/>
    </i>
  </rowItems>
  <colItems count="1">
    <i/>
  </colItems>
  <formats count="20">
    <format dxfId="44">
      <pivotArea type="all" dataOnly="0" outline="0" fieldPosition="0"/>
    </format>
    <format dxfId="43">
      <pivotArea type="all" dataOnly="0" outline="0" fieldPosition="0"/>
    </format>
    <format dxfId="42">
      <pivotArea field="2" type="button" dataOnly="0" labelOnly="1" outline="0" axis="axisRow" fieldPosition="0"/>
    </format>
    <format dxfId="41">
      <pivotArea field="1" type="button" dataOnly="0" labelOnly="1" outline="0" axis="axisRow" fieldPosition="1"/>
    </format>
    <format dxfId="40">
      <pivotArea field="0" type="button" dataOnly="0" labelOnly="1" outline="0" axis="axisRow" fieldPosition="2"/>
    </format>
    <format dxfId="39">
      <pivotArea field="3" type="button" dataOnly="0" labelOnly="1" outline="0" axis="axisRow" fieldPosition="3"/>
    </format>
    <format dxfId="38">
      <pivotArea field="4" type="button" dataOnly="0" labelOnly="1" outline="0" axis="axisRow" fieldPosition="4"/>
    </format>
    <format dxfId="37">
      <pivotArea field="5" type="button" dataOnly="0" labelOnly="1" outline="0" axis="axisRow" fieldPosition="5"/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34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32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31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30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29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28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27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26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</formats>
  <pivotTableStyleInfo name="Opdrachtdetail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pdrachtdetails gegroepeerd op Docent en vervolgens op Cursus worden automatisch bijgewerkt op basis van de tabel Opdrachten op het werkblad Opdrachtplanning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Opdracht" sourceName="Opdracht">
  <pivotTables>
    <pivotTable tabId="3" name="DraaitabelOpdrachten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ursus" sourceName="Cursus">
  <pivotTables>
    <pivotTable tabId="3" name="DraaitabelOpdrachten"/>
  </pivotTables>
  <data>
    <tabular pivotCacheId="3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Begonnen_op" sourceName="Begonnen op">
  <pivotTables>
    <pivotTable tabId="3" name="DraaitabelOpdrachten"/>
  </pivotTables>
  <data>
    <tabular pivotCacheId="3" showMissing="0">
      <items count="11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Eindigt_op" sourceName="Eindigt op">
  <pivotTables>
    <pivotTable tabId="3" name="DraaitabelOpdrachten"/>
  </pivotTables>
  <data>
    <tabular pivotCacheId="3" showMissing="0">
      <items count="11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Voortgang" sourceName="Voortgang">
  <pivotTables>
    <pivotTable tabId="3" name="DraaitabelOpdrachten"/>
  </pivotTables>
  <data>
    <tabular pivotCacheId="3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Opdracht" cache="Slicer_Opdracht" caption="Opdracht" style="Assignment detail Slicer" rowHeight="182880"/>
  <slicer name="Cursus" cache="Slicer_Cursus" caption="Cursus" style="Assignment detail Slicer" rowHeight="182880"/>
  <slicer name="Begonnen op" cache="Slicer_Begonnen_op" caption="Begonnen op" style="Assignment detail Slicer" rowHeight="182880"/>
  <slicer name="Eindigt op" cache="Slicer_Eindigt_op" caption="Eindigt op" style="Assignment detail Slicer" rowHeight="182880"/>
  <slicer name="Voortgang" cache="Slicer_Voortgang" caption="Voortgang" style="Assignment detail Slicer" rowHeight="182880"/>
</slicers>
</file>

<file path=xl/tables/table1.xml><?xml version="1.0" encoding="utf-8"?>
<table xmlns="http://schemas.openxmlformats.org/spreadsheetml/2006/main" id="2" name="Opdrachten" displayName="Opdrachten" ref="B5:H17">
  <autoFilter ref="B5:H17"/>
  <tableColumns count="7">
    <tableColumn id="2" name="Opdracht" totalsRowLabel="Totaal" dataCellStyle="Standaard"/>
    <tableColumn id="1" name="Cursus" dataDxfId="46" dataCellStyle="Standaard"/>
    <tableColumn id="6" name="Docent" dataDxfId="45" dataCellStyle="Standaard"/>
    <tableColumn id="4" name="Begonnen op" dataCellStyle="Datum"/>
    <tableColumn id="3" name="Eindigt op" dataCellStyle="Datum">
      <calculatedColumnFormula>TODAY()+(ROW(A1)*10)-25</calculatedColumnFormula>
    </tableColumn>
    <tableColumn id="5" name="Voortgang" dataDxfId="3" dataCellStyle="Procent">
      <calculatedColumnFormula>Opdrachten[[#This Row],[Procent]]</calculatedColumnFormula>
    </tableColumn>
    <tableColumn id="7" name="Procent" totalsRowFunction="sum" dataDxfId="4" dataCellStyle="Procent"/>
  </tableColumns>
  <tableStyleInfo name="Opdrachtplanning" showFirstColumn="0" showLastColumn="0" showRowStripes="1" showColumnStripes="0"/>
  <extLst>
    <ext xmlns:x14="http://schemas.microsoft.com/office/spreadsheetml/2009/9/main" uri="{504A1905-F514-4f6f-8877-14C23A59335A}">
      <x14:table altTextSummary="Voer in deze tabel Opdracht, Cursus, Docent, datum Begonnen op, datum Eindigt op en Percentage voltooid in. De voortgangsbalk wordt automatisch bijgewer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62.5703125" customWidth="1"/>
    <col min="3" max="3" width="24.85546875" customWidth="1"/>
    <col min="4" max="4" width="22.42578125" customWidth="1"/>
    <col min="5" max="5" width="15.140625" style="9" customWidth="1"/>
    <col min="6" max="6" width="12.7109375" style="9" customWidth="1"/>
    <col min="7" max="7" width="13.28515625" customWidth="1"/>
    <col min="8" max="8" width="11" customWidth="1"/>
    <col min="9" max="9" width="2.7109375" customWidth="1"/>
    <col min="10" max="10" width="3.7109375" customWidth="1"/>
  </cols>
  <sheetData>
    <row r="1" spans="2:8" ht="37.5" customHeight="1" x14ac:dyDescent="0.25">
      <c r="B1" s="27" t="s">
        <v>0</v>
      </c>
      <c r="C1" s="27"/>
      <c r="D1" s="28" t="s">
        <v>19</v>
      </c>
      <c r="E1" s="28"/>
      <c r="F1" s="28"/>
      <c r="G1" s="28"/>
      <c r="H1" s="28"/>
    </row>
    <row r="2" spans="2:8" ht="24.95" customHeight="1" x14ac:dyDescent="0.25">
      <c r="B2" s="27"/>
      <c r="C2" s="27"/>
      <c r="D2" s="26" t="s">
        <v>20</v>
      </c>
      <c r="E2" s="26"/>
      <c r="F2" s="18" t="s">
        <v>27</v>
      </c>
      <c r="G2" s="20" t="s">
        <v>29</v>
      </c>
      <c r="H2" s="17">
        <v>0.99</v>
      </c>
    </row>
    <row r="3" spans="2:8" ht="24.95" customHeight="1" x14ac:dyDescent="0.25">
      <c r="B3" s="16" t="s">
        <v>1</v>
      </c>
      <c r="C3" s="8">
        <v>2</v>
      </c>
      <c r="D3" s="8" t="s">
        <v>41</v>
      </c>
      <c r="E3" s="11"/>
      <c r="F3" s="12"/>
      <c r="G3" s="4"/>
      <c r="H3" s="4"/>
    </row>
    <row r="4" spans="2:8" ht="13.5" customHeight="1" x14ac:dyDescent="0.25">
      <c r="E4" s="10"/>
      <c r="F4" s="10"/>
    </row>
    <row r="5" spans="2:8" ht="30" customHeight="1" x14ac:dyDescent="0.25">
      <c r="B5" s="13" t="s">
        <v>2</v>
      </c>
      <c r="C5" s="13" t="s">
        <v>15</v>
      </c>
      <c r="D5" s="13" t="s">
        <v>21</v>
      </c>
      <c r="E5" s="14" t="s">
        <v>26</v>
      </c>
      <c r="F5" s="14" t="s">
        <v>28</v>
      </c>
      <c r="G5" s="13" t="s">
        <v>30</v>
      </c>
      <c r="H5" s="13" t="s">
        <v>31</v>
      </c>
    </row>
    <row r="6" spans="2:8" ht="30" customHeight="1" x14ac:dyDescent="0.25">
      <c r="B6" t="s">
        <v>3</v>
      </c>
      <c r="C6" s="25" t="s">
        <v>16</v>
      </c>
      <c r="D6" s="25" t="s">
        <v>22</v>
      </c>
      <c r="E6" s="19">
        <f ca="1">TODAY()-30</f>
        <v>43177</v>
      </c>
      <c r="F6" s="19">
        <f ca="1">TODAY()+30</f>
        <v>43237</v>
      </c>
      <c r="G6" s="33">
        <f>Opdrachten[[#This Row],[Procent]]</f>
        <v>1</v>
      </c>
      <c r="H6" s="33">
        <v>1</v>
      </c>
    </row>
    <row r="7" spans="2:8" ht="30" customHeight="1" x14ac:dyDescent="0.25">
      <c r="B7" t="s">
        <v>4</v>
      </c>
      <c r="C7" s="25" t="s">
        <v>16</v>
      </c>
      <c r="D7" s="25" t="s">
        <v>23</v>
      </c>
      <c r="E7" s="19">
        <f ca="1">TODAY()-20</f>
        <v>43187</v>
      </c>
      <c r="F7" s="19">
        <f ca="1">TODAY()+60</f>
        <v>43267</v>
      </c>
      <c r="G7" s="33">
        <f>Opdrachten[[#This Row],[Procent]]</f>
        <v>0.1</v>
      </c>
      <c r="H7" s="33">
        <v>0.1</v>
      </c>
    </row>
    <row r="8" spans="2:8" ht="30" customHeight="1" x14ac:dyDescent="0.25">
      <c r="B8" t="s">
        <v>5</v>
      </c>
      <c r="C8" s="25" t="s">
        <v>16</v>
      </c>
      <c r="D8" s="25" t="s">
        <v>23</v>
      </c>
      <c r="E8" s="19">
        <f ca="1">TODAY()-15</f>
        <v>43192</v>
      </c>
      <c r="F8" s="19">
        <f ca="1">TODAY()+42</f>
        <v>43249</v>
      </c>
      <c r="G8" s="33">
        <f>Opdrachten[[#This Row],[Procent]]</f>
        <v>0.8</v>
      </c>
      <c r="H8" s="33">
        <v>0.8</v>
      </c>
    </row>
    <row r="9" spans="2:8" ht="30" customHeight="1" x14ac:dyDescent="0.25">
      <c r="B9" t="s">
        <v>6</v>
      </c>
      <c r="C9" s="25" t="s">
        <v>16</v>
      </c>
      <c r="D9" s="25" t="s">
        <v>24</v>
      </c>
      <c r="E9" s="19">
        <f ca="1">TODAY()-60</f>
        <v>43147</v>
      </c>
      <c r="F9" s="19">
        <f ca="1">TODAY()+40</f>
        <v>43247</v>
      </c>
      <c r="G9" s="33">
        <f>Opdrachten[[#This Row],[Procent]]</f>
        <v>0.2</v>
      </c>
      <c r="H9" s="33">
        <v>0.2</v>
      </c>
    </row>
    <row r="10" spans="2:8" ht="30" customHeight="1" x14ac:dyDescent="0.25">
      <c r="B10" t="s">
        <v>7</v>
      </c>
      <c r="C10" s="25" t="s">
        <v>16</v>
      </c>
      <c r="D10" s="25" t="s">
        <v>22</v>
      </c>
      <c r="E10" s="19">
        <f ca="1">TODAY()-25</f>
        <v>43182</v>
      </c>
      <c r="F10" s="19">
        <f ca="1">TODAY()+20</f>
        <v>43227</v>
      </c>
      <c r="G10" s="33">
        <f>Opdrachten[[#This Row],[Procent]]</f>
        <v>0.5</v>
      </c>
      <c r="H10" s="33">
        <v>0.5</v>
      </c>
    </row>
    <row r="11" spans="2:8" ht="30" customHeight="1" x14ac:dyDescent="0.25">
      <c r="B11" t="s">
        <v>8</v>
      </c>
      <c r="C11" s="25" t="s">
        <v>16</v>
      </c>
      <c r="D11" s="25" t="s">
        <v>23</v>
      </c>
      <c r="E11" s="19">
        <f ca="1">TODAY()-34</f>
        <v>43173</v>
      </c>
      <c r="F11" s="19">
        <f ca="1">TODAY()+80</f>
        <v>43287</v>
      </c>
      <c r="G11" s="33">
        <f>Opdrachten[[#This Row],[Procent]]</f>
        <v>0.3</v>
      </c>
      <c r="H11" s="33">
        <v>0.3</v>
      </c>
    </row>
    <row r="12" spans="2:8" ht="30" customHeight="1" x14ac:dyDescent="0.25">
      <c r="B12" t="s">
        <v>9</v>
      </c>
      <c r="C12" s="25" t="s">
        <v>16</v>
      </c>
      <c r="D12" s="25" t="s">
        <v>24</v>
      </c>
      <c r="E12" s="19">
        <f ca="1">TODAY()-22</f>
        <v>43185</v>
      </c>
      <c r="F12" s="19">
        <f ca="1">TODAY()+24</f>
        <v>43231</v>
      </c>
      <c r="G12" s="33">
        <f>Opdrachten[[#This Row],[Procent]]</f>
        <v>0.35</v>
      </c>
      <c r="H12" s="33">
        <v>0.35</v>
      </c>
    </row>
    <row r="13" spans="2:8" ht="30" customHeight="1" x14ac:dyDescent="0.25">
      <c r="B13" t="s">
        <v>10</v>
      </c>
      <c r="C13" s="25" t="s">
        <v>16</v>
      </c>
      <c r="D13" s="25" t="s">
        <v>25</v>
      </c>
      <c r="E13" s="19">
        <f ca="1">TODAY()-10</f>
        <v>43197</v>
      </c>
      <c r="F13" s="19">
        <f ca="1">TODAY()+50</f>
        <v>43257</v>
      </c>
      <c r="G13" s="33">
        <f>Opdrachten[[#This Row],[Procent]]</f>
        <v>0.4</v>
      </c>
      <c r="H13" s="33">
        <v>0.4</v>
      </c>
    </row>
    <row r="14" spans="2:8" ht="30" customHeight="1" x14ac:dyDescent="0.25">
      <c r="B14" t="s">
        <v>11</v>
      </c>
      <c r="C14" s="25" t="s">
        <v>16</v>
      </c>
      <c r="D14" s="25" t="s">
        <v>22</v>
      </c>
      <c r="E14" s="19">
        <f ca="1">TODAY()-10</f>
        <v>43197</v>
      </c>
      <c r="F14" s="19">
        <f ca="1">TODAY()+18</f>
        <v>43225</v>
      </c>
      <c r="G14" s="33">
        <f>Opdrachten[[#This Row],[Procent]]</f>
        <v>0.75</v>
      </c>
      <c r="H14" s="33">
        <v>0.75</v>
      </c>
    </row>
    <row r="15" spans="2:8" ht="30" customHeight="1" x14ac:dyDescent="0.25">
      <c r="B15" t="s">
        <v>12</v>
      </c>
      <c r="C15" s="25" t="s">
        <v>17</v>
      </c>
      <c r="D15" s="25" t="s">
        <v>25</v>
      </c>
      <c r="E15" s="19">
        <f ca="1">TODAY()-50</f>
        <v>43157</v>
      </c>
      <c r="F15" s="19">
        <f ca="1">TODAY()+60</f>
        <v>43267</v>
      </c>
      <c r="G15" s="33">
        <f>Opdrachten[[#This Row],[Procent]]</f>
        <v>0.5</v>
      </c>
      <c r="H15" s="33">
        <v>0.5</v>
      </c>
    </row>
    <row r="16" spans="2:8" ht="30" customHeight="1" x14ac:dyDescent="0.25">
      <c r="B16" t="s">
        <v>13</v>
      </c>
      <c r="C16" s="25" t="s">
        <v>17</v>
      </c>
      <c r="D16" s="25" t="s">
        <v>24</v>
      </c>
      <c r="E16" s="19">
        <f ca="1">TODAY()-13</f>
        <v>43194</v>
      </c>
      <c r="F16" s="19">
        <f ca="1">TODAY()+55</f>
        <v>43262</v>
      </c>
      <c r="G16" s="33">
        <f>Opdrachten[[#This Row],[Procent]]</f>
        <v>0.55000000000000004</v>
      </c>
      <c r="H16" s="33">
        <v>0.55000000000000004</v>
      </c>
    </row>
    <row r="17" spans="2:8" ht="30" customHeight="1" x14ac:dyDescent="0.25">
      <c r="B17" t="s">
        <v>14</v>
      </c>
      <c r="C17" s="25" t="s">
        <v>18</v>
      </c>
      <c r="D17" s="25" t="s">
        <v>22</v>
      </c>
      <c r="E17" s="19">
        <f ca="1">TODAY()-28</f>
        <v>43179</v>
      </c>
      <c r="F17" s="19">
        <f ca="1">TODAY()+44</f>
        <v>43251</v>
      </c>
      <c r="G17" s="33">
        <f>Opdrachten[[#This Row],[Procent]]</f>
        <v>0.6</v>
      </c>
      <c r="H17" s="33">
        <v>0.6</v>
      </c>
    </row>
  </sheetData>
  <mergeCells count="3">
    <mergeCell ref="D2:E2"/>
    <mergeCell ref="B1:C2"/>
    <mergeCell ref="D1:H1"/>
  </mergeCells>
  <conditionalFormatting sqref="B6:H17">
    <cfRule type="expression" dxfId="2" priority="2" stopIfTrue="1">
      <formula>$G6=1</formula>
    </cfRule>
    <cfRule type="expression" dxfId="1" priority="3" stopIfTrue="1">
      <formula>(Markeerregel)*($F6&lt;=TODAY()+DatumControle)*($F6&gt;=TODAY())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0" priority="5">
      <formula>$D$3="Geen Markering"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Selecteer intervalperiode in de lijst. Selecteer ANNULEREN en druk op ALT+PIJL-OMLAAG voor opties, en vervolgens op PIJL-OMLAAG en ENTER om een selectie te maken" prompt="Selecteer interval voor markering van einddatums opdrachten in deze cel. Druk op ALT+PIJL-OMLAAG om de vervolgkeuzelijst te openen en vervolgens op PIJL-OMLAAG en ENTER om een selectie te maken" sqref="D3">
      <formula1>"GEEN MARKERING,DAGEN,WEKEN,MAANDEN"</formula1>
    </dataValidation>
    <dataValidation type="list" errorStyle="warning" allowBlank="1" showInputMessage="1" showErrorMessage="1" error="Selecteer intervalwaarde in de lijst. Selecteer ANNULEREN en druk op ALT+PIJL-OMLAAG voor opties, en vervolgens op PIJL-OMLAAG en ENTER om een selectie te maken" prompt="Selecteer intervalwaarde voor markering van einddatums opdrachten in deze cel. Druk op ALT+PIJL-OMLAAG om de vervolgkeuzelijst te openen en vervolgens op PIJL-OMLAAG en ENTER om een selectie te maken" sqref="C3">
      <formula1>"1,2,3,4,5,6,7,8,9,10,11,12,13,14,15,16,17,18,19,20,21,22,23,24,25,26,27,28,29,30"</formula1>
    </dataValidation>
    <dataValidation allowBlank="1" showInputMessage="1" showErrorMessage="1" prompt="Voer in deze kolom onder deze koptekst de opdracht in Gebruik koptekstfilters om specifieke vermeldingen te zoeken" sqref="B5"/>
    <dataValidation allowBlank="1" showInputMessage="1" showErrorMessage="1" prompt="Voer in deze kolom onder deze koptekst de cursus in" sqref="C5"/>
    <dataValidation allowBlank="1" showInputMessage="1" showErrorMessage="1" prompt="Voer in deze kolom onder deze koptekst de docent in" sqref="D5"/>
    <dataValidation allowBlank="1" showInputMessage="1" showErrorMessage="1" prompt="Voer in deze kolom onder deze koptekst de datum Begonnen op in." sqref="E5"/>
    <dataValidation allowBlank="1" showInputMessage="1" showErrorMessage="1" prompt="Voer in deze kolom onder deze koptekst de datum Eindigt op in." sqref="F5"/>
    <dataValidation allowBlank="1" showInputMessage="1" showErrorMessage="1" prompt="De voortgangsbalk wordt automatisch bijgewerkt in deze kolom onder deze koptekst" sqref="G5"/>
    <dataValidation allowBlank="1" showInputMessage="1" showErrorMessage="1" prompt="Voer in deze kolom onder deze koptekst het percentage voltooid in" sqref="H5"/>
    <dataValidation allowBlank="1" showInputMessage="1" showErrorMessage="1" prompt="Selecteer in cel C3 en D3 rechts criteria voor Opdrachten met een einddatum over" sqref="B3"/>
    <dataValidation allowBlank="1" showInputMessage="1" showErrorMessage="1" prompt="De titel van dit werkblad staat in deze cel. Voltooiing kleurenbalklegenda bevindt zich in cel F2 t/m H2. Navigatiekoppeling naar het werkblad Opdrachtdetails bevindt zich in cel D1" sqref="B1:C2"/>
    <dataValidation allowBlank="1" showInputMessage="1" showErrorMessage="1" prompt="Voltooiing kleurenbalklegenda bevindt zich in cellen rechts. Kleurenbalken worden automatisch bijgewerkt in de kolom Voortgang in de tabel Opdracht" sqref="D2:E2"/>
    <dataValidation allowBlank="1" showInputMessage="1" showErrorMessage="1" prompt="Maak een Opdrachtplanning in deze werkmap. Voer in de tabel Opdrachten details in, beginnend in cel B5 op dit werkblad" sqref="A1"/>
    <dataValidation allowBlank="1" showInputMessage="1" showErrorMessage="1" prompt="Opdrachtvoortgang van meer dan of gelijk aan 0% maar minder dan 40% wordt gemarkeerd met RGB-kleur R=123 G=209 B=255" sqref="F2"/>
    <dataValidation allowBlank="1" showInputMessage="1" showErrorMessage="1" prompt="Opdrachtvoortgang van meer dan 40% tot minder dan 75% wordt gemarkeerd met RGB-kleur R=188 G=222 B=182" sqref="G2"/>
    <dataValidation allowBlank="1" showInputMessage="1" showErrorMessage="1" prompt="Opdrachtvoortgang van meer dan 75% tot 99% wordt gemarkeerd met RGB-kleur R=254 G=198 B=11" sqref="H2"/>
    <dataValidation allowBlank="1" showInputMessage="1" showErrorMessage="1" prompt="Navigatiekoppeling naar het werkblad Opdrachtdetails" sqref="D1"/>
  </dataValidations>
  <hyperlinks>
    <hyperlink ref="D1:H1" location="Opdrachtdetails!A1" tooltip="Selecteer om naar het werkblad Opdrachtdetails te navigeren" display="OPDRACHTDETAILS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22"/>
  <sheetViews>
    <sheetView showGridLines="0" zoomScaleNormal="100" workbookViewId="0"/>
  </sheetViews>
  <sheetFormatPr defaultRowHeight="30" customHeight="1" x14ac:dyDescent="0.25"/>
  <cols>
    <col min="1" max="1" width="2.7109375" style="3" customWidth="1"/>
    <col min="2" max="2" width="19" style="1" customWidth="1"/>
    <col min="3" max="3" width="26.140625" style="7" customWidth="1"/>
    <col min="4" max="4" width="23.5703125" style="6" customWidth="1"/>
    <col min="5" max="5" width="19" style="5" customWidth="1"/>
    <col min="6" max="7" width="16.28515625" style="5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8" t="s">
        <v>39</v>
      </c>
      <c r="M1" s="28"/>
      <c r="N1" s="28"/>
    </row>
    <row r="2" spans="1:15" ht="50.1" customHeight="1" x14ac:dyDescent="0.25">
      <c r="A2"/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3.25" x14ac:dyDescent="0.25">
      <c r="A3" s="2"/>
      <c r="B3" s="21" t="s">
        <v>21</v>
      </c>
      <c r="C3" s="21" t="s">
        <v>15</v>
      </c>
      <c r="D3" s="21" t="s">
        <v>2</v>
      </c>
      <c r="E3" s="21" t="s">
        <v>26</v>
      </c>
      <c r="F3" s="21" t="s">
        <v>28</v>
      </c>
      <c r="G3" s="21" t="s">
        <v>30</v>
      </c>
      <c r="I3" s="31" t="s">
        <v>35</v>
      </c>
      <c r="J3" s="31"/>
      <c r="K3" s="31" t="s">
        <v>37</v>
      </c>
      <c r="L3" s="31"/>
      <c r="M3" s="31" t="s">
        <v>40</v>
      </c>
      <c r="N3" s="31"/>
      <c r="O3" s="31"/>
    </row>
    <row r="4" spans="1:15" ht="15.75" x14ac:dyDescent="0.25">
      <c r="B4" s="29" t="s">
        <v>22</v>
      </c>
      <c r="C4" s="29" t="s">
        <v>16</v>
      </c>
      <c r="D4" s="24" t="s">
        <v>3</v>
      </c>
      <c r="E4" s="22">
        <v>43177</v>
      </c>
      <c r="F4" s="22">
        <v>43237</v>
      </c>
      <c r="G4" s="23">
        <v>1</v>
      </c>
      <c r="I4" s="31"/>
      <c r="J4" s="31"/>
      <c r="K4" s="31"/>
      <c r="L4" s="31"/>
      <c r="M4" s="31"/>
      <c r="N4" s="31"/>
      <c r="O4" s="31"/>
    </row>
    <row r="5" spans="1:15" ht="15.75" x14ac:dyDescent="0.25">
      <c r="B5" s="30"/>
      <c r="C5" s="30"/>
      <c r="D5" s="24" t="s">
        <v>7</v>
      </c>
      <c r="E5" s="22">
        <v>43182</v>
      </c>
      <c r="F5" s="22">
        <v>43227</v>
      </c>
      <c r="G5" s="23">
        <v>0.5</v>
      </c>
      <c r="I5" s="31"/>
      <c r="J5" s="31"/>
      <c r="K5" s="31"/>
      <c r="L5" s="31"/>
      <c r="M5" s="31"/>
      <c r="N5" s="31"/>
      <c r="O5" s="31"/>
    </row>
    <row r="6" spans="1:15" ht="15.75" x14ac:dyDescent="0.25">
      <c r="B6" s="30"/>
      <c r="C6" s="30"/>
      <c r="D6" s="24" t="s">
        <v>11</v>
      </c>
      <c r="E6" s="22">
        <v>43197</v>
      </c>
      <c r="F6" s="22">
        <v>43225</v>
      </c>
      <c r="G6" s="23">
        <v>0.75</v>
      </c>
      <c r="I6" s="31"/>
      <c r="J6" s="31"/>
      <c r="K6" s="31"/>
      <c r="L6" s="31"/>
      <c r="M6" s="31"/>
      <c r="N6" s="31"/>
      <c r="O6" s="31"/>
    </row>
    <row r="7" spans="1:15" ht="15.75" x14ac:dyDescent="0.25">
      <c r="B7" s="30"/>
      <c r="C7" s="24" t="s">
        <v>18</v>
      </c>
      <c r="D7" s="24" t="s">
        <v>14</v>
      </c>
      <c r="E7" s="22">
        <v>43179</v>
      </c>
      <c r="F7" s="22">
        <v>43251</v>
      </c>
      <c r="G7" s="23">
        <v>0.6</v>
      </c>
      <c r="I7" s="31"/>
      <c r="J7" s="31"/>
      <c r="K7" s="31"/>
      <c r="L7" s="31"/>
      <c r="M7" s="31"/>
      <c r="N7" s="31"/>
      <c r="O7" s="31"/>
    </row>
    <row r="8" spans="1:15" ht="15.75" x14ac:dyDescent="0.25">
      <c r="B8" s="29" t="s">
        <v>23</v>
      </c>
      <c r="C8" s="29" t="s">
        <v>16</v>
      </c>
      <c r="D8" s="24" t="s">
        <v>4</v>
      </c>
      <c r="E8" s="22">
        <v>43187</v>
      </c>
      <c r="F8" s="22">
        <v>43267</v>
      </c>
      <c r="G8" s="23">
        <v>0.1</v>
      </c>
      <c r="I8" s="31"/>
      <c r="J8" s="31"/>
      <c r="K8" s="31"/>
      <c r="L8" s="31"/>
      <c r="M8" s="31"/>
      <c r="N8" s="31"/>
      <c r="O8" s="31"/>
    </row>
    <row r="9" spans="1:15" ht="15.75" x14ac:dyDescent="0.25">
      <c r="B9" s="30"/>
      <c r="C9" s="30"/>
      <c r="D9" s="24" t="s">
        <v>5</v>
      </c>
      <c r="E9" s="22">
        <v>43192</v>
      </c>
      <c r="F9" s="22">
        <v>43249</v>
      </c>
      <c r="G9" s="23">
        <v>0.8</v>
      </c>
      <c r="I9" s="31"/>
      <c r="J9" s="31"/>
      <c r="K9" s="31"/>
      <c r="L9" s="31"/>
      <c r="M9" s="31"/>
      <c r="N9" s="31"/>
      <c r="O9" s="31"/>
    </row>
    <row r="10" spans="1:15" ht="15.75" x14ac:dyDescent="0.25">
      <c r="B10" s="30"/>
      <c r="C10" s="30"/>
      <c r="D10" s="24" t="s">
        <v>8</v>
      </c>
      <c r="E10" s="22">
        <v>43173</v>
      </c>
      <c r="F10" s="22">
        <v>43287</v>
      </c>
      <c r="G10" s="23">
        <v>0.3</v>
      </c>
      <c r="I10" s="31"/>
      <c r="J10" s="31"/>
      <c r="K10" s="31"/>
      <c r="L10" s="31"/>
      <c r="M10" s="31"/>
      <c r="N10" s="31"/>
      <c r="O10" s="31"/>
    </row>
    <row r="11" spans="1:15" ht="15.75" x14ac:dyDescent="0.25">
      <c r="B11" s="29" t="s">
        <v>24</v>
      </c>
      <c r="C11" s="30" t="s">
        <v>16</v>
      </c>
      <c r="D11" s="24" t="s">
        <v>6</v>
      </c>
      <c r="E11" s="22">
        <v>43147</v>
      </c>
      <c r="F11" s="22">
        <v>43247</v>
      </c>
      <c r="G11" s="23">
        <v>0.2</v>
      </c>
      <c r="I11" s="31"/>
      <c r="J11" s="31"/>
      <c r="K11" s="31"/>
      <c r="L11" s="31"/>
      <c r="M11" s="31"/>
      <c r="N11" s="31"/>
      <c r="O11" s="31"/>
    </row>
    <row r="12" spans="1:15" ht="15.75" x14ac:dyDescent="0.25">
      <c r="B12" s="30"/>
      <c r="C12" s="30"/>
      <c r="D12" s="24" t="s">
        <v>9</v>
      </c>
      <c r="E12" s="22">
        <v>43185</v>
      </c>
      <c r="F12" s="22">
        <v>43231</v>
      </c>
      <c r="G12" s="23">
        <v>0.35</v>
      </c>
      <c r="I12" s="31"/>
      <c r="J12" s="31"/>
      <c r="K12" s="31"/>
      <c r="L12" s="31"/>
      <c r="M12" s="31"/>
      <c r="N12" s="31"/>
      <c r="O12" s="31"/>
    </row>
    <row r="13" spans="1:15" ht="15.75" x14ac:dyDescent="0.25">
      <c r="B13" s="30"/>
      <c r="C13" s="24" t="s">
        <v>17</v>
      </c>
      <c r="D13" s="24" t="s">
        <v>13</v>
      </c>
      <c r="E13" s="22">
        <v>43194</v>
      </c>
      <c r="F13" s="22">
        <v>43262</v>
      </c>
      <c r="G13" s="23">
        <v>0.55000000000000004</v>
      </c>
      <c r="I13" s="31" t="s">
        <v>36</v>
      </c>
      <c r="J13" s="31"/>
      <c r="K13" s="31" t="s">
        <v>38</v>
      </c>
      <c r="L13" s="31"/>
    </row>
    <row r="14" spans="1:15" ht="15.75" x14ac:dyDescent="0.25">
      <c r="B14" s="29" t="s">
        <v>25</v>
      </c>
      <c r="C14" s="24" t="s">
        <v>16</v>
      </c>
      <c r="D14" s="24" t="s">
        <v>10</v>
      </c>
      <c r="E14" s="22">
        <v>43197</v>
      </c>
      <c r="F14" s="22">
        <v>43257</v>
      </c>
      <c r="G14" s="23">
        <v>0.4</v>
      </c>
      <c r="K14" s="15"/>
      <c r="L14" s="15"/>
    </row>
    <row r="15" spans="1:15" ht="15.75" x14ac:dyDescent="0.25">
      <c r="B15" s="30"/>
      <c r="C15" s="24" t="s">
        <v>17</v>
      </c>
      <c r="D15" s="24" t="s">
        <v>12</v>
      </c>
      <c r="E15" s="22">
        <v>43157</v>
      </c>
      <c r="F15" s="22">
        <v>43267</v>
      </c>
      <c r="G15" s="23">
        <v>0.5</v>
      </c>
      <c r="I15" s="15"/>
      <c r="J15" s="15"/>
      <c r="K15" s="15"/>
      <c r="L15" s="15"/>
    </row>
    <row r="16" spans="1:15" ht="30" customHeight="1" x14ac:dyDescent="0.25">
      <c r="B16"/>
      <c r="C16"/>
      <c r="D16"/>
      <c r="E16"/>
      <c r="F16"/>
      <c r="G16"/>
      <c r="I16" s="15"/>
      <c r="J16" s="15"/>
      <c r="K16" s="15"/>
      <c r="L16" s="15"/>
    </row>
    <row r="17" spans="2:12" ht="30" customHeight="1" x14ac:dyDescent="0.25">
      <c r="B17"/>
      <c r="C17"/>
      <c r="D17"/>
      <c r="E17"/>
      <c r="F17"/>
      <c r="G17"/>
      <c r="I17" s="15"/>
      <c r="J17" s="15"/>
      <c r="K17" s="15"/>
      <c r="L17" s="15"/>
    </row>
    <row r="18" spans="2:12" ht="30" customHeight="1" x14ac:dyDescent="0.25">
      <c r="B18"/>
      <c r="C18"/>
      <c r="D18"/>
      <c r="E18"/>
      <c r="F18"/>
      <c r="G18"/>
      <c r="I18" s="15"/>
      <c r="J18" s="15"/>
      <c r="K18" s="15"/>
      <c r="L18" s="15"/>
    </row>
    <row r="19" spans="2:12" ht="30" customHeight="1" x14ac:dyDescent="0.25">
      <c r="B19"/>
      <c r="C19"/>
      <c r="D19"/>
      <c r="I19" s="15"/>
      <c r="J19" s="15"/>
      <c r="K19" s="15"/>
      <c r="L19" s="15"/>
    </row>
    <row r="20" spans="2:12" ht="30" customHeight="1" x14ac:dyDescent="0.25">
      <c r="B20"/>
      <c r="C20"/>
      <c r="D20"/>
      <c r="I20" s="15"/>
      <c r="J20" s="15"/>
      <c r="K20" s="15"/>
      <c r="L20" s="15"/>
    </row>
    <row r="21" spans="2:12" ht="30" customHeight="1" x14ac:dyDescent="0.25">
      <c r="F21" s="5" t="s">
        <v>34</v>
      </c>
      <c r="I21" s="15"/>
      <c r="J21" s="15"/>
      <c r="K21" s="15"/>
      <c r="L21" s="15"/>
    </row>
    <row r="22" spans="2:12" ht="30" customHeight="1" x14ac:dyDescent="0.25">
      <c r="I22" s="15"/>
      <c r="J22" s="15"/>
      <c r="K22" s="15"/>
      <c r="L22" s="15"/>
    </row>
  </sheetData>
  <mergeCells count="14">
    <mergeCell ref="B11:B13"/>
    <mergeCell ref="B14:B15"/>
    <mergeCell ref="C4:C6"/>
    <mergeCell ref="C8:C12"/>
    <mergeCell ref="L1:N1"/>
    <mergeCell ref="I13:J13"/>
    <mergeCell ref="K13:L13"/>
    <mergeCell ref="B2:O2"/>
    <mergeCell ref="I3:J12"/>
    <mergeCell ref="K3:L12"/>
    <mergeCell ref="M3:O12"/>
    <mergeCell ref="B1:K1"/>
    <mergeCell ref="B4:B7"/>
    <mergeCell ref="B8:B10"/>
  </mergeCells>
  <dataValidations count="3">
    <dataValidation allowBlank="1" showInputMessage="1" showErrorMessage="1" prompt="Opdrachtdetails worden automatisch bijgewerkt in de draaitabel Opdrachten op dit werkblad. Navigatiekoppeling naar het werkblad Opdrachtplanning bevindt zich in cel L1" sqref="A1"/>
    <dataValidation allowBlank="1" showInputMessage="1" showErrorMessage="1" prompt="Titel bevindt zich in deze cel. Navigatiekoppeling naar het werkblad Opdrachtplanning bevindt zich in de cel rechts. Aanwijzing staat in de cel hieronder" sqref="B1:K1"/>
    <dataValidation allowBlank="1" showInputMessage="1" showErrorMessage="1" prompt="Navigatiekoppeling naar het werkblad Opdrachtplanning bevindt zich in deze cel" sqref="L1:N1"/>
  </dataValidations>
  <hyperlinks>
    <hyperlink ref="L1:N1" location="Opdrachtplanning!A1" tooltip="Selecteer om naar het werkblad Opdrachtplanning te navigeren" display="&lt; OPDRACHTPLANNING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Opdrachtplanning</vt:lpstr>
      <vt:lpstr>Opdrachtdetails</vt:lpstr>
      <vt:lpstr>Opdrachtdetails!Afdruktitels</vt:lpstr>
      <vt:lpstr>Opdrachtplanning!Afdruktitels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