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temp\Batch3_corrupted_dtp_fix\nb-NO\target\"/>
    </mc:Choice>
  </mc:AlternateContent>
  <xr:revisionPtr revIDLastSave="0" documentId="12_ncr:500000_{B92EDB70-1FF2-4593-9579-07701BD7D172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Sjekkregister" sheetId="7" r:id="rId1"/>
  </sheets>
  <externalReferences>
    <externalReference r:id="rId2"/>
  </externalReferences>
  <definedNames>
    <definedName name="CategoryLookup">Sammendrag[Kategori]</definedName>
    <definedName name="Kolonnetittel1">Register[[#Headers],[Sjekk '#]]</definedName>
    <definedName name="RadTittelOmråde1..I1">Sjekkregister!$D$1</definedName>
    <definedName name="Tittel1">Sammendrag[[#Headers],[Kategori]]</definedName>
    <definedName name="_xlnm.Print_Titles" localSheetId="0">'[1]Sjekkregister''Sjekkregister'!$2:$2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<sst xmlns="http://schemas.openxmlformats.org/spreadsheetml/2006/main" count="33" uniqueCount="24">
  <si>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Sjekkregister</t>
  </si>
  <si>
    <t>Forbrukssammendrag</t>
  </si>
  <si>
    <t>Kategori</t>
  </si>
  <si>
    <t>Innskudd</t>
  </si>
  <si>
    <t>Dagligvarer</t>
  </si>
  <si>
    <t>Underholdning</t>
  </si>
  <si>
    <t>Skole</t>
  </si>
  <si>
    <t>Offentlige tjenester</t>
  </si>
  <si>
    <t>Annet</t>
  </si>
  <si>
    <t>Total</t>
  </si>
  <si>
    <t>Gjeldende saldo</t>
  </si>
  <si>
    <t>Sjekk #</t>
  </si>
  <si>
    <t>Debetkort</t>
  </si>
  <si>
    <t>Dato</t>
  </si>
  <si>
    <t>Beskrivelse</t>
  </si>
  <si>
    <t>Startsaldo</t>
  </si>
  <si>
    <t>Skoleregistrering</t>
  </si>
  <si>
    <t>Offentlige utgifter</t>
  </si>
  <si>
    <t>Skoleutstyr</t>
  </si>
  <si>
    <t>Dagligvarebutikk</t>
  </si>
  <si>
    <t>Southridge Video</t>
  </si>
  <si>
    <t>Uttak (-)</t>
  </si>
  <si>
    <t>Innskudd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</si>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</sst>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&quot;kr&quot;\ #,##0.00"/>
    <numFmt numFmtId="166" formatCode="_-[$kr-414]\ * #,##0.00_-;\-[$kr-414]\ * #,##0.00_-;_-[$kr-414]\ * &quot;-&quot;??_-;_-@_-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5" fontId="4" fillId="0" borderId="0" applyFont="0" applyFill="0" applyBorder="0" applyProtection="0">
      <alignment horizontal="right" vertical="center" indent="5"/>
    </xf>
    <xf numFmtId="165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165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165" fontId="0" fillId="0" borderId="0" xfId="5" applyFont="1" applyFill="1" applyBorder="1">
      <alignment horizontal="right" vertical="center" indent="5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  <xf numFmtId="166" fontId="6" fillId="2" borderId="1" xfId="10" applyNumberFormat="1">
      <alignment horizontal="right" vertical="center"/>
    </xf>
  </cellXfs>
  <cellStyles count="12">
    <cellStyle name="Dato" xfId="7" xr:uid="{00000000-0005-0000-0000-000003000000}"/>
    <cellStyle name="Forklarende tekst" xfId="9" builtinId="53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8" builtinId="19" customBuiltin="1"/>
    <cellStyle name="Saldooverskrift" xfId="11" xr:uid="{00000000-0005-0000-0000-000000000000}"/>
    <cellStyle name="Tittel" xfId="1" builtinId="15" customBuiltin="1"/>
    <cellStyle name="Totalt" xfId="10" builtinId="25" customBuiltin="1"/>
    <cellStyle name="Valuta" xfId="6" builtinId="4" customBuiltin="1"/>
    <cellStyle name="Valuta [0]" xfId="5" builtinId="7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Sjekkregister" defaultPivotStyle="PivotStyleLight16">
    <tableStyle name="Sammendrag for sjekkregister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  <tableStyle name="Sjekkregister" pivot="0" count="3" xr9:uid="{00000000-0011-0000-FFFF-FFFF01000000}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jekkregister'Sjekkregist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jekkregister'Sjekkregiste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er" displayName="Register" ref="D2:J8" totalsRowCellStyle="Normal">
  <tableColumns count="7">
    <tableColumn id="1" xr3:uid="{00000000-0010-0000-0000-000001000000}" name="Sjekk #" totalsRowLabel="Totals" dataCellStyle="Normal"/>
    <tableColumn id="6" xr3:uid="{00000000-0010-0000-0000-000006000000}" name="Dato"/>
    <tableColumn id="7" xr3:uid="{00000000-0010-0000-0000-000007000000}" name="Beskrivelse" totalsRowDxfId="1"/>
    <tableColumn id="2" xr3:uid="{00000000-0010-0000-0000-000002000000}" name="Kategori" totalsRowDxfId="0"/>
    <tableColumn id="3" xr3:uid="{00000000-0010-0000-0000-000003000000}" name="Uttak (-)" totalsRowFunction="sum"/>
    <tableColumn id="4" xr3:uid="{00000000-0010-0000-0000-000004000000}" name="Innskudd (+)" totalsRowFunction="sum"/>
    <tableColumn id="5" xr3:uid="{00000000-0010-0000-0000-000005000000}" name="Saldo" totalsRowFunction="custom">
      <calculatedColumnFormula>IF(ISBLANK(Register[[#This Row],[Uttak (-)]]),J2+Register[[#This Row],[Innskudd (+)]],J2-Register[[#This Row],[Uttak (-)]])</calculatedColumnFormula>
      <totalsRowFormula>Register[[#Totals],[Innskudd (+)]]-Register[[#Totals],[Uttak (-)]]</totalsRowFormula>
    </tableColumn>
  </tableColumns>
  <tableStyleInfo name="Sjekkregister" showFirstColumn="0" showLastColumn="0" showRowStripes="1" showColumnStripes="0"/>
  <extLst>
    <ext xmlns:x14="http://schemas.microsoft.com/office/spreadsheetml/2009/9/main" uri="{504A1905-F514-4f6f-8877-14C23A59335A}">
      <x14:table altTextSummary="Skriv inn sjekknummer, dato, beskrivelse, kategori og uttaks- og innskuddsbeløp i denne tabellen. Saldo beregnes automatis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ammendrag" displayName="Sammendrag" ref="B3:C9" totalsRowShown="0">
  <tableColumns count="2">
    <tableColumn id="1" xr3:uid="{00000000-0010-0000-0100-000001000000}" name="Kategori"/>
    <tableColumn id="2" xr3:uid="{00000000-0010-0000-0100-000002000000}" name="Total">
      <calculatedColumnFormula>SUMIF(Register[Kategori],"=" &amp;Sammendrag[[#This Row],[Kategori]],Register[Uttak (-)])</calculatedColumnFormula>
    </tableColumn>
  </tableColumns>
  <tableStyleInfo name="Sammendrag for sjekkregister" showFirstColumn="0" showLastColumn="0" showRowStripes="0" showColumnStripes="0"/>
  <extLst>
    <ext xmlns:x14="http://schemas.microsoft.com/office/spreadsheetml/2009/9/main" uri="{504A1905-F514-4f6f-8877-14C23A59335A}">
      <x14:table altTextSummary="Skriv inn kategorielementer i denne tabellen. Totalen oppdateres automatisk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3" width="19.7109375" style="5" customWidth="1"/>
    <col min="4" max="4" width="15.28515625" customWidth="1"/>
    <col min="5" max="5" width="15.140625" customWidth="1"/>
    <col min="6" max="6" width="30.7109375" customWidth="1"/>
    <col min="7" max="7" width="18.710937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10" t="s">
        <v>0</v>
      </c>
      <c r="C1" s="10"/>
      <c r="D1" s="11" t="s">
        <v>10</v>
      </c>
      <c r="E1" s="11"/>
      <c r="F1" s="11"/>
      <c r="G1" s="11"/>
      <c r="H1" s="11"/>
      <c r="I1" s="13">
        <f>SUM(Register[Innskudd (+)])-SUM(Register[Uttak (-)])</f>
        <v>1617</v>
      </c>
      <c r="J1" s="13"/>
    </row>
    <row r="2" spans="2:10" ht="33" customHeight="1" x14ac:dyDescent="0.25">
      <c r="B2" s="12" t="s">
        <v>1</v>
      </c>
      <c r="C2" s="12"/>
      <c r="D2" t="s">
        <v>11</v>
      </c>
      <c r="E2" t="s">
        <v>13</v>
      </c>
      <c r="F2" t="s">
        <v>14</v>
      </c>
      <c r="G2" t="s">
        <v>2</v>
      </c>
      <c r="H2" s="8" t="s">
        <v>21</v>
      </c>
      <c r="I2" s="8" t="s">
        <v>22</v>
      </c>
      <c r="J2" s="9" t="s">
        <v>23</v>
      </c>
    </row>
    <row r="3" spans="2:10" ht="30" customHeight="1" x14ac:dyDescent="0.25">
      <c r="B3" s="4" t="s">
        <v>2</v>
      </c>
      <c r="C3" s="1" t="s">
        <v>9</v>
      </c>
      <c r="D3" s="6"/>
      <c r="E3" s="2">
        <f ca="1">TODAY()</f>
        <v>43250</v>
      </c>
      <c r="F3" s="4" t="s">
        <v>15</v>
      </c>
      <c r="G3" s="4" t="s">
        <v>3</v>
      </c>
      <c r="H3" s="3"/>
      <c r="I3" s="3">
        <v>2000</v>
      </c>
      <c r="J3" s="7">
        <f>Register[[#This Row],[Innskudd (+)]]</f>
        <v>2000</v>
      </c>
    </row>
    <row r="4" spans="2:10" ht="30" customHeight="1" x14ac:dyDescent="0.25">
      <c r="B4" s="4" t="s">
        <v>3</v>
      </c>
      <c r="C4" s="7">
        <f>IFERROR(SUMIF(Register[Kategori],"=" &amp;Sammendrag[[#This Row],[Kategori]],Register[Innskudd (+)]),"")</f>
        <v>2000</v>
      </c>
      <c r="D4" s="6" t="s">
        <v>12</v>
      </c>
      <c r="E4" s="2">
        <f ca="1">TODAY()+10</f>
        <v>43260</v>
      </c>
      <c r="F4" s="4" t="s">
        <v>16</v>
      </c>
      <c r="G4" s="4" t="s">
        <v>6</v>
      </c>
      <c r="H4" s="3">
        <v>225</v>
      </c>
      <c r="I4" s="3"/>
      <c r="J4" s="7">
        <f>IF(ISBLANK(Register[[#This Row],[Uttak (-)]]),J3+Register[[#This Row],[Innskudd (+)]],J3-Register[[#This Row],[Uttak (-)]])</f>
        <v>1775</v>
      </c>
    </row>
    <row r="5" spans="2:10" ht="30" customHeight="1" x14ac:dyDescent="0.25">
      <c r="B5" s="4" t="s">
        <v>4</v>
      </c>
      <c r="C5" s="7">
        <f>IFERROR(SUMIF(Register[Kategori],"=" &amp;Sammendrag[[#This Row],[Kategori]],Register[Uttak (-)]),"")</f>
        <v>40</v>
      </c>
      <c r="D5" s="6">
        <v>1001</v>
      </c>
      <c r="E5" s="2">
        <f ca="1">TODAY()+30</f>
        <v>43280</v>
      </c>
      <c r="F5" s="4" t="s">
        <v>17</v>
      </c>
      <c r="G5" s="4" t="s">
        <v>7</v>
      </c>
      <c r="H5" s="3">
        <v>73</v>
      </c>
      <c r="I5" s="3"/>
      <c r="J5" s="7">
        <f>IF(ISBLANK(Register[[#This Row],[Uttak (-)]]),J4+Register[[#This Row],[Innskudd (+)]],J4-Register[[#This Row],[Uttak (-)]])</f>
        <v>1702</v>
      </c>
    </row>
    <row r="6" spans="2:10" ht="30" customHeight="1" x14ac:dyDescent="0.25">
      <c r="B6" s="4" t="s">
        <v>5</v>
      </c>
      <c r="C6" s="7">
        <f>IFERROR(SUMIF(Register[Kategori],"=" &amp;Sammendrag[[#This Row],[Kategori]],Register[Uttak (-)]),"")</f>
        <v>7</v>
      </c>
      <c r="D6" s="6" t="s">
        <v>12</v>
      </c>
      <c r="E6" s="2">
        <f ca="1">TODAY()+40</f>
        <v>43290</v>
      </c>
      <c r="F6" s="4" t="s">
        <v>18</v>
      </c>
      <c r="G6" s="4" t="s">
        <v>6</v>
      </c>
      <c r="H6" s="3">
        <v>38</v>
      </c>
      <c r="I6" s="3"/>
      <c r="J6" s="7">
        <f>IF(ISBLANK(Register[[#This Row],[Uttak (-)]]),J5+Register[[#This Row],[Innskudd (+)]],J5-Register[[#This Row],[Uttak (-)]])</f>
        <v>1664</v>
      </c>
    </row>
    <row r="7" spans="2:10" ht="30" customHeight="1" x14ac:dyDescent="0.25">
      <c r="B7" s="4" t="s">
        <v>6</v>
      </c>
      <c r="C7" s="7">
        <f>IFERROR(SUMIF(Register[Kategori],"=" &amp;Sammendrag[[#This Row],[Kategori]],Register[Uttak (-)]),"")</f>
        <v>263</v>
      </c>
      <c r="D7" s="6">
        <v>1002</v>
      </c>
      <c r="E7" s="2">
        <f ca="1">TODAY()+55</f>
        <v>43305</v>
      </c>
      <c r="F7" s="4" t="s">
        <v>19</v>
      </c>
      <c r="G7" s="4" t="s">
        <v>4</v>
      </c>
      <c r="H7" s="3">
        <v>40</v>
      </c>
      <c r="I7" s="3"/>
      <c r="J7" s="7">
        <f>IF(ISBLANK(Register[[#This Row],[Uttak (-)]]),J6+Register[[#This Row],[Innskudd (+)]],J6-Register[[#This Row],[Uttak (-)]])</f>
        <v>1624</v>
      </c>
    </row>
    <row r="8" spans="2:10" ht="30" customHeight="1" x14ac:dyDescent="0.25">
      <c r="B8" s="4" t="s">
        <v>7</v>
      </c>
      <c r="C8" s="7">
        <f>IFERROR(SUMIF(Register[Kategori],"=" &amp;Sammendrag[[#This Row],[Kategori]],Register[Uttak (-)]),"")</f>
        <v>73</v>
      </c>
      <c r="D8" s="6" t="s">
        <v>12</v>
      </c>
      <c r="E8" s="2">
        <f ca="1">TODAY()+65</f>
        <v>43315</v>
      </c>
      <c r="F8" s="4" t="s">
        <v>20</v>
      </c>
      <c r="G8" s="4" t="s">
        <v>5</v>
      </c>
      <c r="H8" s="3">
        <v>7</v>
      </c>
      <c r="I8" s="3"/>
      <c r="J8" s="7">
        <f>IF(ISBLANK(Register[[#This Row],[Uttak (-)]]),J7+Register[[#This Row],[Innskudd (+)]],J7-Register[[#This Row],[Uttak (-)]])</f>
        <v>1617</v>
      </c>
    </row>
    <row r="9" spans="2:10" ht="30" customHeight="1" x14ac:dyDescent="0.25">
      <c r="B9" s="4" t="s">
        <v>8</v>
      </c>
      <c r="C9" s="7">
        <f>IFERROR(SUMIFS(Register[Uttak (-)],Register[Kategori],Sammendrag[[#This Row],[Kategori]])+SUMIFS(Register[Uttak (-)],Register[Kategori],""),"")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2" priority="1">
      <formula>J3&lt;0</formula>
    </cfRule>
  </conditionalFormatting>
  <dataValidations count="15">
    <dataValidation type="list" errorStyle="warning" allowBlank="1" showInputMessage="1" showErrorMessage="1" error="Velg et element fra listen. Velg AVBRYT, trykk deretter på ALT+PIL NED for å åpne rullegardinlisten. Deretter trykker du på ENTER for å foreta et valg" sqref="G3:G8" xr:uid="{00000000-0002-0000-0000-000000000000}">
      <formula1>CategoryLookup</formula1>
    </dataValidation>
    <dataValidation allowBlank="1" showInputMessage="1" showErrorMessage="1" prompt="Tittelen på regnearket finnes i denne cellen" sqref="B1:C1" xr:uid="{00000000-0002-0000-0000-000001000000}"/>
    <dataValidation allowBlank="1" showInputMessage="1" showErrorMessage="1" prompt="Kategorielementer vises i kolonnen under denne overskriften" sqref="B3" xr:uid="{00000000-0002-0000-0000-000002000000}"/>
    <dataValidation allowBlank="1" showInputMessage="1" showErrorMessage="1" prompt="Totalene for kategoriene oppdateres automatisk i kolonnen under denne overskriften, basert på oppføringer i registertabellen" sqref="C3" xr:uid="{00000000-0002-0000-0000-000003000000}"/>
    <dataValidation allowBlank="1" showInputMessage="1" showErrorMessage="1" prompt="Skriv inn sjekknummer i kolonnen under denne overskriften" sqref="D2" xr:uid="{00000000-0002-0000-0000-000004000000}"/>
    <dataValidation allowBlank="1" showInputMessage="1" showErrorMessage="1" prompt="Skriv inn dato i kolonnen under denne overskriften" sqref="E2" xr:uid="{00000000-0002-0000-0000-000005000000}"/>
    <dataValidation allowBlank="1" showInputMessage="1" showErrorMessage="1" prompt="Skriv inn beskrivelse i kolonnen under denne overskriften" sqref="F2" xr:uid="{00000000-0002-0000-0000-000006000000}"/>
    <dataValidation allowBlank="1" showInputMessage="1" showErrorMessage="1" prompt="Den gjeldende saldoen oppdateres automatisk i cellen til høyre" sqref="D1:H1" xr:uid="{00000000-0002-0000-0000-000007000000}"/>
    <dataValidation allowBlank="1" showInputMessage="1" showErrorMessage="1" prompt="Den gjeldende saldoen oppdateres automatisk i denne cellen. Sjekkregisteret starter i celle D2" sqref="I1:J1" xr:uid="{00000000-0002-0000-0000-000008000000}"/>
    <dataValidation allowBlank="1" showInputMessage="1" showErrorMessage="1" prompt="Velg kategori i kolonnen under denne overskriften. Trykk på ALT+PIL NED for å åpne rullegardinlisten, og trykk på ENTER for å velge. Kategorilisten er basert på kategoriene for forbrukssammendrag til venstre" sqref="G2" xr:uid="{00000000-0002-0000-0000-000009000000}"/>
    <dataValidation allowBlank="1" showInputMessage="1" showErrorMessage="1" prompt="Skriv inn uttaksbeløp i kolonnen under denne overskriften" sqref="H2" xr:uid="{00000000-0002-0000-0000-00000A000000}"/>
    <dataValidation allowBlank="1" showInputMessage="1" showErrorMessage="1" prompt="Skriv inn innskuddsbeløp i kolonnen under denne overskriften" sqref="I2" xr:uid="{00000000-0002-0000-0000-00000B000000}"/>
    <dataValidation allowBlank="1" showInputMessage="1" showErrorMessage="1" prompt="Saldo beregnes automatisk i kolonnen under denne overskriften" sqref="J2" xr:uid="{00000000-0002-0000-0000-00000C000000}"/>
    <dataValidation allowBlank="1" showInputMessage="1" showErrorMessage="1" prompt="Opprett et sjekkregistrer i dette regnearket" sqref="A1" xr:uid="{00000000-0002-0000-0000-00000D000000}"/>
    <dataValidation allowBlank="1" showInputMessage="1" showErrorMessage="1" prompt="Endre eller legg til nye kategorier nedenfor. Når poster legges til i sjekkregisteret til høyre for denne kategorien, blir tilhørende summer automatisk oppdatert i dette sammendraget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4</vt:i4>
      </vt:variant>
    </vt:vector>
  </HeadingPairs>
  <TitlesOfParts>
    <vt:vector size="5" baseType="lpstr">
      <vt:lpstr>Sjekkregister</vt:lpstr>
      <vt:lpstr>CategoryLookup</vt:lpstr>
      <vt:lpstr>Kolonnetittel1</vt:lpstr>
      <vt:lpstr>RadTittelOmråde1..I1</vt:lpstr>
      <vt:lpstr>Tittel1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2018-05-30T16:18:18Z</dcterms:modified>
</cp:coreProperties>
</file>