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D39838D-E326-4E72-ABC4-B9A9BDC69C04}" xr6:coauthVersionLast="43" xr6:coauthVersionMax="43" xr10:uidLastSave="{00000000-0000-0000-0000-000000000000}"/>
  <bookViews>
    <workbookView xWindow="-120" yWindow="-120" windowWidth="28800" windowHeight="16110" tabRatio="926" xr2:uid="{00000000-000D-0000-FFFF-FFFF00000000}"/>
  </bookViews>
  <sheets>
    <sheet name="Vekt Logg" sheetId="8" r:id="rId1"/>
    <sheet name="Livvidde Logg" sheetId="9" r:id="rId2"/>
    <sheet name="Overarm Logg" sheetId="10" r:id="rId3"/>
    <sheet name="Hofter Logg" sheetId="7" r:id="rId4"/>
    <sheet name="Lår Logg" sheetId="6" r:id="rId5"/>
    <sheet name="Aktivitetslogg" sheetId="2" r:id="rId6"/>
    <sheet name="Matlogg" sheetId="3" r:id="rId7"/>
  </sheets>
  <externalReferences>
    <externalReference r:id="rId8"/>
  </externalReferences>
  <definedNames>
    <definedName name="AllComplete">AND('Vekt Logg'!$C$6&gt;0,'Vekt Logg'!$C$12&gt;0)</definedName>
    <definedName name="AnnenTotal" localSheetId="3">'Hofter Logg'!Totalsum-SUM(Aktivitetslogg!$C$4:$C$7)</definedName>
    <definedName name="AnnenTotal" localSheetId="1">'Livvidde Logg'!Totalsum-SUM(Aktivitetslogg!$C$4:$C$7)</definedName>
    <definedName name="AnnenTotal" localSheetId="4">'Lår Logg'!Totalsum-SUM(Aktivitetslogg!$C$4:$C$7)</definedName>
    <definedName name="AnnenTotal" localSheetId="2">'Overarm Logg'!Totalsum-SUM(Aktivitetslogg!$C$4:$C$7)</definedName>
    <definedName name="AnnenTotal" localSheetId="0">'Vekt Logg'!Totalsum-SUM(Aktivitetslogg!$C$4:$C$7)</definedName>
    <definedName name="AnnenTotal">Totalsum-SUM(Aktivitetslogg!$C$4:$C$7)</definedName>
    <definedName name="BMI">IF('Vekt Logg'!$C$7="Engelsk målesystem",BMIVekt*703,BMIVekt)</definedName>
    <definedName name="BMIHøyde" localSheetId="0">'Vekt Logg'!$C$6*'Vekt Logg'!$C$6</definedName>
    <definedName name="BMIVekt">'Vekt Logg'!GjeldendeVekt/'Vekt Logg'!BMIHøyde</definedName>
    <definedName name="DatoOppslag">Matlogg!$D$5</definedName>
    <definedName name="GjeldendeVekt" localSheetId="0">'Vekt Logg'!$C$12</definedName>
    <definedName name="Høyde" localSheetId="0">'Vekt Logg'!$C$6</definedName>
    <definedName name="Kategori1">Aktivitetslogg!$B$4</definedName>
    <definedName name="Kategori2">Aktivitetslogg!$B$5</definedName>
    <definedName name="Kategori3">Aktivitetslogg!$B$6</definedName>
    <definedName name="Kategori4">Aktivitetslogg!$B$7</definedName>
    <definedName name="Kategori5">Aktivitetslogg!$B$8</definedName>
    <definedName name="Kjønn" localSheetId="0">'Vekt Logg'!$C$4</definedName>
    <definedName name="Mål1" localSheetId="0">'Vekt Logg'!$D$13</definedName>
    <definedName name="Mål1Etikett" localSheetId="0">'Vekt Logg'!$B$13</definedName>
    <definedName name="Mål2" localSheetId="0">'Vekt Logg'!$D$14</definedName>
    <definedName name="Mål2Etikett" localSheetId="0">'Vekt Logg'!$B$14</definedName>
    <definedName name="Mål3" localSheetId="0">'Vekt Logg'!$D$15</definedName>
    <definedName name="Mål3Etikett" localSheetId="0">'Vekt Logg'!$B$15</definedName>
    <definedName name="Mål4" localSheetId="0">'Vekt Logg'!$D$16</definedName>
    <definedName name="Mål4Etikett" localSheetId="0">'Vekt Logg'!$B$16</definedName>
    <definedName name="Måleenhet" localSheetId="0">'Vekt Logg'!$C$7</definedName>
    <definedName name="Målvekt" localSheetId="0">'Vekt Logg'!$D$12</definedName>
    <definedName name="Totalsum" localSheetId="3">SUM(Aktivitetslogg[DISTANSE])</definedName>
    <definedName name="Totalsum" localSheetId="1">SUM(Aktivitetslogg[DISTANSE])</definedName>
    <definedName name="Totalsum" localSheetId="4">SUM(Aktivitetslogg[DISTANSE])</definedName>
    <definedName name="Totalsum" localSheetId="2">SUM(Aktivitetslogg[DISTANSE])</definedName>
    <definedName name="Totalsum" localSheetId="0">SUM(Aktivitetslogg[DISTANSE])</definedName>
    <definedName name="Totalsum">SUM(Aktivitetslogg[DISTANSE])</definedName>
    <definedName name="_xlnm.Print_Titles" localSheetId="5">Aktivitetslogg!$10:$10</definedName>
    <definedName name="_xlnm.Print_Titles" localSheetId="3">'Hofter Logg'!$3:$4</definedName>
    <definedName name="_xlnm.Print_Titles" localSheetId="1">'Livvidde Logg'!$3:$4</definedName>
    <definedName name="_xlnm.Print_Titles" localSheetId="4">'Lår Logg'!$3:$4</definedName>
    <definedName name="_xlnm.Print_Titles" localSheetId="6">Matlogg!$7:$7</definedName>
    <definedName name="_xlnm.Print_Titles" localSheetId="2">'Overarm Logg'!$3:$4</definedName>
    <definedName name="_xlnm.Print_Titles" localSheetId="0">'Vekt Logg'!$18:$19</definedName>
    <definedName name="Vektetikett" localSheetId="0">'Vekt Logg'!$B$12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6" l="1"/>
  <c r="B3" i="7"/>
  <c r="B3" i="10"/>
  <c r="B3" i="9"/>
  <c r="B18" i="8"/>
  <c r="B9" i="8"/>
  <c r="E10" i="8"/>
  <c r="E3" i="8"/>
  <c r="C8" i="8" l="1"/>
  <c r="B9" i="10" l="1"/>
  <c r="B8" i="10"/>
  <c r="B7" i="10"/>
  <c r="B6" i="10"/>
  <c r="B5" i="10"/>
  <c r="B8" i="9"/>
  <c r="B7" i="9"/>
  <c r="B6" i="9"/>
  <c r="B5" i="9"/>
  <c r="B25" i="8"/>
  <c r="B24" i="8"/>
  <c r="B23" i="8"/>
  <c r="B22" i="8"/>
  <c r="B21" i="8"/>
  <c r="B20" i="8"/>
  <c r="B7" i="7" l="1"/>
  <c r="B6" i="7"/>
  <c r="B5" i="7"/>
  <c r="B11" i="6"/>
  <c r="B10" i="6"/>
  <c r="B9" i="6"/>
  <c r="B8" i="6"/>
  <c r="B7" i="6"/>
  <c r="B6" i="6"/>
  <c r="B5" i="6"/>
  <c r="B18" i="3" l="1"/>
  <c r="B17" i="3"/>
  <c r="B16" i="3"/>
  <c r="B15" i="3"/>
  <c r="B14" i="3"/>
  <c r="B13" i="3"/>
  <c r="B12" i="3"/>
  <c r="B11" i="3"/>
  <c r="B10" i="3"/>
  <c r="B9" i="3"/>
  <c r="B8" i="3"/>
  <c r="B15" i="2"/>
  <c r="B14" i="2"/>
  <c r="B13" i="2"/>
  <c r="B12" i="2"/>
  <c r="B11" i="2"/>
  <c r="C8" i="2" l="1"/>
  <c r="F3" i="3" l="1"/>
  <c r="G3" i="3"/>
  <c r="H3" i="3"/>
  <c r="I3" i="3"/>
  <c r="J3" i="3"/>
  <c r="K3" i="3"/>
  <c r="L3" i="3"/>
  <c r="E3" i="3"/>
  <c r="F5" i="3"/>
  <c r="G5" i="3"/>
  <c r="H5" i="3"/>
  <c r="I5" i="3"/>
  <c r="J5" i="3"/>
  <c r="K5" i="3"/>
  <c r="L5" i="3"/>
  <c r="E5" i="3"/>
  <c r="D5" i="3" s="1"/>
  <c r="C4" i="2"/>
  <c r="C5" i="2"/>
  <c r="C6" i="2"/>
  <c r="C7" i="2"/>
</calcChain>
</file>

<file path=xl/sharedStrings.xml><?xml version="1.0" encoding="utf-8"?>
<sst xmlns="http://schemas.openxmlformats.org/spreadsheetml/2006/main" count="110" uniqueCount="72">
  <si>
    <t>TRENINGSPLAN</t>
  </si>
  <si>
    <t>OM MEG:</t>
  </si>
  <si>
    <t>Kjønn:</t>
  </si>
  <si>
    <t>Alder:</t>
  </si>
  <si>
    <t>Høyde:</t>
  </si>
  <si>
    <t>Enhet:</t>
  </si>
  <si>
    <t>BMI:</t>
  </si>
  <si>
    <t>STARTSTATISTIKK:</t>
  </si>
  <si>
    <t>Type</t>
  </si>
  <si>
    <t>Vekt</t>
  </si>
  <si>
    <t>Livvidde</t>
  </si>
  <si>
    <t>Overarm</t>
  </si>
  <si>
    <t>Hofter</t>
  </si>
  <si>
    <t>Lår</t>
  </si>
  <si>
    <t>Dato</t>
  </si>
  <si>
    <t>Kvinne</t>
  </si>
  <si>
    <t>Engelsk målesystem</t>
  </si>
  <si>
    <t>Gjeldende</t>
  </si>
  <si>
    <t>Tid</t>
  </si>
  <si>
    <t>Mål</t>
  </si>
  <si>
    <t>Linjediagram som sporer fremgangen til hver startstatistikk, inkludert hofter, midje, lår og overarm, er i denne cellen.</t>
  </si>
  <si>
    <t>Områdediagram som sporer vektfremgang, er i denne cellen.</t>
  </si>
  <si>
    <t>Silhuett av person i ulike treningsposisjoner, er i denne cellen.</t>
  </si>
  <si>
    <t>Størrelse</t>
  </si>
  <si>
    <t>AKTIVITETSLOGG</t>
  </si>
  <si>
    <t>AKTIVITETER</t>
  </si>
  <si>
    <t>Sykling</t>
  </si>
  <si>
    <t>Løping</t>
  </si>
  <si>
    <t>Gåing</t>
  </si>
  <si>
    <t>Svømming</t>
  </si>
  <si>
    <t>Annet</t>
  </si>
  <si>
    <t>DATO</t>
  </si>
  <si>
    <t>AKTIVITET</t>
  </si>
  <si>
    <t>ENHET</t>
  </si>
  <si>
    <t>STARTTIDSPUNKT</t>
  </si>
  <si>
    <t>VARIGHET</t>
  </si>
  <si>
    <t>DISTANSE</t>
  </si>
  <si>
    <t>KALORIER</t>
  </si>
  <si>
    <t>NOTAT</t>
  </si>
  <si>
    <t>Varm og fuktig</t>
  </si>
  <si>
    <t xml:space="preserve">       </t>
  </si>
  <si>
    <t>MATLOGG</t>
  </si>
  <si>
    <t>MINE ERNÆRINGSMÅL</t>
  </si>
  <si>
    <t>MÅLTID</t>
  </si>
  <si>
    <t>Frokost</t>
  </si>
  <si>
    <t>Mellommåltid</t>
  </si>
  <si>
    <t>Lunsj</t>
  </si>
  <si>
    <t>Middag</t>
  </si>
  <si>
    <t xml:space="preserve">Daglig inntak: </t>
  </si>
  <si>
    <t>MAT</t>
  </si>
  <si>
    <t>Gresk yoghurt</t>
  </si>
  <si>
    <t>Epler</t>
  </si>
  <si>
    <t>Mango pico-wrap med salat</t>
  </si>
  <si>
    <t>Reketaco (2)</t>
  </si>
  <si>
    <t>Rå valnøtter</t>
  </si>
  <si>
    <t>Havremel</t>
  </si>
  <si>
    <t>Appelsin</t>
  </si>
  <si>
    <t>Squash med pesto</t>
  </si>
  <si>
    <t>Bakt torsk</t>
  </si>
  <si>
    <t>Blandede grillede grønnsaker</t>
  </si>
  <si>
    <t>Iskrem sundae</t>
  </si>
  <si>
    <t>FETT</t>
  </si>
  <si>
    <t>KOLESTEROL</t>
  </si>
  <si>
    <t>NATRIUM</t>
  </si>
  <si>
    <t>KARBOHYDRATER</t>
  </si>
  <si>
    <t>PROTEIN</t>
  </si>
  <si>
    <t>SUKKER</t>
  </si>
  <si>
    <t>FIBER</t>
  </si>
  <si>
    <t>miles</t>
  </si>
  <si>
    <t>skritt</t>
  </si>
  <si>
    <t>meter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</si>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</sst>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"/>
    <numFmt numFmtId="178" formatCode="hh:mm;@"/>
  </numFmts>
  <fonts count="24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ajor"/>
    </font>
    <font>
      <b/>
      <sz val="36"/>
      <color theme="4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36"/>
      <color theme="4" tint="-0.24994659260841701"/>
      <name val="Calibri"/>
      <family val="2"/>
      <scheme val="major"/>
    </font>
    <font>
      <sz val="11"/>
      <color theme="4" tint="-0.499984740745262"/>
      <name val="Calibri"/>
      <family val="2"/>
      <scheme val="minor"/>
    </font>
    <font>
      <b/>
      <sz val="36"/>
      <color theme="0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3" fillId="0" borderId="0" applyNumberFormat="0" applyFill="0" applyBorder="0" applyAlignment="0" applyProtection="0"/>
    <xf numFmtId="0" fontId="6" fillId="3" borderId="0" applyNumberFormat="0" applyProtection="0">
      <alignment horizontal="left" vertical="center" indent="1"/>
    </xf>
    <xf numFmtId="0" fontId="5" fillId="0" borderId="0" applyNumberFormat="0" applyFill="0" applyBorder="0" applyAlignment="0" applyProtection="0"/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10" fillId="0" borderId="2" applyNumberFormat="0" applyFill="0" applyAlignment="0" applyProtection="0"/>
    <xf numFmtId="0" fontId="8" fillId="4" borderId="1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3" applyNumberFormat="0" applyAlignment="0" applyProtection="0"/>
    <xf numFmtId="0" fontId="20" fillId="9" borderId="4" applyNumberFormat="0" applyAlignment="0" applyProtection="0"/>
    <xf numFmtId="0" fontId="21" fillId="9" borderId="3" applyNumberFormat="0" applyAlignment="0" applyProtection="0"/>
    <xf numFmtId="0" fontId="22" fillId="0" borderId="5" applyNumberFormat="0" applyFill="0" applyAlignment="0" applyProtection="0"/>
    <xf numFmtId="0" fontId="11" fillId="10" borderId="6" applyNumberFormat="0" applyAlignment="0" applyProtection="0"/>
    <xf numFmtId="0" fontId="23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6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>
      <alignment vertical="center" wrapText="1"/>
    </xf>
    <xf numFmtId="0" fontId="3" fillId="2" borderId="0" xfId="0" applyFont="1" applyFill="1">
      <alignment vertical="center" wrapText="1"/>
    </xf>
    <xf numFmtId="0" fontId="0" fillId="0" borderId="0" xfId="0">
      <alignment vertical="center" wrapText="1"/>
    </xf>
    <xf numFmtId="0" fontId="0" fillId="0" borderId="0" xfId="0">
      <alignment vertical="center" wrapText="1"/>
    </xf>
    <xf numFmtId="14" fontId="0" fillId="0" borderId="0" xfId="0" applyNumberFormat="1">
      <alignment vertical="center" wrapText="1"/>
    </xf>
    <xf numFmtId="168" fontId="0" fillId="0" borderId="0" xfId="0" applyNumberForma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left" vertical="center" indent="1"/>
    </xf>
    <xf numFmtId="0" fontId="0" fillId="0" borderId="0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0" fontId="0" fillId="0" borderId="0" xfId="0" applyFont="1" applyFill="1" applyBorder="1" applyAlignment="1"/>
    <xf numFmtId="2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>
      <alignment vertical="center" wrapText="1"/>
    </xf>
    <xf numFmtId="14" fontId="0" fillId="0" borderId="0" xfId="0" applyNumberFormat="1" applyFont="1" applyBorder="1" applyAlignment="1">
      <alignment horizontal="right" vertical="center" inden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0" fontId="6" fillId="3" borderId="0" xfId="2">
      <alignment horizontal="left" vertical="center" indent="1"/>
    </xf>
    <xf numFmtId="0" fontId="13" fillId="0" borderId="0" xfId="1" applyAlignment="1">
      <alignment vertical="center"/>
    </xf>
    <xf numFmtId="0" fontId="0" fillId="0" borderId="0" xfId="0" applyFont="1" applyAlignment="1">
      <alignment horizontal="left" vertical="center" indent="13"/>
    </xf>
    <xf numFmtId="0" fontId="6" fillId="3" borderId="0" xfId="2" applyAlignment="1">
      <alignment horizontal="left" vertical="center"/>
    </xf>
    <xf numFmtId="0" fontId="6" fillId="3" borderId="0" xfId="2" applyAlignment="1">
      <alignment horizontal="center" vertical="center"/>
    </xf>
    <xf numFmtId="0" fontId="13" fillId="0" borderId="0" xfId="1" applyAlignment="1">
      <alignment vertical="center"/>
    </xf>
    <xf numFmtId="14" fontId="0" fillId="0" borderId="0" xfId="0" applyNumberFormat="1" applyFont="1">
      <alignment vertical="center" wrapText="1"/>
    </xf>
    <xf numFmtId="168" fontId="0" fillId="0" borderId="0" xfId="0" applyNumberFormat="1" applyFont="1">
      <alignment vertical="center" wrapText="1"/>
    </xf>
    <xf numFmtId="0" fontId="0" fillId="0" borderId="0" xfId="0" applyFont="1">
      <alignment vertical="center" wrapText="1"/>
    </xf>
    <xf numFmtId="0" fontId="11" fillId="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4" fillId="0" borderId="0" xfId="0" applyFont="1">
      <alignment vertical="center" wrapText="1"/>
    </xf>
    <xf numFmtId="0" fontId="5" fillId="0" borderId="0" xfId="3" applyFill="1" applyAlignment="1">
      <alignment horizontal="left"/>
    </xf>
    <xf numFmtId="0" fontId="7" fillId="0" borderId="0" xfId="1" applyFont="1" applyAlignment="1">
      <alignment vertical="center"/>
    </xf>
    <xf numFmtId="0" fontId="6" fillId="3" borderId="0" xfId="2">
      <alignment horizontal="left" vertical="center" indent="1"/>
    </xf>
    <xf numFmtId="0" fontId="0" fillId="0" borderId="0" xfId="0" applyAlignment="1">
      <alignment horizontal="center" vertical="center" wrapText="1"/>
    </xf>
    <xf numFmtId="0" fontId="13" fillId="2" borderId="0" xfId="1" applyFill="1" applyAlignment="1">
      <alignment vertical="center"/>
    </xf>
    <xf numFmtId="0" fontId="6" fillId="3" borderId="0" xfId="2" applyAlignment="1">
      <alignment horizontal="left" vertical="center" indent="1"/>
    </xf>
    <xf numFmtId="0" fontId="13" fillId="0" borderId="0" xfId="1" applyAlignment="1">
      <alignment vertical="center"/>
    </xf>
    <xf numFmtId="0" fontId="15" fillId="0" borderId="0" xfId="1" applyFont="1" applyAlignment="1">
      <alignment vertical="center"/>
    </xf>
    <xf numFmtId="178" fontId="0" fillId="0" borderId="0" xfId="0" applyNumberFormat="1">
      <alignment vertical="center" wrapText="1"/>
    </xf>
    <xf numFmtId="178" fontId="0" fillId="0" borderId="0" xfId="0" applyNumberFormat="1" applyFont="1">
      <alignment vertical="center" wrapText="1"/>
    </xf>
    <xf numFmtId="0" fontId="3" fillId="2" borderId="0" xfId="0" applyNumberFormat="1" applyFont="1" applyFill="1">
      <alignment vertical="center" wrapText="1"/>
    </xf>
    <xf numFmtId="14" fontId="0" fillId="0" borderId="0" xfId="0" applyNumberFormat="1" applyFont="1" applyAlignment="1">
      <alignment horizontal="right" vertical="center" wrapText="1" indent="2"/>
    </xf>
    <xf numFmtId="0" fontId="0" fillId="0" borderId="0" xfId="0" applyFont="1" applyAlignment="1">
      <alignment horizontal="left" vertical="center"/>
    </xf>
    <xf numFmtId="178" fontId="0" fillId="0" borderId="0" xfId="0" applyNumberFormat="1" applyFont="1" applyAlignment="1">
      <alignment horizontal="right" vertical="center" indent="1"/>
    </xf>
    <xf numFmtId="20" fontId="0" fillId="0" borderId="0" xfId="0" applyNumberFormat="1" applyFont="1" applyAlignment="1">
      <alignment horizontal="right" vertical="center" wrapText="1" indent="1"/>
    </xf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vertical="center"/>
    </xf>
    <xf numFmtId="0" fontId="14" fillId="0" borderId="0" xfId="0" applyNumberFormat="1" applyFont="1" applyAlignment="1">
      <alignment horizontal="left" vertical="center" indent="13"/>
    </xf>
  </cellXfs>
  <cellStyles count="47">
    <cellStyle name="20 % – uthevingsfarge 1" xfId="24" builtinId="30" customBuiltin="1"/>
    <cellStyle name="20 % – uthevingsfarge 2" xfId="28" builtinId="34" customBuiltin="1"/>
    <cellStyle name="20 % – uthevingsfarge 3" xfId="32" builtinId="38" customBuiltin="1"/>
    <cellStyle name="20 % – uthevingsfarge 4" xfId="36" builtinId="42" customBuiltin="1"/>
    <cellStyle name="20 % – uthevingsfarge 5" xfId="40" builtinId="46" customBuiltin="1"/>
    <cellStyle name="20 % – uthevingsfarge 6" xfId="44" builtinId="50" customBuiltin="1"/>
    <cellStyle name="40 % – uthevingsfarge 1" xfId="25" builtinId="31" customBuiltin="1"/>
    <cellStyle name="40 % – uthevingsfarge 2" xfId="29" builtinId="35" customBuiltin="1"/>
    <cellStyle name="40 % – uthevingsfarge 3" xfId="33" builtinId="39" customBuiltin="1"/>
    <cellStyle name="40 % – uthevingsfarge 4" xfId="37" builtinId="43" customBuiltin="1"/>
    <cellStyle name="40 % – uthevingsfarge 5" xfId="41" builtinId="47" customBuiltin="1"/>
    <cellStyle name="40 % – uthevingsfarge 6" xfId="45" builtinId="51" customBuiltin="1"/>
    <cellStyle name="60 % – uthevingsfarge 1" xfId="26" builtinId="32" customBuiltin="1"/>
    <cellStyle name="60 % – uthevingsfarge 2" xfId="30" builtinId="36" customBuiltin="1"/>
    <cellStyle name="60 % – uthevingsfarge 3" xfId="34" builtinId="40" customBuiltin="1"/>
    <cellStyle name="60 % – uthevingsfarge 4" xfId="38" builtinId="44" customBuiltin="1"/>
    <cellStyle name="60 % – uthevingsfarge 5" xfId="42" builtinId="48" customBuiltin="1"/>
    <cellStyle name="60 % – uthevingsfarge 6" xfId="46" builtinId="52" customBuiltin="1"/>
    <cellStyle name="Beregning" xfId="18" builtinId="22" customBuiltin="1"/>
    <cellStyle name="Dårlig" xfId="14" builtinId="27" customBuiltin="1"/>
    <cellStyle name="Forklarende tekst" xfId="11" builtinId="53" customBuiltin="1"/>
    <cellStyle name="God" xfId="13" builtinId="26" customBuiltin="1"/>
    <cellStyle name="Inndata" xfId="16" builtinId="20" customBuiltin="1"/>
    <cellStyle name="Koblet celle" xfId="19" builtinId="24" customBuiltin="1"/>
    <cellStyle name="Komma" xfId="4" builtinId="3" customBuiltin="1"/>
    <cellStyle name="Kontrollcelle" xfId="20" builtinId="23" customBuiltin="1"/>
    <cellStyle name="Merknad" xfId="10" builtinId="10" customBuiltin="1"/>
    <cellStyle name="Normal" xfId="0" builtinId="0" customBuiltin="1"/>
    <cellStyle name="Nøytral" xfId="15" builtinId="28" customBuiltin="1"/>
    <cellStyle name="Overskrift 1" xfId="2" builtinId="16" customBuiltin="1"/>
    <cellStyle name="Overskrift 2" xfId="3" builtinId="17" customBuiltin="1"/>
    <cellStyle name="Overskrift 3" xfId="9" builtinId="18" customBuiltin="1"/>
    <cellStyle name="Overskrift 4" xfId="12" builtinId="19" customBuiltin="1"/>
    <cellStyle name="Prosent" xfId="8" builtinId="5" customBuiltin="1"/>
    <cellStyle name="Tittel" xfId="1" builtinId="15" customBuiltin="1"/>
    <cellStyle name="Totalt" xfId="22" builtinId="25" customBuiltin="1"/>
    <cellStyle name="Tusenskille [0]" xfId="5" builtinId="6" customBuiltin="1"/>
    <cellStyle name="Utdata" xfId="17" builtinId="21" customBuiltin="1"/>
    <cellStyle name="Uthevingsfarge1" xfId="23" builtinId="29" customBuiltin="1"/>
    <cellStyle name="Uthevingsfarge2" xfId="27" builtinId="33" customBuiltin="1"/>
    <cellStyle name="Uthevingsfarge3" xfId="31" builtinId="37" customBuiltin="1"/>
    <cellStyle name="Uthevingsfarge4" xfId="35" builtinId="41" customBuiltin="1"/>
    <cellStyle name="Uthevingsfarge5" xfId="39" builtinId="45" customBuiltin="1"/>
    <cellStyle name="Uthevingsfarge6" xfId="43" builtinId="49" customBuiltin="1"/>
    <cellStyle name="Valuta" xfId="6" builtinId="4" customBuiltin="1"/>
    <cellStyle name="Valuta [0]" xfId="7" builtinId="7" customBuiltin="1"/>
    <cellStyle name="Varseltekst" xfId="21" builtinId="11" customBuiltin="1"/>
  </cellStyles>
  <dxfs count="60">
    <dxf>
      <font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theme="3"/>
      </font>
    </dxf>
    <dxf>
      <font>
        <b/>
        <i val="0"/>
      </font>
    </dxf>
    <dxf>
      <font>
        <color rgb="FFFF0000"/>
      </font>
    </dxf>
    <dxf>
      <font>
        <b/>
        <i val="0"/>
      </font>
    </dxf>
    <dxf>
      <numFmt numFmtId="168" formatCode="0.0"/>
    </dxf>
    <dxf>
      <numFmt numFmtId="168" formatCode="0.0"/>
    </dxf>
    <dxf>
      <numFmt numFmtId="168" formatCode="0.0"/>
    </dxf>
    <dxf>
      <numFmt numFmtId="168" formatCode="0.0"/>
    </dxf>
    <dxf>
      <numFmt numFmtId="168" formatCode="0.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dd/mm/yyyy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25" formatCode="hh:mm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78" formatCode="hh:mm;@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9" formatCode="dd/mm/yyyy"/>
      <alignment horizontal="right" vertical="center" textRotation="0" wrapText="1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alignment horizontal="right" vertical="center" textRotation="0" wrapText="0" indent="1" justifyLastLine="0" shrinkToFit="0" readingOrder="0"/>
    </dxf>
    <dxf>
      <numFmt numFmtId="168" formatCode="0.0"/>
    </dxf>
    <dxf>
      <numFmt numFmtId="178" formatCode="hh:mm;@"/>
    </dxf>
    <dxf>
      <numFmt numFmtId="19" formatCode="dd/mm/yyyy"/>
    </dxf>
    <dxf>
      <numFmt numFmtId="168" formatCode="0.0"/>
    </dxf>
    <dxf>
      <numFmt numFmtId="178" formatCode="hh:mm;@"/>
    </dxf>
    <dxf>
      <numFmt numFmtId="19" formatCode="dd/mm/yyyy"/>
    </dxf>
    <dxf>
      <numFmt numFmtId="168" formatCode="0.0"/>
    </dxf>
    <dxf>
      <numFmt numFmtId="178" formatCode="hh:mm;@"/>
    </dxf>
    <dxf>
      <numFmt numFmtId="19" formatCode="dd/mm/yyyy"/>
    </dxf>
    <dxf>
      <numFmt numFmtId="168" formatCode="0.0"/>
    </dxf>
    <dxf>
      <numFmt numFmtId="178" formatCode="hh:mm;@"/>
    </dxf>
    <dxf>
      <numFmt numFmtId="19" formatCode="dd/mm/yyyy"/>
    </dxf>
    <dxf>
      <numFmt numFmtId="168" formatCode="0.0"/>
    </dxf>
    <dxf>
      <numFmt numFmtId="178" formatCode="hh:mm;@"/>
    </dxf>
    <dxf>
      <numFmt numFmtId="19" formatCode="dd/mm/yyyy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color theme="3"/>
      </font>
      <border>
        <top style="medium">
          <color theme="4"/>
        </top>
        <bottom style="medium">
          <color theme="4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Fitness-plan" pivot="0" count="2" xr9:uid="{00000000-0011-0000-FFFF-FFFF00000000}">
      <tableStyleElement type="wholeTable" dxfId="59"/>
      <tableStyleElement type="headerRow" dxfId="5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71229424136558E-2"/>
          <c:y val="9.2426346115019653E-2"/>
          <c:w val="0.93052707815496571"/>
          <c:h val="0.81514730776996069"/>
        </c:manualLayout>
      </c:layout>
      <c:lineChart>
        <c:grouping val="standard"/>
        <c:varyColors val="0"/>
        <c:ser>
          <c:idx val="1"/>
          <c:order val="0"/>
          <c:tx>
            <c:strRef>
              <c:f>'Vekt Logg'!$B$13</c:f>
              <c:strCache>
                <c:ptCount val="1"/>
                <c:pt idx="0">
                  <c:v>Livvidde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EF4-4D24-A2A1-FFCCE3812B20}"/>
              </c:ext>
            </c:extLst>
          </c:dPt>
          <c:val>
            <c:numRef>
              <c:f>'Livvidde Logg'!$D$5:$D$8</c:f>
              <c:numCache>
                <c:formatCode>0.0</c:formatCode>
                <c:ptCount val="4"/>
                <c:pt idx="0">
                  <c:v>36</c:v>
                </c:pt>
                <c:pt idx="1">
                  <c:v>36.700000000000003</c:v>
                </c:pt>
                <c:pt idx="2">
                  <c:v>38</c:v>
                </c:pt>
                <c:pt idx="3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74-4AC2-B3A6-506B32D65613}"/>
            </c:ext>
          </c:extLst>
        </c:ser>
        <c:ser>
          <c:idx val="0"/>
          <c:order val="1"/>
          <c:tx>
            <c:strRef>
              <c:f>'Vekt Logg'!$B$14</c:f>
              <c:strCache>
                <c:ptCount val="1"/>
                <c:pt idx="0">
                  <c:v>Overarm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3"/>
                </a:solidFill>
              </a:ln>
              <a:effectLst/>
            </c:spPr>
          </c:marker>
          <c:val>
            <c:numRef>
              <c:f>'Overarm Logg'!$D$5:$D$9</c:f>
              <c:numCache>
                <c:formatCode>0.0</c:formatCode>
                <c:ptCount val="5"/>
                <c:pt idx="0">
                  <c:v>13.5</c:v>
                </c:pt>
                <c:pt idx="1">
                  <c:v>13.5</c:v>
                </c:pt>
                <c:pt idx="2">
                  <c:v>13.6</c:v>
                </c:pt>
                <c:pt idx="3">
                  <c:v>13.8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74-4AC2-B3A6-506B32D65613}"/>
            </c:ext>
          </c:extLst>
        </c:ser>
        <c:ser>
          <c:idx val="2"/>
          <c:order val="2"/>
          <c:tx>
            <c:strRef>
              <c:f>'Vekt Logg'!$B$15</c:f>
              <c:strCache>
                <c:ptCount val="1"/>
                <c:pt idx="0">
                  <c:v>Hofter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val>
            <c:numRef>
              <c:f>'Hofter Logg'!$D$5:$D$7</c:f>
              <c:numCache>
                <c:formatCode>0.0</c:formatCode>
                <c:ptCount val="3"/>
                <c:pt idx="0">
                  <c:v>45</c:v>
                </c:pt>
                <c:pt idx="1">
                  <c:v>44.8</c:v>
                </c:pt>
                <c:pt idx="2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74-4AC2-B3A6-506B32D65613}"/>
            </c:ext>
          </c:extLst>
        </c:ser>
        <c:ser>
          <c:idx val="3"/>
          <c:order val="3"/>
          <c:tx>
            <c:strRef>
              <c:f>'Vekt Logg'!$B$16</c:f>
              <c:strCache>
                <c:ptCount val="1"/>
                <c:pt idx="0">
                  <c:v>Lår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4"/>
                </a:solidFill>
              </a:ln>
              <a:effectLst/>
            </c:spPr>
          </c:marker>
          <c:val>
            <c:numRef>
              <c:f>'Lår Logg'!$D$5:$D$11</c:f>
              <c:numCache>
                <c:formatCode>0.0</c:formatCode>
                <c:ptCount val="7"/>
                <c:pt idx="0">
                  <c:v>22</c:v>
                </c:pt>
                <c:pt idx="1">
                  <c:v>21</c:v>
                </c:pt>
                <c:pt idx="2">
                  <c:v>20.5</c:v>
                </c:pt>
                <c:pt idx="3">
                  <c:v>21</c:v>
                </c:pt>
                <c:pt idx="4">
                  <c:v>22</c:v>
                </c:pt>
                <c:pt idx="5">
                  <c:v>21</c:v>
                </c:pt>
                <c:pt idx="6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74-4AC2-B3A6-506B32D65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879128"/>
        <c:axId val="331878344"/>
        <c:extLst/>
      </c:lineChart>
      <c:catAx>
        <c:axId val="331879128"/>
        <c:scaling>
          <c:orientation val="minMax"/>
        </c:scaling>
        <c:delete val="1"/>
        <c:axPos val="b"/>
        <c:numFmt formatCode="m\/d\/yyyy" sourceLinked="1"/>
        <c:majorTickMark val="out"/>
        <c:minorTickMark val="none"/>
        <c:tickLblPos val="nextTo"/>
        <c:crossAx val="331878344"/>
        <c:crosses val="autoZero"/>
        <c:auto val="1"/>
        <c:lblAlgn val="ctr"/>
        <c:lblOffset val="100"/>
        <c:noMultiLvlLbl val="0"/>
      </c:catAx>
      <c:valAx>
        <c:axId val="331878344"/>
        <c:scaling>
          <c:orientation val="minMax"/>
          <c:max val="50"/>
          <c:min val="1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31879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976489358239793E-2"/>
          <c:y val="3.5898821470845554E-2"/>
          <c:w val="0.93131980970314265"/>
          <c:h val="0.85620915032679734"/>
        </c:manualLayout>
      </c:layout>
      <c:areaChart>
        <c:grouping val="standard"/>
        <c:varyColors val="0"/>
        <c:ser>
          <c:idx val="1"/>
          <c:order val="0"/>
          <c:tx>
            <c:strRef>
              <c:f>'Vekt Logg'!$B$12</c:f>
              <c:strCache>
                <c:ptCount val="1"/>
                <c:pt idx="0">
                  <c:v>Vekt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val>
            <c:numRef>
              <c:f>'Vekt Logg'!$D$20:$D$25</c:f>
              <c:numCache>
                <c:formatCode>0.0</c:formatCode>
                <c:ptCount val="6"/>
                <c:pt idx="0">
                  <c:v>155</c:v>
                </c:pt>
                <c:pt idx="1">
                  <c:v>154.5</c:v>
                </c:pt>
                <c:pt idx="2">
                  <c:v>154.19999999999999</c:v>
                </c:pt>
                <c:pt idx="3">
                  <c:v>153.80000000000001</c:v>
                </c:pt>
                <c:pt idx="4">
                  <c:v>154.5</c:v>
                </c:pt>
                <c:pt idx="5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A-4F85-B5AE-56BCD8AB2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721960"/>
        <c:axId val="457709824"/>
      </c:areaChart>
      <c:catAx>
        <c:axId val="452721960"/>
        <c:scaling>
          <c:orientation val="minMax"/>
        </c:scaling>
        <c:delete val="1"/>
        <c:axPos val="b"/>
        <c:numFmt formatCode="m\/d\/yyyy" sourceLinked="1"/>
        <c:majorTickMark val="out"/>
        <c:minorTickMark val="none"/>
        <c:tickLblPos val="nextTo"/>
        <c:crossAx val="457709824"/>
        <c:crosses val="autoZero"/>
        <c:auto val="1"/>
        <c:lblAlgn val="ctr"/>
        <c:lblOffset val="100"/>
        <c:noMultiLvlLbl val="1"/>
      </c:catAx>
      <c:valAx>
        <c:axId val="45770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cross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2721960"/>
        <c:crosses val="autoZero"/>
        <c:crossBetween val="midCat"/>
      </c:valAx>
      <c:spPr>
        <a:noFill/>
        <a:ln>
          <a:solidFill>
            <a:schemeClr val="bg2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3</xdr:row>
      <xdr:rowOff>19050</xdr:rowOff>
    </xdr:from>
    <xdr:to>
      <xdr:col>17</xdr:col>
      <xdr:colOff>295275</xdr:colOff>
      <xdr:row>8</xdr:row>
      <xdr:rowOff>238125</xdr:rowOff>
    </xdr:to>
    <xdr:graphicFrame macro="">
      <xdr:nvGraphicFramePr>
        <xdr:cNvPr id="2" name="Kroppsstørrelse" descr="Linjediagram som sporer fremgangen til hver startstatistikk, inkludert hofter, midje, lår og biceps">
          <a:extLst>
            <a:ext uri="{FF2B5EF4-FFF2-40B4-BE49-F238E27FC236}">
              <a16:creationId xmlns:a16="http://schemas.microsoft.com/office/drawing/2014/main" id="{B7F05A8B-19E3-45A3-90F3-B764D616D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190500</xdr:colOff>
      <xdr:row>10</xdr:row>
      <xdr:rowOff>38100</xdr:rowOff>
    </xdr:from>
    <xdr:to>
      <xdr:col>17</xdr:col>
      <xdr:colOff>371475</xdr:colOff>
      <xdr:row>16</xdr:row>
      <xdr:rowOff>209550</xdr:rowOff>
    </xdr:to>
    <xdr:graphicFrame macro="">
      <xdr:nvGraphicFramePr>
        <xdr:cNvPr id="3" name="Vekt" descr="Områdediagram som sporer vektfremgang">
          <a:extLst>
            <a:ext uri="{FF2B5EF4-FFF2-40B4-BE49-F238E27FC236}">
              <a16:creationId xmlns:a16="http://schemas.microsoft.com/office/drawing/2014/main" id="{F02ECB4D-425D-49EE-8060-EB0DE7931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1352550</xdr:colOff>
      <xdr:row>0</xdr:row>
      <xdr:rowOff>133350</xdr:rowOff>
    </xdr:from>
    <xdr:to>
      <xdr:col>17</xdr:col>
      <xdr:colOff>355092</xdr:colOff>
      <xdr:row>0</xdr:row>
      <xdr:rowOff>712834</xdr:rowOff>
    </xdr:to>
    <xdr:pic>
      <xdr:nvPicPr>
        <xdr:cNvPr id="4" name="Bilde 3" descr="Silhuett av person i ulike treningsposisjoner">
          <a:extLst>
            <a:ext uri="{FF2B5EF4-FFF2-40B4-BE49-F238E27FC236}">
              <a16:creationId xmlns:a16="http://schemas.microsoft.com/office/drawing/2014/main" id="{362DE5D9-ECE4-4FE8-A22D-AEEA0444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Bilde 3" descr="Silhuett av person i ulike treningsposisjoner">
          <a:extLst>
            <a:ext uri="{FF2B5EF4-FFF2-40B4-BE49-F238E27FC236}">
              <a16:creationId xmlns:a16="http://schemas.microsoft.com/office/drawing/2014/main" id="{BA12A1ED-3AEF-488E-87E9-C1897F398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Bilde 3" descr="Silhuett av person i ulike treningsposisjoner">
          <a:extLst>
            <a:ext uri="{FF2B5EF4-FFF2-40B4-BE49-F238E27FC236}">
              <a16:creationId xmlns:a16="http://schemas.microsoft.com/office/drawing/2014/main" id="{D934CC57-2E18-4E24-9D06-8D7751D86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Bilde 3" descr="Silhuett av person i ulike treningsposisjoner">
          <a:extLst>
            <a:ext uri="{FF2B5EF4-FFF2-40B4-BE49-F238E27FC236}">
              <a16:creationId xmlns:a16="http://schemas.microsoft.com/office/drawing/2014/main" id="{1BE6C95D-0C9C-4FE3-A6BE-110D43A3D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19</xdr:col>
      <xdr:colOff>517017</xdr:colOff>
      <xdr:row>0</xdr:row>
      <xdr:rowOff>712834</xdr:rowOff>
    </xdr:to>
    <xdr:pic>
      <xdr:nvPicPr>
        <xdr:cNvPr id="4" name="Bilde 3" descr="Silhuett av person i ulike treningsposisjoner">
          <a:extLst>
            <a:ext uri="{FF2B5EF4-FFF2-40B4-BE49-F238E27FC236}">
              <a16:creationId xmlns:a16="http://schemas.microsoft.com/office/drawing/2014/main" id="{FAB75DE5-335C-47DC-A055-0547A8023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133350</xdr:rowOff>
    </xdr:from>
    <xdr:to>
      <xdr:col>8</xdr:col>
      <xdr:colOff>28575</xdr:colOff>
      <xdr:row>0</xdr:row>
      <xdr:rowOff>712834</xdr:rowOff>
    </xdr:to>
    <xdr:pic>
      <xdr:nvPicPr>
        <xdr:cNvPr id="3" name="Bilde 2" descr="Silhuett av person i ulike treningsposisjoner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57625" y="133350"/>
          <a:ext cx="4819650" cy="5794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133350</xdr:rowOff>
    </xdr:from>
    <xdr:to>
      <xdr:col>11</xdr:col>
      <xdr:colOff>12192</xdr:colOff>
      <xdr:row>0</xdr:row>
      <xdr:rowOff>712834</xdr:rowOff>
    </xdr:to>
    <xdr:pic>
      <xdr:nvPicPr>
        <xdr:cNvPr id="3" name="Bilde 2" descr="Silhuett av person i ulike treningsposisjoner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0" y="133350"/>
          <a:ext cx="7479792" cy="5794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ektsporing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ktsporing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0000000}" name="Vektsporing" displayName="Vektsporing" ref="B19:D25">
  <autoFilter ref="B19:D25" xr:uid="{00000000-0009-0000-0100-00001D000000}"/>
  <tableColumns count="3">
    <tableColumn id="1" xr3:uid="{00000000-0010-0000-0000-000001000000}" name="Dato" totalsRowLabel="Totalt" dataDxfId="50">
      <calculatedColumnFormula>TODAY()+30+ROW()</calculatedColumnFormula>
    </tableColumn>
    <tableColumn id="3" xr3:uid="{00000000-0010-0000-0000-000003000000}" name="Tid" dataDxfId="49"/>
    <tableColumn id="2" xr3:uid="{00000000-0010-0000-0000-000002000000}" name="Vekt" totalsRowFunction="sum" dataDxfId="48" totalsRowDxfId="7"/>
  </tableColumns>
  <tableStyleInfo name="Fitness-plan" showFirstColumn="0" showLastColumn="0" showRowStripes="1" showColumnStripes="0"/>
  <extLst>
    <ext xmlns:x14="http://schemas.microsoft.com/office/spreadsheetml/2009/9/main" uri="{504A1905-F514-4f6f-8877-14C23A59335A}">
      <x14:table altTextSummary="Skriv inn dato, klokkeslett og vekt i denne tabelle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01000000}" name="Midjesporing" displayName="Midjesporing" ref="B4:D8">
  <autoFilter ref="B4:D8" xr:uid="{00000000-0009-0000-0100-000021000000}"/>
  <tableColumns count="3">
    <tableColumn id="1" xr3:uid="{00000000-0010-0000-0100-000001000000}" name="Dato" totalsRowLabel="Totalt" dataDxfId="47">
      <calculatedColumnFormula>TODAY()+30+ROW()</calculatedColumnFormula>
    </tableColumn>
    <tableColumn id="3" xr3:uid="{00000000-0010-0000-0100-000003000000}" name="Tid" dataDxfId="46"/>
    <tableColumn id="2" xr3:uid="{00000000-0010-0000-0100-000002000000}" name="Størrelse" totalsRowFunction="sum" dataDxfId="45" totalsRowDxfId="8"/>
  </tableColumns>
  <tableStyleInfo name="Fitness-plan" showFirstColumn="0" showLastColumn="0" showRowStripes="1" showColumnStripes="0"/>
  <extLst>
    <ext xmlns:x14="http://schemas.microsoft.com/office/spreadsheetml/2009/9/main" uri="{504A1905-F514-4f6f-8877-14C23A59335A}">
      <x14:table altTextSummary="Skriv inn dato, klokkeslett og størrelse i denne tabelle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02000000}" name="Bicepsporing" displayName="Bicepsporing" ref="B4:D9">
  <autoFilter ref="B4:D9" xr:uid="{00000000-0009-0000-0100-000028000000}"/>
  <tableColumns count="3">
    <tableColumn id="1" xr3:uid="{00000000-0010-0000-0200-000001000000}" name="Dato" totalsRowLabel="Totalt" dataDxfId="44">
      <calculatedColumnFormula>TODAY()+30+ROW()</calculatedColumnFormula>
    </tableColumn>
    <tableColumn id="3" xr3:uid="{00000000-0010-0000-0200-000003000000}" name="Tid" dataDxfId="43"/>
    <tableColumn id="2" xr3:uid="{00000000-0010-0000-0200-000002000000}" name="Størrelse" totalsRowFunction="sum" dataDxfId="42" totalsRowDxfId="9"/>
  </tableColumns>
  <tableStyleInfo name="Fitness-plan" showFirstColumn="0" showLastColumn="0" showRowStripes="1" showColumnStripes="0"/>
  <extLst>
    <ext xmlns:x14="http://schemas.microsoft.com/office/spreadsheetml/2009/9/main" uri="{504A1905-F514-4f6f-8877-14C23A59335A}">
      <x14:table altTextSummary="Skriv inn dato, klokkeslett og størrelse i denne tabellen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3000000}" name="Hoftesporing" displayName="Hoftesporing" ref="B4:D7">
  <autoFilter ref="B4:D7" xr:uid="{00000000-0009-0000-0100-00001A000000}"/>
  <tableColumns count="3">
    <tableColumn id="1" xr3:uid="{00000000-0010-0000-0300-000001000000}" name="Dato" totalsRowLabel="Totalt" dataDxfId="41">
      <calculatedColumnFormula>TODAY()+30+ROW()</calculatedColumnFormula>
    </tableColumn>
    <tableColumn id="3" xr3:uid="{00000000-0010-0000-0300-000003000000}" name="Tid" dataDxfId="40"/>
    <tableColumn id="2" xr3:uid="{00000000-0010-0000-0300-000002000000}" name="Størrelse" totalsRowFunction="sum" dataDxfId="39" totalsRowDxfId="10"/>
  </tableColumns>
  <tableStyleInfo name="Fitness-plan" showFirstColumn="0" showLastColumn="0" showRowStripes="1" showColumnStripes="0"/>
  <extLst>
    <ext xmlns:x14="http://schemas.microsoft.com/office/spreadsheetml/2009/9/main" uri="{504A1905-F514-4f6f-8877-14C23A59335A}">
      <x14:table altTextSummary="Skriv inn dato, klokkeslett og størrelse i denne tabellen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4000000}" name="Lårsporing" displayName="Lårsporing" ref="B4:D11">
  <autoFilter ref="B4:D11" xr:uid="{00000000-0009-0000-0100-000016000000}"/>
  <tableColumns count="3">
    <tableColumn id="1" xr3:uid="{00000000-0010-0000-0400-000001000000}" name="Dato" totalsRowLabel="Totalt" dataDxfId="38">
      <calculatedColumnFormula>TODAY()+30+ROW()</calculatedColumnFormula>
    </tableColumn>
    <tableColumn id="3" xr3:uid="{00000000-0010-0000-0400-000003000000}" name="Tid" dataDxfId="37"/>
    <tableColumn id="2" xr3:uid="{00000000-0010-0000-0400-000002000000}" name="Størrelse" totalsRowFunction="sum" dataDxfId="36" totalsRowDxfId="11"/>
  </tableColumns>
  <tableStyleInfo name="Fitness-plan" showFirstColumn="0" showLastColumn="0" showRowStripes="1" showColumnStripes="0"/>
  <extLst>
    <ext xmlns:x14="http://schemas.microsoft.com/office/spreadsheetml/2009/9/main" uri="{504A1905-F514-4f6f-8877-14C23A59335A}">
      <x14:table altTextSummary="Skriv inn dato, klokkeslett og størrelse i denne tabellen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Aktivitetslogg" displayName="Aktivitetslogg" ref="B10:H15" dataDxfId="24">
  <autoFilter ref="B10:H15" xr:uid="{00000000-0009-0000-0100-000007000000}"/>
  <tableColumns count="7">
    <tableColumn id="1" xr3:uid="{00000000-0010-0000-0500-000001000000}" name="DATO" totalsRowLabel="TOTALT" dataDxfId="31" totalsRowDxfId="32"/>
    <tableColumn id="2" xr3:uid="{00000000-0010-0000-0500-000002000000}" name="AKTIVITET" dataDxfId="30"/>
    <tableColumn id="9" xr3:uid="{00000000-0010-0000-0500-000009000000}" name="STARTTIDSPUNKT" dataDxfId="29" totalsRowDxfId="33"/>
    <tableColumn id="10" xr3:uid="{00000000-0010-0000-0500-00000A000000}" name="VARIGHET" dataDxfId="28" totalsRowDxfId="34"/>
    <tableColumn id="3" xr3:uid="{00000000-0010-0000-0500-000003000000}" name="DISTANSE" totalsRowFunction="sum" dataDxfId="27"/>
    <tableColumn id="5" xr3:uid="{00000000-0010-0000-0500-000005000000}" name="KALORIER" totalsRowFunction="sum" dataDxfId="26" totalsRowDxfId="35"/>
    <tableColumn id="7" xr3:uid="{00000000-0010-0000-0500-000007000000}" name="NOTAT" totalsRowFunction="count" dataDxfId="25"/>
  </tableColumns>
  <tableStyleInfo name="Fitness-plan" showFirstColumn="0" showLastColumn="0" showRowStripes="1" showColumnStripes="0"/>
  <extLst>
    <ext xmlns:x14="http://schemas.microsoft.com/office/spreadsheetml/2009/9/main" uri="{504A1905-F514-4f6f-8877-14C23A59335A}">
      <x14:table altTextSummary="Skriv inn dato, starttidspunkt, varighet, avstand, kalorier og notater, og velg aktivitet i denne tabellen_x000d__x000a_Bilde: Silhuett av person i ulike treningsposisjoner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Matlogg" displayName="Matlogg" ref="B7:L18">
  <autoFilter ref="B7:L18" xr:uid="{00000000-0009-0000-0100-000008000000}"/>
  <tableColumns count="11">
    <tableColumn id="4" xr3:uid="{00000000-0010-0000-0600-000004000000}" name="DATO" totalsRowLabel="Totaler" dataDxfId="23"/>
    <tableColumn id="1" xr3:uid="{00000000-0010-0000-0600-000001000000}" name="MÅLTID" dataDxfId="22"/>
    <tableColumn id="2" xr3:uid="{00000000-0010-0000-0600-000002000000}" name="MAT" dataDxfId="20"/>
    <tableColumn id="3" xr3:uid="{00000000-0010-0000-0600-000003000000}" name="KALORIER" totalsRowFunction="sum" dataDxfId="21" totalsRowDxfId="12"/>
    <tableColumn id="5" xr3:uid="{00000000-0010-0000-0600-000005000000}" name="FETT" totalsRowFunction="sum" dataDxfId="57" totalsRowDxfId="13"/>
    <tableColumn id="6" xr3:uid="{00000000-0010-0000-0600-000006000000}" name="KOLESTEROL" totalsRowFunction="sum" dataDxfId="56" totalsRowDxfId="14"/>
    <tableColumn id="7" xr3:uid="{00000000-0010-0000-0600-000007000000}" name="NATRIUM" totalsRowFunction="sum" dataDxfId="55" totalsRowDxfId="15"/>
    <tableColumn id="8" xr3:uid="{00000000-0010-0000-0600-000008000000}" name="KARBOHYDRATER" totalsRowFunction="sum" dataDxfId="54" totalsRowDxfId="16"/>
    <tableColumn id="9" xr3:uid="{00000000-0010-0000-0600-000009000000}" name="PROTEIN" totalsRowFunction="sum" dataDxfId="53" totalsRowDxfId="17"/>
    <tableColumn id="12" xr3:uid="{00000000-0010-0000-0600-00000C000000}" name="SUKKER" totalsRowFunction="sum" dataDxfId="52" totalsRowDxfId="18"/>
    <tableColumn id="13" xr3:uid="{00000000-0010-0000-0600-00000D000000}" name="FIBER" totalsRowFunction="sum" dataDxfId="51" totalsRowDxfId="19"/>
  </tableColumns>
  <tableStyleInfo name="Fitness-plan" showFirstColumn="0" showLastColumn="0" showRowStripes="1" showColumnStripes="0"/>
  <extLst>
    <ext xmlns:x14="http://schemas.microsoft.com/office/spreadsheetml/2009/9/main" uri="{504A1905-F514-4f6f-8877-14C23A59335A}">
      <x14:table altTextSummary="Skriv inn dato, måltid og matvarer i denne tabellen. Egendefinerte tabelloverskrifter for sporing av bestemte næringsbehov"/>
    </ext>
  </extLst>
</table>
</file>

<file path=xl/theme/theme1.xml><?xml version="1.0" encoding="utf-8"?>
<a:theme xmlns:a="http://schemas.openxmlformats.org/drawingml/2006/main" name="Office Theme">
  <a:themeElements>
    <a:clrScheme name="Fitness Plan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6D5CA7"/>
      </a:accent1>
      <a:accent2>
        <a:srgbClr val="FBD22D"/>
      </a:accent2>
      <a:accent3>
        <a:srgbClr val="475BA8"/>
      </a:accent3>
      <a:accent4>
        <a:srgbClr val="737480"/>
      </a:accent4>
      <a:accent5>
        <a:srgbClr val="9C4A5C"/>
      </a:accent5>
      <a:accent6>
        <a:srgbClr val="FF9900"/>
      </a:accent6>
      <a:hlink>
        <a:srgbClr val="475BA8"/>
      </a:hlink>
      <a:folHlink>
        <a:srgbClr val="9C4A5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S25"/>
  <sheetViews>
    <sheetView showGridLines="0" tabSelected="1" zoomScaleNormal="100" workbookViewId="0"/>
  </sheetViews>
  <sheetFormatPr baseColWidth="10" defaultColWidth="9.140625" defaultRowHeight="18" customHeight="1" x14ac:dyDescent="0.25"/>
  <cols>
    <col min="1" max="1" width="2.7109375" style="6" customWidth="1"/>
    <col min="2" max="2" width="10.7109375" style="6" customWidth="1"/>
    <col min="3" max="3" width="19.5703125" style="6" customWidth="1"/>
    <col min="4" max="4" width="16.7109375" style="6" customWidth="1"/>
    <col min="5" max="5" width="28.140625" style="6" customWidth="1"/>
    <col min="6" max="6" width="9.42578125" style="6" customWidth="1"/>
    <col min="7" max="7" width="9.28515625" style="6" customWidth="1"/>
    <col min="8" max="8" width="2.7109375" style="6" customWidth="1"/>
    <col min="9" max="9" width="11.5703125" style="6" customWidth="1"/>
    <col min="10" max="10" width="9.42578125" style="6" customWidth="1"/>
    <col min="11" max="11" width="9.28515625" style="6" customWidth="1"/>
    <col min="12" max="12" width="2.7109375" style="6" customWidth="1"/>
    <col min="13" max="13" width="11.5703125" style="6" customWidth="1"/>
    <col min="14" max="14" width="9.42578125" style="6" customWidth="1"/>
    <col min="15" max="15" width="9.28515625" style="6" customWidth="1"/>
    <col min="16" max="16" width="2.7109375" style="6" customWidth="1"/>
    <col min="17" max="17" width="11.5703125" style="6" customWidth="1"/>
    <col min="18" max="18" width="9.42578125" style="6" customWidth="1"/>
    <col min="19" max="19" width="9.28515625" style="6" customWidth="1"/>
    <col min="20" max="20" width="2.7109375" style="6" customWidth="1"/>
    <col min="21" max="16384" width="9.140625" style="6"/>
  </cols>
  <sheetData>
    <row r="1" spans="2:19" ht="57.75" customHeight="1" x14ac:dyDescent="0.25">
      <c r="B1" s="39" t="s">
        <v>0</v>
      </c>
      <c r="C1" s="39"/>
      <c r="D1" s="39"/>
      <c r="E1" s="39"/>
      <c r="F1" s="37" t="s">
        <v>22</v>
      </c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2:19" ht="21" customHeight="1" x14ac:dyDescent="0.25">
      <c r="B2" s="39"/>
      <c r="C2" s="39"/>
      <c r="D2" s="39"/>
      <c r="E2" s="39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2:19" ht="30.75" customHeight="1" x14ac:dyDescent="0.25">
      <c r="B3" s="40" t="s">
        <v>1</v>
      </c>
      <c r="C3" s="40"/>
      <c r="D3" s="40"/>
      <c r="E3" s="36" t="str">
        <f>"TEKSTSTØRRELSE "&amp;IF(Måleenhet="Engelsk målesystem","(tommer)","(cm)")</f>
        <v>TEKSTSTØRRELSE (tommer)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2:19" ht="22.5" customHeight="1" x14ac:dyDescent="0.25">
      <c r="B4" s="17" t="s">
        <v>2</v>
      </c>
      <c r="C4" s="14" t="s">
        <v>15</v>
      </c>
      <c r="D4" s="11"/>
      <c r="E4" s="37" t="s">
        <v>20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2:19" ht="21.75" customHeight="1" x14ac:dyDescent="0.25">
      <c r="B5" s="17" t="s">
        <v>3</v>
      </c>
      <c r="C5" s="14">
        <v>35</v>
      </c>
      <c r="D5" s="11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19" ht="21.75" customHeight="1" x14ac:dyDescent="0.25">
      <c r="B6" s="17" t="s">
        <v>4</v>
      </c>
      <c r="C6" s="14">
        <v>64</v>
      </c>
      <c r="D6" s="11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2:19" ht="21.75" customHeight="1" x14ac:dyDescent="0.25">
      <c r="B7" s="17" t="s">
        <v>5</v>
      </c>
      <c r="C7" s="15" t="s">
        <v>16</v>
      </c>
      <c r="D7" s="11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2:19" ht="21.75" customHeight="1" x14ac:dyDescent="0.25">
      <c r="B8" s="17" t="s">
        <v>6</v>
      </c>
      <c r="C8" s="16">
        <f>IF(AllComplete,BMI,"")</f>
        <v>26.602783203125</v>
      </c>
      <c r="D8" s="11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2:19" ht="25.5" customHeight="1" x14ac:dyDescent="0.25">
      <c r="B9" s="41" t="str">
        <f>IF(AllComplete,"","Angi høyde og vekt for å beregne BMI")</f>
        <v/>
      </c>
      <c r="C9" s="41"/>
      <c r="D9" s="41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2:19" ht="30.75" customHeight="1" x14ac:dyDescent="0.25">
      <c r="B10" s="40" t="s">
        <v>7</v>
      </c>
      <c r="C10" s="40"/>
      <c r="D10" s="40"/>
      <c r="E10" s="36" t="str">
        <f>"VEKT " &amp;IF(Måleenhet="Engelsk målesystem","(pund)","(kg)")</f>
        <v>VEKT (pund)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2:19" ht="21.75" customHeight="1" x14ac:dyDescent="0.25">
      <c r="B11" s="18" t="s">
        <v>8</v>
      </c>
      <c r="C11" s="9" t="s">
        <v>17</v>
      </c>
      <c r="D11" s="9" t="s">
        <v>19</v>
      </c>
      <c r="E11" s="37" t="s">
        <v>21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2:19" ht="21.75" customHeight="1" x14ac:dyDescent="0.25">
      <c r="B12" s="17" t="s">
        <v>9</v>
      </c>
      <c r="C12" s="1">
        <v>155</v>
      </c>
      <c r="D12" s="1">
        <v>140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2:19" ht="21.75" customHeight="1" x14ac:dyDescent="0.25">
      <c r="B13" s="17" t="s">
        <v>10</v>
      </c>
      <c r="C13" s="1">
        <v>36</v>
      </c>
      <c r="D13" s="1">
        <v>28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2:19" ht="21.75" customHeight="1" x14ac:dyDescent="0.25">
      <c r="B14" s="17" t="s">
        <v>11</v>
      </c>
      <c r="C14" s="1">
        <v>13.5</v>
      </c>
      <c r="D14" s="1">
        <v>14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2:19" ht="21.75" customHeight="1" x14ac:dyDescent="0.25">
      <c r="B15" s="17" t="s">
        <v>12</v>
      </c>
      <c r="C15" s="1">
        <v>45</v>
      </c>
      <c r="D15" s="1">
        <v>38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2:19" ht="21.75" customHeight="1" x14ac:dyDescent="0.25">
      <c r="B16" s="17" t="s">
        <v>13</v>
      </c>
      <c r="C16" s="1">
        <v>22</v>
      </c>
      <c r="D16" s="1">
        <v>17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2:19" ht="21.2" customHeight="1" x14ac:dyDescent="0.25">
      <c r="B17" s="41"/>
      <c r="C17" s="41"/>
      <c r="D17" s="41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2:19" ht="18" customHeight="1" x14ac:dyDescent="0.3">
      <c r="B18" s="38" t="str">
        <f>UPPER(CONCATENATE(Vektetikett, " Logg"))</f>
        <v>VEKT LOGG</v>
      </c>
      <c r="C18" s="38"/>
      <c r="D18" s="38"/>
    </row>
    <row r="19" spans="2:19" ht="18" customHeight="1" x14ac:dyDescent="0.25">
      <c r="B19" s="6" t="s">
        <v>14</v>
      </c>
      <c r="C19" s="6" t="s">
        <v>18</v>
      </c>
      <c r="D19" s="6" t="s">
        <v>9</v>
      </c>
    </row>
    <row r="20" spans="2:19" ht="18" customHeight="1" x14ac:dyDescent="0.25">
      <c r="B20" s="7">
        <f t="shared" ref="B20:B25" ca="1" si="0">TODAY()+30+ROW()</f>
        <v>43659</v>
      </c>
      <c r="C20" s="46">
        <v>0.33333333333333331</v>
      </c>
      <c r="D20" s="8">
        <v>155</v>
      </c>
    </row>
    <row r="21" spans="2:19" ht="18" customHeight="1" x14ac:dyDescent="0.25">
      <c r="B21" s="7">
        <f t="shared" ca="1" si="0"/>
        <v>43660</v>
      </c>
      <c r="C21" s="46">
        <v>0.58333333333333337</v>
      </c>
      <c r="D21" s="8">
        <v>154.5</v>
      </c>
    </row>
    <row r="22" spans="2:19" ht="18" customHeight="1" x14ac:dyDescent="0.25">
      <c r="B22" s="7">
        <f t="shared" ca="1" si="0"/>
        <v>43661</v>
      </c>
      <c r="C22" s="46">
        <v>0.34375</v>
      </c>
      <c r="D22" s="8">
        <v>154.19999999999999</v>
      </c>
    </row>
    <row r="23" spans="2:19" ht="18" customHeight="1" x14ac:dyDescent="0.25">
      <c r="B23" s="7">
        <f t="shared" ca="1" si="0"/>
        <v>43662</v>
      </c>
      <c r="C23" s="46">
        <v>0.58333333333333337</v>
      </c>
      <c r="D23" s="8">
        <v>153.80000000000001</v>
      </c>
    </row>
    <row r="24" spans="2:19" ht="18" customHeight="1" x14ac:dyDescent="0.25">
      <c r="B24" s="7">
        <f t="shared" ca="1" si="0"/>
        <v>43663</v>
      </c>
      <c r="C24" s="46">
        <v>0.33333333333333331</v>
      </c>
      <c r="D24" s="8">
        <v>154.5</v>
      </c>
    </row>
    <row r="25" spans="2:19" ht="18" customHeight="1" x14ac:dyDescent="0.25">
      <c r="B25" s="7">
        <f t="shared" ca="1" si="0"/>
        <v>43664</v>
      </c>
      <c r="C25" s="46">
        <v>0.35416666666666669</v>
      </c>
      <c r="D25" s="8">
        <v>154</v>
      </c>
    </row>
  </sheetData>
  <mergeCells count="11">
    <mergeCell ref="E11:S17"/>
    <mergeCell ref="B18:D18"/>
    <mergeCell ref="B1:E2"/>
    <mergeCell ref="B3:D3"/>
    <mergeCell ref="B10:D10"/>
    <mergeCell ref="E4:S9"/>
    <mergeCell ref="B17:D17"/>
    <mergeCell ref="F10:S10"/>
    <mergeCell ref="F1:S2"/>
    <mergeCell ref="F3:S3"/>
    <mergeCell ref="B9:D9"/>
  </mergeCells>
  <conditionalFormatting sqref="B20:D25">
    <cfRule type="expression" dxfId="6" priority="6">
      <formula>$D20=Målvekt</formula>
    </cfRule>
  </conditionalFormatting>
  <conditionalFormatting sqref="C8">
    <cfRule type="expression" dxfId="5" priority="1">
      <formula>OR($C$8&lt;18.5,$C$8&gt;25)</formula>
    </cfRule>
  </conditionalFormatting>
  <dataValidations xWindow="51" yWindow="325" count="24">
    <dataValidation type="custom" errorStyle="warning" allowBlank="1" showInputMessage="1" sqref="B12" xr:uid="{00000000-0002-0000-0000-000000000000}">
      <formula1>"Vekt"</formula1>
    </dataValidation>
    <dataValidation type="list" errorStyle="warning" allowBlank="1" showInputMessage="1" showErrorMessage="1" error="Velg enhetstype fra listen. Velg AVBRYT, trykk på ALT+PIL NED for alternativer, og trykk deretter på PIL NED og ENTER for å foreta et valg" prompt="Velg enhetstype i denne cellen. Trykk på ALT+PIL NED for alternativer, og trykk deretter på PIL NED og ENTER for å foreta et valg" sqref="C7" xr:uid="{00000000-0002-0000-0000-000001000000}">
      <formula1>"Engelsk målesystem,Måleverdi"</formula1>
    </dataValidation>
    <dataValidation type="list" errorStyle="warning" allowBlank="1" showInputMessage="1" showErrorMessage="1" error="Velg kjønn fra listen. Velg AVBRYT, trykk på ALT+PIL NED for alternativer, og trykk deretter på PIL NED og ENTER for å foreta et valg" prompt="Velg kjønn i denne cellen. Trykk på ALT+PIL NED for alternativer, og trykk deretter på PIL NED og ENTER for å foreta et valg" sqref="C4" xr:uid="{00000000-0002-0000-0000-000002000000}">
      <formula1>"Mann,Kvinne"</formula1>
    </dataValidation>
    <dataValidation allowBlank="1" showInputMessage="1" showErrorMessage="1" prompt="Opprett en fitness-plan i denne arbeidsboken. Skriv inn detaljer i denne vektsporingstabellen som starter i celle B19 i dette vektsporingsregnearket. Diagrammer finnes i celle E4 og E11" sqref="A1" xr:uid="{00000000-0002-0000-0000-000003000000}"/>
    <dataValidation allowBlank="1" showInputMessage="1" showErrorMessage="1" prompt="Tittelen på dette regnearket finnes i denne cellen og bildet i cellen til høyre. Skriv inn personlig informasjon i celle C4 til C8 og startstatistikk i celle C12 til D16" sqref="B1:E2" xr:uid="{00000000-0002-0000-0000-000004000000}"/>
    <dataValidation allowBlank="1" showInputMessage="1" showErrorMessage="1" prompt="Skriv inn personlig informasjon i cellene nedenfor. Kroppsstørrelse beregnes automatisk i cellen til høyre" sqref="B3:D3" xr:uid="{00000000-0002-0000-0000-000005000000}"/>
    <dataValidation allowBlank="1" showInputMessage="1" showErrorMessage="1" prompt="Velg kjønn i cellen til høyre" sqref="B4" xr:uid="{00000000-0002-0000-0000-000006000000}"/>
    <dataValidation allowBlank="1" showInputMessage="1" showErrorMessage="1" prompt="Skriv inn alder i cellen til høyre" sqref="B5" xr:uid="{00000000-0002-0000-0000-000007000000}"/>
    <dataValidation allowBlank="1" showInputMessage="1" showErrorMessage="1" prompt="Skriv inn alder i denne cellen" sqref="C5" xr:uid="{00000000-0002-0000-0000-000008000000}"/>
    <dataValidation allowBlank="1" showInputMessage="1" showErrorMessage="1" prompt="Skriv inn høyde i cellen til høyre" sqref="B6" xr:uid="{00000000-0002-0000-0000-000009000000}"/>
    <dataValidation allowBlank="1" showInputMessage="1" showErrorMessage="1" prompt="Skriv inn høyde i denne cellen" sqref="C6" xr:uid="{00000000-0002-0000-0000-00000A000000}"/>
    <dataValidation allowBlank="1" showInputMessage="1" showErrorMessage="1" prompt="Velg enhetstype i cellen til høyre" sqref="B7" xr:uid="{00000000-0002-0000-0000-00000B000000}"/>
    <dataValidation allowBlank="1" showInputMessage="1" showErrorMessage="1" prompt="Kroppsmasseindeks beregnes automatisk i cellen til høyre" sqref="B8" xr:uid="{00000000-0002-0000-0000-00000C000000}"/>
    <dataValidation allowBlank="1" showInputMessage="1" showErrorMessage="1" prompt="Kroppsmasseindeks beregnes automatisk i denne cellen" sqref="C8" xr:uid="{00000000-0002-0000-0000-00000D000000}"/>
    <dataValidation allowBlank="1" showInputMessage="1" showErrorMessage="1" prompt="Skriv inn startstatistikk i cellene nedenfor" sqref="B10:D10" xr:uid="{00000000-0002-0000-0000-00000E000000}"/>
    <dataValidation allowBlank="1" showInputMessage="1" showErrorMessage="1" prompt="Tilpass type unntatt vekt i denne kolonnen under denne overskriften. Vekt brukes til å bestemme andre data i denne fitness-planen, for eksempel kroppsmasseindeks, og må ikke endres" sqref="B11" xr:uid="{00000000-0002-0000-0000-00000F000000}"/>
    <dataValidation allowBlank="1" showInputMessage="1" showErrorMessage="1" prompt="Skriv inn gjeldende data i denne kolonnen under denne overskriften for typen du har skrevet inn" sqref="C11" xr:uid="{00000000-0002-0000-0000-000010000000}"/>
    <dataValidation allowBlank="1" showInputMessage="1" showErrorMessage="1" prompt="Skriv inn måldata i denne kolonnen under denne overskriften for typen du har skrevet inn" sqref="D11" xr:uid="{00000000-0002-0000-0000-000011000000}"/>
    <dataValidation allowBlank="1" showInputMessage="1" showErrorMessage="1" prompt="Skriv inn detaljer i tabellen nedenfor" sqref="B18:D18" xr:uid="{00000000-0002-0000-0000-000012000000}"/>
    <dataValidation allowBlank="1" showInputMessage="1" showErrorMessage="1" prompt="Skriv inn dato i denne kolonnen under denne overskriften. Bruk overskriftsfiltre til å finne bestemte oppføringer" sqref="B19" xr:uid="{00000000-0002-0000-0000-000013000000}"/>
    <dataValidation allowBlank="1" showInputMessage="1" showErrorMessage="1" prompt="Skriv inn klokkeslett i denne kolonnen under denne overskriften" sqref="C19" xr:uid="{00000000-0002-0000-0000-000014000000}"/>
    <dataValidation allowBlank="1" showInputMessage="1" showErrorMessage="1" prompt="Skriv inn vekt i denne kolonnen under denne overskriften" sqref="D19" xr:uid="{00000000-0002-0000-0000-000015000000}"/>
    <dataValidation allowBlank="1" showInputMessage="1" showErrorMessage="1" prompt="Vektenhet oppdateres automatisk i denne cellen. Områdediagram som sporer vektfremgang finnes i cellen nedenfor" sqref="E10" xr:uid="{00000000-0002-0000-0000-000016000000}"/>
    <dataValidation allowBlank="1" showInputMessage="1" showErrorMessage="1" prompt="Enhet for kroppsstørrelse oppdateres automatisk i denne cellen. Linjediagram som sporer fremgangen til hver startstatistikk, inkludert hofter, midje og biceps, finnes i cellen nedenfor" sqref="E3" xr:uid="{00000000-0002-0000-0000-000017000000}"/>
  </dataValidations>
  <printOptions horizontalCentered="1"/>
  <pageMargins left="0.25" right="0.25" top="0.75" bottom="0.75" header="0.3" footer="0.3"/>
  <pageSetup paperSize="9" scale="48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B1:T8"/>
  <sheetViews>
    <sheetView showGridLines="0" zoomScaleNormal="100" workbookViewId="0"/>
  </sheetViews>
  <sheetFormatPr baseColWidth="10" defaultColWidth="9.140625" defaultRowHeight="18" customHeight="1" x14ac:dyDescent="0.25"/>
  <cols>
    <col min="1" max="1" width="2.7109375" style="6" customWidth="1"/>
    <col min="2" max="2" width="10.7109375" style="6" customWidth="1"/>
    <col min="3" max="3" width="19.5703125" style="6" customWidth="1"/>
    <col min="4" max="4" width="16.710937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39" t="s">
        <v>0</v>
      </c>
      <c r="C1" s="39"/>
      <c r="D1" s="39"/>
      <c r="E1" s="39"/>
      <c r="F1" s="39"/>
      <c r="G1" s="37" t="s">
        <v>22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2:20" ht="21" customHeight="1" x14ac:dyDescent="0.25">
      <c r="B2" s="39"/>
      <c r="C2" s="39"/>
      <c r="D2" s="39"/>
      <c r="E2" s="39"/>
      <c r="F2" s="39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2:20" ht="18" customHeight="1" x14ac:dyDescent="0.3">
      <c r="B3" s="38" t="str">
        <f>UPPER(CONCATENATE('Vekt Logg'!Mål1Etikett," Logg"))</f>
        <v>LIVVIDDE LOGG</v>
      </c>
      <c r="C3" s="38"/>
      <c r="D3" s="38"/>
    </row>
    <row r="4" spans="2:20" ht="18" customHeight="1" x14ac:dyDescent="0.25">
      <c r="B4" s="6" t="s">
        <v>14</v>
      </c>
      <c r="C4" s="6" t="s">
        <v>18</v>
      </c>
      <c r="D4" s="6" t="s">
        <v>23</v>
      </c>
    </row>
    <row r="5" spans="2:20" ht="18" customHeight="1" x14ac:dyDescent="0.25">
      <c r="B5" s="7">
        <f ca="1">TODAY()+30+ROW()</f>
        <v>43644</v>
      </c>
      <c r="C5" s="46">
        <v>0.33333333333333331</v>
      </c>
      <c r="D5" s="8">
        <v>36</v>
      </c>
    </row>
    <row r="6" spans="2:20" ht="18" customHeight="1" x14ac:dyDescent="0.25">
      <c r="B6" s="7">
        <f ca="1">TODAY()+30+ROW()</f>
        <v>43645</v>
      </c>
      <c r="C6" s="46">
        <v>0.58333333333333337</v>
      </c>
      <c r="D6" s="8">
        <v>36.700000000000003</v>
      </c>
    </row>
    <row r="7" spans="2:20" ht="18" customHeight="1" x14ac:dyDescent="0.25">
      <c r="B7" s="7">
        <f ca="1">TODAY()+30+ROW()</f>
        <v>43646</v>
      </c>
      <c r="C7" s="46">
        <v>0.34375</v>
      </c>
      <c r="D7" s="8">
        <v>38</v>
      </c>
    </row>
    <row r="8" spans="2:20" ht="18" customHeight="1" x14ac:dyDescent="0.25">
      <c r="B8" s="7">
        <f ca="1">TODAY()+30+ROW()</f>
        <v>43647</v>
      </c>
      <c r="C8" s="46">
        <v>0.41666666666666669</v>
      </c>
      <c r="D8" s="8">
        <v>35</v>
      </c>
    </row>
  </sheetData>
  <mergeCells count="3">
    <mergeCell ref="B1:F2"/>
    <mergeCell ref="B3:D3"/>
    <mergeCell ref="G1:T2"/>
  </mergeCells>
  <conditionalFormatting sqref="B5:D8">
    <cfRule type="expression" dxfId="4" priority="5">
      <formula>$D5=Mål1</formula>
    </cfRule>
  </conditionalFormatting>
  <dataValidations count="6">
    <dataValidation allowBlank="1" showInputMessage="1" showErrorMessage="1" prompt="Opprett midjesporing i dette regnearket. Skriv inn detaljer i midjesporingstabellen" sqref="A1" xr:uid="{00000000-0002-0000-0100-000000000000}"/>
    <dataValidation allowBlank="1" showInputMessage="1" showErrorMessage="1" prompt="Tittelen på dette regnearket finnes i denne cellen og bildet i cellen til høyre" sqref="B1:F2" xr:uid="{00000000-0002-0000-0100-000001000000}"/>
    <dataValidation allowBlank="1" showInputMessage="1" showErrorMessage="1" prompt="Skriv inn detaljer i tabellen nedenfor" sqref="B3:D3" xr:uid="{00000000-0002-0000-0100-000002000000}"/>
    <dataValidation allowBlank="1" showInputMessage="1" showErrorMessage="1" prompt="Skriv inn dato i denne kolonnen under denne overskriften. Bruk overskriftsfiltre til å finne bestemte oppføringer" sqref="B4" xr:uid="{00000000-0002-0000-0100-000003000000}"/>
    <dataValidation allowBlank="1" showInputMessage="1" showErrorMessage="1" prompt="Skriv inn klokkeslett i denne kolonnen under denne overskriften" sqref="C4" xr:uid="{00000000-0002-0000-0100-000004000000}"/>
    <dataValidation allowBlank="1" showInputMessage="1" showErrorMessage="1" prompt="Skriv inn størrelse i denne kolonnen under denne overskriften" sqref="D4" xr:uid="{00000000-0002-0000-0100-000005000000}"/>
  </dataValidations>
  <printOptions horizontalCentered="1"/>
  <pageMargins left="0.25" right="0.25" top="0.75" bottom="0.75" header="0.3" footer="0.3"/>
  <pageSetup paperSize="9" scale="52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B1:T9"/>
  <sheetViews>
    <sheetView showGridLines="0" zoomScaleNormal="100" workbookViewId="0"/>
  </sheetViews>
  <sheetFormatPr baseColWidth="10" defaultColWidth="9.140625" defaultRowHeight="18" customHeight="1" x14ac:dyDescent="0.25"/>
  <cols>
    <col min="1" max="1" width="2.7109375" style="6" customWidth="1"/>
    <col min="2" max="2" width="10.7109375" style="6" customWidth="1"/>
    <col min="3" max="3" width="19.5703125" style="6" customWidth="1"/>
    <col min="4" max="4" width="16.710937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39" t="s">
        <v>0</v>
      </c>
      <c r="C1" s="39"/>
      <c r="D1" s="39"/>
      <c r="E1" s="39"/>
      <c r="F1" s="39"/>
      <c r="G1" s="37" t="s">
        <v>22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2:20" ht="21" customHeight="1" x14ac:dyDescent="0.25">
      <c r="B2" s="39"/>
      <c r="C2" s="39"/>
      <c r="D2" s="39"/>
      <c r="E2" s="39"/>
      <c r="F2" s="39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2:20" ht="18" customHeight="1" x14ac:dyDescent="0.3">
      <c r="B3" s="38" t="str">
        <f>UPPER(CONCATENATE('Vekt Logg'!Mål2Etikett," Logg"))</f>
        <v>OVERARM LOGG</v>
      </c>
      <c r="C3" s="38"/>
      <c r="D3" s="38"/>
    </row>
    <row r="4" spans="2:20" ht="18" customHeight="1" x14ac:dyDescent="0.25">
      <c r="B4" s="6" t="s">
        <v>14</v>
      </c>
      <c r="C4" s="6" t="s">
        <v>18</v>
      </c>
      <c r="D4" s="6" t="s">
        <v>23</v>
      </c>
    </row>
    <row r="5" spans="2:20" ht="18" customHeight="1" x14ac:dyDescent="0.25">
      <c r="B5" s="7">
        <f ca="1">TODAY()+30+ROW()</f>
        <v>43644</v>
      </c>
      <c r="C5" s="46">
        <v>0.33333333333333331</v>
      </c>
      <c r="D5" s="8">
        <v>13.5</v>
      </c>
    </row>
    <row r="6" spans="2:20" ht="18" customHeight="1" x14ac:dyDescent="0.25">
      <c r="B6" s="7">
        <f ca="1">TODAY()+30+ROW()</f>
        <v>43645</v>
      </c>
      <c r="C6" s="46">
        <v>0.58333333333333337</v>
      </c>
      <c r="D6" s="8">
        <v>13.5</v>
      </c>
    </row>
    <row r="7" spans="2:20" ht="18" customHeight="1" x14ac:dyDescent="0.25">
      <c r="B7" s="7">
        <f ca="1">TODAY()+30+ROW()</f>
        <v>43646</v>
      </c>
      <c r="C7" s="46">
        <v>0.34375</v>
      </c>
      <c r="D7" s="8">
        <v>13.6</v>
      </c>
    </row>
    <row r="8" spans="2:20" ht="18" customHeight="1" x14ac:dyDescent="0.25">
      <c r="B8" s="7">
        <f ca="1">TODAY()+30+ROW()</f>
        <v>43647</v>
      </c>
      <c r="C8" s="46">
        <v>0.58333333333333337</v>
      </c>
      <c r="D8" s="8">
        <v>13.8</v>
      </c>
    </row>
    <row r="9" spans="2:20" ht="18" customHeight="1" x14ac:dyDescent="0.25">
      <c r="B9" s="32">
        <f ca="1">TODAY()+30+ROW()</f>
        <v>43648</v>
      </c>
      <c r="C9" s="47">
        <v>0.33333333333333331</v>
      </c>
      <c r="D9" s="33">
        <v>14</v>
      </c>
    </row>
  </sheetData>
  <mergeCells count="3">
    <mergeCell ref="B1:F2"/>
    <mergeCell ref="B3:D3"/>
    <mergeCell ref="G1:T2"/>
  </mergeCells>
  <conditionalFormatting sqref="B5:D9">
    <cfRule type="expression" dxfId="3" priority="4">
      <formula>$D5=Mål2</formula>
    </cfRule>
  </conditionalFormatting>
  <dataValidations count="6">
    <dataValidation allowBlank="1" showInputMessage="1" showErrorMessage="1" prompt="Opprett bicepsporing i dette regnearket. Skriv inn detaljer i bicepsporingstabellen" sqref="A1" xr:uid="{00000000-0002-0000-0200-000000000000}"/>
    <dataValidation allowBlank="1" showInputMessage="1" showErrorMessage="1" prompt="Tittelen på dette regnearket finnes i denne cellen og bildet i cellen til høyre" sqref="B1:F2" xr:uid="{00000000-0002-0000-0200-000001000000}"/>
    <dataValidation allowBlank="1" showInputMessage="1" showErrorMessage="1" prompt="Skriv inn detaljer i tabellen nedenfor" sqref="B3:D3" xr:uid="{00000000-0002-0000-0200-000002000000}"/>
    <dataValidation allowBlank="1" showInputMessage="1" showErrorMessage="1" prompt="Skriv inn dato i denne kolonnen under denne overskriften. Bruk overskriftsfiltre til å finne bestemte oppføringer" sqref="B4" xr:uid="{00000000-0002-0000-0200-000003000000}"/>
    <dataValidation allowBlank="1" showInputMessage="1" showErrorMessage="1" prompt="Skriv inn klokkeslett i denne kolonnen under denne overskriften" sqref="C4" xr:uid="{00000000-0002-0000-0200-000004000000}"/>
    <dataValidation allowBlank="1" showInputMessage="1" showErrorMessage="1" prompt="Skriv inn størrelse i denne kolonnen under denne overskriften" sqref="D4" xr:uid="{00000000-0002-0000-0200-000005000000}"/>
  </dataValidations>
  <printOptions horizontalCentered="1"/>
  <pageMargins left="0.25" right="0.25" top="0.75" bottom="0.75" header="0.3" footer="0.3"/>
  <pageSetup paperSize="9" scale="52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fitToPage="1"/>
  </sheetPr>
  <dimension ref="B1:T7"/>
  <sheetViews>
    <sheetView showGridLines="0" zoomScaleNormal="100" workbookViewId="0"/>
  </sheetViews>
  <sheetFormatPr baseColWidth="10" defaultColWidth="9.140625" defaultRowHeight="18" customHeight="1" x14ac:dyDescent="0.25"/>
  <cols>
    <col min="1" max="1" width="2.7109375" style="6" customWidth="1"/>
    <col min="2" max="2" width="10.7109375" style="6" customWidth="1"/>
    <col min="3" max="3" width="19.5703125" style="6" customWidth="1"/>
    <col min="4" max="4" width="16.710937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39" t="s">
        <v>0</v>
      </c>
      <c r="C1" s="39"/>
      <c r="D1" s="39"/>
      <c r="E1" s="39"/>
      <c r="F1" s="39"/>
      <c r="G1" s="37" t="s">
        <v>22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2:20" ht="21" customHeight="1" x14ac:dyDescent="0.25">
      <c r="B2" s="39"/>
      <c r="C2" s="39"/>
      <c r="D2" s="39"/>
      <c r="E2" s="39"/>
      <c r="F2" s="39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2:20" ht="18" customHeight="1" x14ac:dyDescent="0.3">
      <c r="B3" s="38" t="str">
        <f>UPPER(CONCATENATE('Vekt Logg'!Mål3Etikett," Logg"))</f>
        <v>HOFTER LOGG</v>
      </c>
      <c r="C3" s="38"/>
      <c r="D3" s="38"/>
    </row>
    <row r="4" spans="2:20" ht="18" customHeight="1" x14ac:dyDescent="0.25">
      <c r="B4" s="6" t="s">
        <v>14</v>
      </c>
      <c r="C4" s="6" t="s">
        <v>18</v>
      </c>
      <c r="D4" s="6" t="s">
        <v>23</v>
      </c>
    </row>
    <row r="5" spans="2:20" ht="18" customHeight="1" x14ac:dyDescent="0.25">
      <c r="B5" s="7">
        <f ca="1">TODAY()+30+ROW()</f>
        <v>43644</v>
      </c>
      <c r="C5" s="46">
        <v>0.33333333333333331</v>
      </c>
      <c r="D5" s="8">
        <v>45</v>
      </c>
    </row>
    <row r="6" spans="2:20" ht="18" customHeight="1" x14ac:dyDescent="0.25">
      <c r="B6" s="7">
        <f ca="1">TODAY()+30+ROW()</f>
        <v>43645</v>
      </c>
      <c r="C6" s="46">
        <v>0.58333333333333337</v>
      </c>
      <c r="D6" s="8">
        <v>44.8</v>
      </c>
    </row>
    <row r="7" spans="2:20" ht="18" customHeight="1" x14ac:dyDescent="0.25">
      <c r="B7" s="7">
        <f ca="1">TODAY()+30+ROW()</f>
        <v>43646</v>
      </c>
      <c r="C7" s="46">
        <v>0.41666666666666669</v>
      </c>
      <c r="D7" s="8">
        <v>42</v>
      </c>
    </row>
  </sheetData>
  <mergeCells count="3">
    <mergeCell ref="B1:F2"/>
    <mergeCell ref="B3:D3"/>
    <mergeCell ref="G1:T2"/>
  </mergeCells>
  <conditionalFormatting sqref="B5:D7">
    <cfRule type="expression" dxfId="2" priority="3">
      <formula>$D5=Mål3</formula>
    </cfRule>
  </conditionalFormatting>
  <dataValidations count="6">
    <dataValidation allowBlank="1" showInputMessage="1" showErrorMessage="1" prompt="Opprett hoftesporing i dette regnearket. Skriv inn detaljer i hoftesporingstabellen" sqref="A1" xr:uid="{00000000-0002-0000-0300-000000000000}"/>
    <dataValidation allowBlank="1" showInputMessage="1" showErrorMessage="1" prompt="Tittelen på dette regnearket finnes i denne cellen og bildet i cellen til høyre" sqref="B1:F2" xr:uid="{00000000-0002-0000-0300-000001000000}"/>
    <dataValidation allowBlank="1" showInputMessage="1" showErrorMessage="1" prompt="Skriv inn detaljer i tabellen nedenfor" sqref="B3:D3" xr:uid="{00000000-0002-0000-0300-000002000000}"/>
    <dataValidation allowBlank="1" showInputMessage="1" showErrorMessage="1" prompt="Skriv inn dato i denne kolonnen under denne overskriften. Bruk overskriftsfiltre til å finne bestemte oppføringer" sqref="B4" xr:uid="{00000000-0002-0000-0300-000003000000}"/>
    <dataValidation allowBlank="1" showInputMessage="1" showErrorMessage="1" prompt="Skriv inn klokkeslett i denne kolonnen under denne overskriften" sqref="C4" xr:uid="{00000000-0002-0000-0300-000004000000}"/>
    <dataValidation allowBlank="1" showInputMessage="1" showErrorMessage="1" prompt="Skriv inn størrelse i denne kolonnen under denne overskriften" sqref="D4" xr:uid="{00000000-0002-0000-0300-000005000000}"/>
  </dataValidations>
  <printOptions horizontalCentered="1"/>
  <pageMargins left="0.25" right="0.25" top="0.75" bottom="0.75" header="0.3" footer="0.3"/>
  <pageSetup paperSize="9" scale="52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B1:T11"/>
  <sheetViews>
    <sheetView showGridLines="0" zoomScaleNormal="100" workbookViewId="0"/>
  </sheetViews>
  <sheetFormatPr baseColWidth="10" defaultColWidth="9.140625" defaultRowHeight="18" customHeight="1" x14ac:dyDescent="0.25"/>
  <cols>
    <col min="1" max="1" width="2.7109375" style="6" customWidth="1"/>
    <col min="2" max="2" width="10.7109375" style="6" customWidth="1"/>
    <col min="3" max="3" width="19.5703125" style="6" customWidth="1"/>
    <col min="4" max="4" width="16.7109375" style="6" customWidth="1"/>
    <col min="5" max="5" width="2.7109375" style="6" customWidth="1"/>
    <col min="6" max="6" width="11.5703125" style="6" customWidth="1"/>
    <col min="7" max="7" width="9.42578125" style="6" customWidth="1"/>
    <col min="8" max="8" width="9.28515625" style="6" customWidth="1"/>
    <col min="9" max="9" width="2.7109375" style="6" customWidth="1"/>
    <col min="10" max="10" width="11.5703125" style="6" customWidth="1"/>
    <col min="11" max="11" width="9.42578125" style="6" customWidth="1"/>
    <col min="12" max="12" width="9.28515625" style="6" customWidth="1"/>
    <col min="13" max="13" width="2.7109375" style="6" customWidth="1"/>
    <col min="14" max="14" width="11.5703125" style="6" customWidth="1"/>
    <col min="15" max="15" width="9.42578125" style="6" customWidth="1"/>
    <col min="16" max="16" width="9.28515625" style="6" customWidth="1"/>
    <col min="17" max="17" width="2.7109375" style="6" customWidth="1"/>
    <col min="18" max="18" width="11.5703125" style="6" customWidth="1"/>
    <col min="19" max="19" width="9.42578125" style="6" customWidth="1"/>
    <col min="20" max="20" width="9.28515625" style="6" customWidth="1"/>
    <col min="21" max="21" width="2.7109375" style="6" customWidth="1"/>
    <col min="22" max="16384" width="9.140625" style="6"/>
  </cols>
  <sheetData>
    <row r="1" spans="2:20" ht="57.75" customHeight="1" x14ac:dyDescent="0.25">
      <c r="B1" s="39" t="s">
        <v>0</v>
      </c>
      <c r="C1" s="39"/>
      <c r="D1" s="39"/>
      <c r="E1" s="39"/>
      <c r="F1" s="39"/>
      <c r="G1" s="37" t="s">
        <v>22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2:20" ht="21" customHeight="1" x14ac:dyDescent="0.25">
      <c r="B2" s="39"/>
      <c r="C2" s="39"/>
      <c r="D2" s="39"/>
      <c r="E2" s="39"/>
      <c r="F2" s="39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2:20" ht="18" customHeight="1" x14ac:dyDescent="0.3">
      <c r="B3" s="38" t="str">
        <f>UPPER(CONCATENATE('Vekt Logg'!Mål4Etikett," Logg"))</f>
        <v>LÅR LOGG</v>
      </c>
      <c r="C3" s="38"/>
      <c r="D3" s="38"/>
    </row>
    <row r="4" spans="2:20" ht="18" customHeight="1" x14ac:dyDescent="0.25">
      <c r="B4" s="6" t="s">
        <v>14</v>
      </c>
      <c r="C4" s="6" t="s">
        <v>18</v>
      </c>
      <c r="D4" s="6" t="s">
        <v>23</v>
      </c>
    </row>
    <row r="5" spans="2:20" ht="18" customHeight="1" x14ac:dyDescent="0.25">
      <c r="B5" s="7">
        <f t="shared" ref="B5:B11" ca="1" si="0">TODAY()+30+ROW()</f>
        <v>43644</v>
      </c>
      <c r="C5" s="46">
        <v>0.33333333333333331</v>
      </c>
      <c r="D5" s="8">
        <v>22</v>
      </c>
    </row>
    <row r="6" spans="2:20" ht="18" customHeight="1" x14ac:dyDescent="0.25">
      <c r="B6" s="7">
        <f t="shared" ca="1" si="0"/>
        <v>43645</v>
      </c>
      <c r="C6" s="46">
        <v>0.58333333333333337</v>
      </c>
      <c r="D6" s="8">
        <v>21</v>
      </c>
    </row>
    <row r="7" spans="2:20" ht="18" customHeight="1" x14ac:dyDescent="0.25">
      <c r="B7" s="7">
        <f t="shared" ca="1" si="0"/>
        <v>43646</v>
      </c>
      <c r="C7" s="46">
        <v>0.34375</v>
      </c>
      <c r="D7" s="8">
        <v>20.5</v>
      </c>
    </row>
    <row r="8" spans="2:20" ht="18" customHeight="1" x14ac:dyDescent="0.25">
      <c r="B8" s="7">
        <f t="shared" ca="1" si="0"/>
        <v>43647</v>
      </c>
      <c r="C8" s="46">
        <v>0.58333333333333337</v>
      </c>
      <c r="D8" s="8">
        <v>21</v>
      </c>
    </row>
    <row r="9" spans="2:20" ht="18" customHeight="1" x14ac:dyDescent="0.25">
      <c r="B9" s="7">
        <f t="shared" ca="1" si="0"/>
        <v>43648</v>
      </c>
      <c r="C9" s="46">
        <v>0.33333333333333331</v>
      </c>
      <c r="D9" s="8">
        <v>22</v>
      </c>
    </row>
    <row r="10" spans="2:20" ht="18" customHeight="1" x14ac:dyDescent="0.25">
      <c r="B10" s="7">
        <f t="shared" ca="1" si="0"/>
        <v>43649</v>
      </c>
      <c r="C10" s="46">
        <v>0.35416666666666669</v>
      </c>
      <c r="D10" s="8">
        <v>21</v>
      </c>
    </row>
    <row r="11" spans="2:20" ht="18" customHeight="1" x14ac:dyDescent="0.25">
      <c r="B11" s="7">
        <f t="shared" ca="1" si="0"/>
        <v>43650</v>
      </c>
      <c r="C11" s="46">
        <v>0.41666666666666669</v>
      </c>
      <c r="D11" s="8">
        <v>20.3</v>
      </c>
    </row>
  </sheetData>
  <mergeCells count="3">
    <mergeCell ref="B1:F2"/>
    <mergeCell ref="B3:D3"/>
    <mergeCell ref="G1:T2"/>
  </mergeCells>
  <conditionalFormatting sqref="B5:D11">
    <cfRule type="expression" dxfId="1" priority="2">
      <formula>$D5=Mål4</formula>
    </cfRule>
  </conditionalFormatting>
  <dataValidations count="6">
    <dataValidation allowBlank="1" showInputMessage="1" showErrorMessage="1" prompt="Opprett lårsporing i dette regnearket. Skriv inn detaljer i lårsporingstabellen" sqref="A1" xr:uid="{00000000-0002-0000-0400-000000000000}"/>
    <dataValidation allowBlank="1" showInputMessage="1" showErrorMessage="1" prompt="Tittelen på dette regnearket finnes i denne cellen og bildet i cellen til høyre" sqref="B1:F2" xr:uid="{00000000-0002-0000-0400-000001000000}"/>
    <dataValidation allowBlank="1" showInputMessage="1" showErrorMessage="1" prompt="Skriv inn detaljer i tabellen nedenfor" sqref="B3:D3" xr:uid="{00000000-0002-0000-0400-000002000000}"/>
    <dataValidation allowBlank="1" showInputMessage="1" showErrorMessage="1" prompt="Skriv inn dato i denne kolonnen under denne overskriften. Bruk overskriftsfiltre til å finne bestemte oppføringer" sqref="B4" xr:uid="{00000000-0002-0000-0400-000003000000}"/>
    <dataValidation allowBlank="1" showInputMessage="1" showErrorMessage="1" prompt="Skriv inn klokkeslett i denne kolonnen under denne overskriften" sqref="C4" xr:uid="{00000000-0002-0000-0400-000004000000}"/>
    <dataValidation allowBlank="1" showInputMessage="1" showErrorMessage="1" prompt="Skriv inn størrelse i denne kolonnen under denne overskriften" sqref="D4" xr:uid="{00000000-0002-0000-0400-000005000000}"/>
  </dataValidations>
  <printOptions horizontalCentered="1"/>
  <pageMargins left="0.25" right="0.25" top="0.75" bottom="0.75" header="0.3" footer="0.3"/>
  <pageSetup paperSize="9" scale="52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5"/>
    <pageSetUpPr fitToPage="1"/>
  </sheetPr>
  <dimension ref="A1:I16"/>
  <sheetViews>
    <sheetView showGridLines="0" workbookViewId="0"/>
  </sheetViews>
  <sheetFormatPr baseColWidth="10" defaultColWidth="9.140625" defaultRowHeight="18" customHeight="1" x14ac:dyDescent="0.25"/>
  <cols>
    <col min="1" max="1" width="2.7109375" style="4" customWidth="1"/>
    <col min="2" max="2" width="16.28515625" style="4" customWidth="1"/>
    <col min="3" max="3" width="22.28515625" style="4" customWidth="1"/>
    <col min="4" max="4" width="19.140625" style="4" customWidth="1"/>
    <col min="5" max="5" width="14.7109375" style="13" customWidth="1"/>
    <col min="6" max="6" width="13.85546875" style="4" customWidth="1"/>
    <col min="7" max="7" width="13.140625" style="4" customWidth="1"/>
    <col min="8" max="8" width="30.85546875" style="48" customWidth="1"/>
    <col min="9" max="9" width="2.7109375" style="3" customWidth="1"/>
    <col min="10" max="16384" width="9.140625" style="3"/>
  </cols>
  <sheetData>
    <row r="1" spans="1:9" s="5" customFormat="1" ht="57.75" customHeight="1" x14ac:dyDescent="0.25">
      <c r="A1" s="6"/>
      <c r="B1" s="42" t="s">
        <v>24</v>
      </c>
      <c r="C1" s="42"/>
      <c r="D1" s="42"/>
      <c r="E1" s="37" t="s">
        <v>22</v>
      </c>
      <c r="F1" s="37"/>
      <c r="G1" s="37"/>
      <c r="H1" s="37"/>
      <c r="I1" s="37"/>
    </row>
    <row r="2" spans="1:9" customFormat="1" ht="21" customHeight="1" x14ac:dyDescent="0.25">
      <c r="A2" s="6"/>
      <c r="B2" s="42"/>
      <c r="C2" s="42"/>
      <c r="D2" s="42"/>
      <c r="E2" s="37"/>
      <c r="F2" s="37"/>
      <c r="G2" s="37"/>
      <c r="H2" s="37"/>
      <c r="I2" s="37"/>
    </row>
    <row r="3" spans="1:9" ht="30.75" customHeight="1" x14ac:dyDescent="0.25">
      <c r="A3" s="6"/>
      <c r="B3" s="26" t="s">
        <v>25</v>
      </c>
      <c r="C3" s="30" t="s">
        <v>71</v>
      </c>
      <c r="D3" s="29" t="s">
        <v>33</v>
      </c>
      <c r="F3" s="6"/>
      <c r="G3" s="6"/>
      <c r="H3" s="6"/>
    </row>
    <row r="4" spans="1:9" ht="21.75" customHeight="1" x14ac:dyDescent="0.25">
      <c r="A4" s="6"/>
      <c r="B4" s="12" t="s">
        <v>26</v>
      </c>
      <c r="C4" s="2">
        <f>SUMIF(Aktivitetslogg[AKTIVITET],Kategori1,Aktivitetslogg[DISTANSE])</f>
        <v>11.46</v>
      </c>
      <c r="D4" s="10" t="s">
        <v>68</v>
      </c>
      <c r="F4" s="6"/>
      <c r="G4" s="6"/>
      <c r="H4" s="6"/>
    </row>
    <row r="5" spans="1:9" ht="21.75" customHeight="1" x14ac:dyDescent="0.25">
      <c r="A5" s="6"/>
      <c r="B5" s="12" t="s">
        <v>27</v>
      </c>
      <c r="C5" s="2">
        <f>SUMIF(Aktivitetslogg[AKTIVITET],Kategori2,Aktivitetslogg[DISTANSE])</f>
        <v>0</v>
      </c>
      <c r="D5" s="10" t="s">
        <v>68</v>
      </c>
      <c r="F5" s="6"/>
      <c r="G5" s="6"/>
      <c r="H5" s="6"/>
    </row>
    <row r="6" spans="1:9" ht="21.75" customHeight="1" x14ac:dyDescent="0.25">
      <c r="A6" s="6"/>
      <c r="B6" s="12" t="s">
        <v>28</v>
      </c>
      <c r="C6" s="2">
        <f>SUMIF(Aktivitetslogg[AKTIVITET],Kategori3,Aktivitetslogg[DISTANSE])</f>
        <v>1227</v>
      </c>
      <c r="D6" s="10" t="s">
        <v>69</v>
      </c>
      <c r="F6" s="6"/>
      <c r="G6" s="6"/>
      <c r="H6" s="6"/>
    </row>
    <row r="7" spans="1:9" ht="21.75" customHeight="1" x14ac:dyDescent="0.25">
      <c r="A7" s="6"/>
      <c r="B7" s="12" t="s">
        <v>29</v>
      </c>
      <c r="C7" s="2">
        <f>SUMIF(Aktivitetslogg[AKTIVITET],Kategori4,Aktivitetslogg[DISTANSE])</f>
        <v>1700</v>
      </c>
      <c r="D7" s="10" t="s">
        <v>70</v>
      </c>
      <c r="F7" s="6"/>
      <c r="G7" s="6"/>
      <c r="H7" s="6"/>
    </row>
    <row r="8" spans="1:9" s="6" customFormat="1" ht="21.75" customHeight="1" x14ac:dyDescent="0.25">
      <c r="B8" s="12" t="s">
        <v>30</v>
      </c>
      <c r="C8" s="2">
        <f>SUMIF(Aktivitetslogg[AKTIVITET],Kategori5,Aktivitetslogg[DISTANSE])</f>
        <v>4.53</v>
      </c>
      <c r="D8" s="10" t="s">
        <v>68</v>
      </c>
      <c r="E8" s="13"/>
    </row>
    <row r="9" spans="1:9" ht="18" customHeight="1" x14ac:dyDescent="0.25">
      <c r="A9" s="6"/>
      <c r="B9" s="41"/>
      <c r="C9" s="41"/>
      <c r="D9" s="41"/>
      <c r="F9" s="6"/>
      <c r="G9" s="6"/>
      <c r="H9" s="6"/>
    </row>
    <row r="10" spans="1:9" ht="18" customHeight="1" x14ac:dyDescent="0.25">
      <c r="B10" s="6" t="s">
        <v>31</v>
      </c>
      <c r="C10" s="6" t="s">
        <v>32</v>
      </c>
      <c r="D10" s="6" t="s">
        <v>34</v>
      </c>
      <c r="E10" s="12" t="s">
        <v>35</v>
      </c>
      <c r="F10" s="12" t="s">
        <v>36</v>
      </c>
      <c r="G10" s="6" t="s">
        <v>37</v>
      </c>
      <c r="H10" s="6" t="s">
        <v>38</v>
      </c>
    </row>
    <row r="11" spans="1:9" ht="18" customHeight="1" x14ac:dyDescent="0.25">
      <c r="B11" s="49">
        <f ca="1">TODAY()+30+ROW()</f>
        <v>43650</v>
      </c>
      <c r="C11" s="50" t="s">
        <v>26</v>
      </c>
      <c r="D11" s="51">
        <v>0.54166666666666663</v>
      </c>
      <c r="E11" s="52">
        <v>1.5972222222222276E-2</v>
      </c>
      <c r="F11" s="53">
        <v>3.66</v>
      </c>
      <c r="G11" s="53">
        <v>173</v>
      </c>
      <c r="H11" s="54" t="s">
        <v>39</v>
      </c>
    </row>
    <row r="12" spans="1:9" ht="18" customHeight="1" x14ac:dyDescent="0.25">
      <c r="B12" s="49">
        <f ca="1">TODAY()+30+ROW()</f>
        <v>43651</v>
      </c>
      <c r="C12" s="50" t="s">
        <v>26</v>
      </c>
      <c r="D12" s="51">
        <v>0.6875</v>
      </c>
      <c r="E12" s="52">
        <v>6.25E-2</v>
      </c>
      <c r="F12" s="53">
        <v>7.8</v>
      </c>
      <c r="G12" s="53">
        <v>344</v>
      </c>
      <c r="H12" s="54"/>
    </row>
    <row r="13" spans="1:9" ht="18" customHeight="1" x14ac:dyDescent="0.25">
      <c r="B13" s="49">
        <f ca="1">TODAY()+30+ROW()</f>
        <v>43652</v>
      </c>
      <c r="C13" s="50" t="s">
        <v>29</v>
      </c>
      <c r="D13" s="51">
        <v>0.41666666666666669</v>
      </c>
      <c r="E13" s="52">
        <v>2.0833333333333332E-2</v>
      </c>
      <c r="F13" s="53">
        <v>1700</v>
      </c>
      <c r="G13" s="53">
        <v>237</v>
      </c>
      <c r="H13" s="54"/>
    </row>
    <row r="14" spans="1:9" ht="18" customHeight="1" x14ac:dyDescent="0.25">
      <c r="B14" s="49">
        <f ca="1">TODAY()+30+ROW()</f>
        <v>43653</v>
      </c>
      <c r="C14" s="50" t="s">
        <v>28</v>
      </c>
      <c r="D14" s="51">
        <v>0.5625</v>
      </c>
      <c r="E14" s="52">
        <v>2.4305555555555556E-2</v>
      </c>
      <c r="F14" s="53">
        <v>1227</v>
      </c>
      <c r="G14" s="53">
        <v>150</v>
      </c>
      <c r="H14" s="54"/>
    </row>
    <row r="15" spans="1:9" ht="18" customHeight="1" x14ac:dyDescent="0.25">
      <c r="B15" s="49">
        <f ca="1">TODAY()+30+ROW()</f>
        <v>43654</v>
      </c>
      <c r="C15" s="50" t="s">
        <v>30</v>
      </c>
      <c r="D15" s="51">
        <v>0.59652777777777777</v>
      </c>
      <c r="E15" s="52">
        <v>2.0833333333333332E-2</v>
      </c>
      <c r="F15" s="53">
        <v>4.53</v>
      </c>
      <c r="G15" s="53">
        <v>115</v>
      </c>
      <c r="H15" s="54"/>
    </row>
    <row r="16" spans="1:9" ht="18" customHeight="1" x14ac:dyDescent="0.25">
      <c r="E16" s="4"/>
    </row>
  </sheetData>
  <mergeCells count="3">
    <mergeCell ref="B1:D2"/>
    <mergeCell ref="E1:I2"/>
    <mergeCell ref="B9:D9"/>
  </mergeCells>
  <dataValidations count="14">
    <dataValidation type="list" errorStyle="warning" allowBlank="1" showInputMessage="1" showErrorMessage="1" error="Velg enhet fra listen. Velg AVBRYT, trykk på ALT+PIL NED for alternativer, og trykk deretter på PIL NED og ENTER for å foreta et valg" sqref="D4:D8" xr:uid="{00000000-0002-0000-0500-000000000000}">
      <formula1>"miles,kilometer,skritt,runder,yards,meter,repetisjoner"</formula1>
    </dataValidation>
    <dataValidation type="list" errorStyle="warning" allowBlank="1" showErrorMessage="1" error="Velg aktivitet fra listen. Velg AVBRYT, trykk på ALT+PIL NED for alternativer, og trykk deretter på PIL NED og ENTER for å foreta et valg" sqref="C11:C15" xr:uid="{00000000-0002-0000-0500-000001000000}">
      <formula1>$B$4:$B$8</formula1>
    </dataValidation>
    <dataValidation allowBlank="1" showInputMessage="1" showErrorMessage="1" prompt="Opprett en aktivitetslogg i dette regnearket. Skriv inn detaljer i aktivitetsloggtabellen som starter i celle B10. Totalt antall aktiviteter beregnes automatisk i cellene C4 til C8" sqref="A1" xr:uid="{00000000-0002-0000-0500-000002000000}"/>
    <dataValidation allowBlank="1" showInputMessage="1" showErrorMessage="1" prompt="Tittelen på dette regnearket finnes i denne cellen og bildet i cellen til høyre. Aktiviteter og totaler finnes i celle B4 til D8" sqref="B1:D2" xr:uid="{00000000-0002-0000-0500-000003000000}"/>
    <dataValidation allowBlank="1" showInputMessage="1" showErrorMessage="1" prompt="Tilpass aktiviteter i denne kolonnen under denne overskriften" sqref="B3" xr:uid="{00000000-0002-0000-0500-000004000000}"/>
    <dataValidation allowBlank="1" showInputMessage="1" showErrorMessage="1" prompt="Totalen beregnes automatisk i denne kolonnen under denne overskriften" sqref="C3" xr:uid="{00000000-0002-0000-0500-000005000000}"/>
    <dataValidation allowBlank="1" showInputMessage="1" showErrorMessage="1" prompt="Velg enhet i denne kolonnen under denne overskriften. Trykk på ALT+PIL NED for alternativer, og trykk deretter på PIL NED og ENTER for å foreta et valg" sqref="D3" xr:uid="{00000000-0002-0000-0500-000006000000}"/>
    <dataValidation allowBlank="1" showInputMessage="1" showErrorMessage="1" prompt="Skriv inn dato i denne kolonnen under denne overskriften. Bruk overskriftsfiltre til å finne bestemte oppføringer" sqref="B10" xr:uid="{00000000-0002-0000-0500-000007000000}"/>
    <dataValidation allowBlank="1" showInputMessage="1" showErrorMessage="1" prompt="Velg aktivitet i denne kolonnen under denne overskriften. Trykk på ALT+PIL NED for alternativer, og trykk deretter på PIL NED og ENTER for å foreta et valg" sqref="C10" xr:uid="{00000000-0002-0000-0500-000008000000}"/>
    <dataValidation allowBlank="1" showInputMessage="1" showErrorMessage="1" prompt="Skriv inn starttidspunkt i denne kolonnen under denne overskriften" sqref="D10" xr:uid="{00000000-0002-0000-0500-000009000000}"/>
    <dataValidation allowBlank="1" showInputMessage="1" showErrorMessage="1" prompt="Skriv inn varighet i minutter i denne kolonnen under denne overskriften." sqref="E10" xr:uid="{00000000-0002-0000-0500-00000A000000}"/>
    <dataValidation allowBlank="1" showInputMessage="1" showErrorMessage="1" prompt="Skriv inn avstand i denne kolonnen under denne overskriften." sqref="F10" xr:uid="{00000000-0002-0000-0500-00000B000000}"/>
    <dataValidation allowBlank="1" showInputMessage="1" showErrorMessage="1" prompt="Skriv inn kalorier i denne kolonnen under denne overskriften" sqref="G10" xr:uid="{00000000-0002-0000-0500-00000C000000}"/>
    <dataValidation allowBlank="1" showInputMessage="1" showErrorMessage="1" prompt="Skriv inn notater i denne kolonnen under denne overskriften" sqref="H10" xr:uid="{00000000-0002-0000-0500-00000D000000}"/>
  </dataValidations>
  <printOptions horizontalCentered="1"/>
  <pageMargins left="0.25" right="0.25" top="0.75" bottom="0.75" header="0.3" footer="0.3"/>
  <pageSetup paperSize="9" scale="6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theme="7"/>
    <pageSetUpPr fitToPage="1"/>
  </sheetPr>
  <dimension ref="A1:L18"/>
  <sheetViews>
    <sheetView showGridLines="0" workbookViewId="0"/>
  </sheetViews>
  <sheetFormatPr baseColWidth="10" defaultColWidth="9.140625" defaultRowHeight="18" customHeight="1" x14ac:dyDescent="0.25"/>
  <cols>
    <col min="1" max="1" width="2.7109375" customWidth="1"/>
    <col min="2" max="2" width="14.7109375" customWidth="1"/>
    <col min="3" max="3" width="16.7109375" customWidth="1"/>
    <col min="4" max="4" width="29.85546875" customWidth="1"/>
    <col min="5" max="5" width="17" customWidth="1"/>
    <col min="6" max="6" width="13.7109375" customWidth="1"/>
    <col min="7" max="7" width="17.7109375" customWidth="1"/>
    <col min="8" max="8" width="16.140625" customWidth="1"/>
    <col min="9" max="9" width="22.5703125" customWidth="1"/>
    <col min="10" max="12" width="13.7109375" customWidth="1"/>
    <col min="13" max="13" width="2.7109375" customWidth="1"/>
  </cols>
  <sheetData>
    <row r="1" spans="1:12" s="27" customFormat="1" ht="57.75" customHeight="1" x14ac:dyDescent="0.25">
      <c r="A1" s="31" t="s">
        <v>40</v>
      </c>
      <c r="B1" s="44" t="s">
        <v>41</v>
      </c>
      <c r="C1" s="44"/>
      <c r="D1" s="45" t="s">
        <v>22</v>
      </c>
      <c r="E1" s="45"/>
      <c r="F1" s="45"/>
      <c r="G1" s="45"/>
      <c r="H1" s="45"/>
      <c r="I1" s="45"/>
      <c r="J1" s="45"/>
      <c r="K1" s="45"/>
      <c r="L1" s="45"/>
    </row>
    <row r="2" spans="1:12" ht="21" customHeight="1" x14ac:dyDescent="0.25">
      <c r="A2" s="6"/>
      <c r="B2" s="44"/>
      <c r="C2" s="44"/>
      <c r="D2" s="45"/>
      <c r="E2" s="45"/>
      <c r="F2" s="45"/>
      <c r="G2" s="45"/>
      <c r="H2" s="45"/>
      <c r="I2" s="45"/>
      <c r="J2" s="45"/>
      <c r="K2" s="45"/>
      <c r="L2" s="45"/>
    </row>
    <row r="3" spans="1:12" s="34" customFormat="1" ht="18" customHeight="1" x14ac:dyDescent="0.25">
      <c r="B3" s="44"/>
      <c r="C3" s="44"/>
      <c r="E3" s="35" t="str">
        <f>(Matlogg[[#Headers],[KALORIER]])</f>
        <v>KALORIER</v>
      </c>
      <c r="F3" s="35" t="str">
        <f>(Matlogg[[#Headers],[FETT]])</f>
        <v>FETT</v>
      </c>
      <c r="G3" s="35" t="str">
        <f>(Matlogg[[#Headers],[KOLESTEROL]])</f>
        <v>KOLESTEROL</v>
      </c>
      <c r="H3" s="35" t="str">
        <f>(Matlogg[[#Headers],[NATRIUM]])</f>
        <v>NATRIUM</v>
      </c>
      <c r="I3" s="35" t="str">
        <f>(Matlogg[[#Headers],[KARBOHYDRATER]])</f>
        <v>KARBOHYDRATER</v>
      </c>
      <c r="J3" s="35" t="str">
        <f>(Matlogg[[#Headers],[PROTEIN]])</f>
        <v>PROTEIN</v>
      </c>
      <c r="K3" s="35" t="str">
        <f>(Matlogg[[#Headers],[SUKKER]])</f>
        <v>SUKKER</v>
      </c>
      <c r="L3" s="35" t="str">
        <f>(Matlogg[[#Headers],[FIBER]])</f>
        <v>FIBER</v>
      </c>
    </row>
    <row r="4" spans="1:12" ht="16.5" customHeight="1" x14ac:dyDescent="0.25">
      <c r="A4" s="6"/>
      <c r="B4" s="43" t="s">
        <v>42</v>
      </c>
      <c r="C4" s="43"/>
      <c r="D4" s="28" t="s">
        <v>48</v>
      </c>
      <c r="E4" s="24">
        <v>1800</v>
      </c>
      <c r="F4" s="25">
        <v>40</v>
      </c>
      <c r="G4" s="25">
        <v>225</v>
      </c>
      <c r="H4" s="25">
        <v>2100</v>
      </c>
      <c r="I4" s="25">
        <v>130</v>
      </c>
      <c r="J4" s="25">
        <v>56</v>
      </c>
      <c r="K4" s="25">
        <v>25</v>
      </c>
      <c r="L4" s="25">
        <v>25</v>
      </c>
    </row>
    <row r="5" spans="1:12" s="6" customFormat="1" ht="16.5" customHeight="1" x14ac:dyDescent="0.25">
      <c r="B5" s="43"/>
      <c r="C5" s="43"/>
      <c r="D5" s="55" t="str">
        <f>IF(E5=SUM(Matlogg[KALORIER]),"Totalt inntak:","Filtrert inntak:")</f>
        <v>Totalt inntak:</v>
      </c>
      <c r="E5" s="24">
        <f>SUBTOTAL(109,Matlogg[KALORIER])</f>
        <v>3090</v>
      </c>
      <c r="F5" s="25">
        <f>SUBTOTAL(109,Matlogg[FETT])</f>
        <v>74.27000000000001</v>
      </c>
      <c r="G5" s="25">
        <f>SUBTOTAL(109,Matlogg[KOLESTEROL])</f>
        <v>139.6</v>
      </c>
      <c r="H5" s="25">
        <f>SUBTOTAL(109,Matlogg[NATRIUM])</f>
        <v>1400.7</v>
      </c>
      <c r="I5" s="25">
        <f>SUBTOTAL(109,Matlogg[KARBOHYDRATER])</f>
        <v>208.56</v>
      </c>
      <c r="J5" s="25">
        <f>SUBTOTAL(109,Matlogg[PROTEIN])</f>
        <v>68.81</v>
      </c>
      <c r="K5" s="25">
        <f>SUBTOTAL(109,Matlogg[SUKKER])</f>
        <v>84.1</v>
      </c>
      <c r="L5" s="25">
        <f>SUBTOTAL(109,Matlogg[FIBER])</f>
        <v>24.5</v>
      </c>
    </row>
    <row r="6" spans="1:12" ht="18" customHeight="1" x14ac:dyDescent="0.25">
      <c r="B6" s="41"/>
      <c r="C6" s="41"/>
    </row>
    <row r="7" spans="1:12" ht="18" customHeight="1" x14ac:dyDescent="0.25">
      <c r="A7" s="6"/>
      <c r="B7" s="19" t="s">
        <v>31</v>
      </c>
      <c r="C7" s="20" t="s">
        <v>43</v>
      </c>
      <c r="D7" s="20" t="s">
        <v>49</v>
      </c>
      <c r="E7" s="23" t="s">
        <v>37</v>
      </c>
      <c r="F7" s="23" t="s">
        <v>61</v>
      </c>
      <c r="G7" s="23" t="s">
        <v>62</v>
      </c>
      <c r="H7" s="23" t="s">
        <v>63</v>
      </c>
      <c r="I7" s="23" t="s">
        <v>64</v>
      </c>
      <c r="J7" s="23" t="s">
        <v>65</v>
      </c>
      <c r="K7" s="23" t="s">
        <v>66</v>
      </c>
      <c r="L7" s="23" t="s">
        <v>67</v>
      </c>
    </row>
    <row r="8" spans="1:12" ht="18" customHeight="1" x14ac:dyDescent="0.25">
      <c r="A8" s="6"/>
      <c r="B8" s="21">
        <f t="shared" ref="B8:B18" ca="1" si="0">TODAY()+30+ROW()</f>
        <v>43647</v>
      </c>
      <c r="C8" s="22" t="s">
        <v>44</v>
      </c>
      <c r="D8" s="22" t="s">
        <v>50</v>
      </c>
      <c r="E8" s="23">
        <v>130</v>
      </c>
      <c r="F8" s="23">
        <v>8</v>
      </c>
      <c r="G8" s="23">
        <v>10</v>
      </c>
      <c r="H8" s="23">
        <v>60</v>
      </c>
      <c r="I8" s="23">
        <v>16</v>
      </c>
      <c r="J8" s="23">
        <v>11</v>
      </c>
      <c r="K8" s="23">
        <v>5</v>
      </c>
      <c r="L8" s="23">
        <v>0</v>
      </c>
    </row>
    <row r="9" spans="1:12" ht="18" customHeight="1" x14ac:dyDescent="0.25">
      <c r="A9" s="6"/>
      <c r="B9" s="21">
        <f t="shared" ca="1" si="0"/>
        <v>43648</v>
      </c>
      <c r="C9" s="22" t="s">
        <v>45</v>
      </c>
      <c r="D9" s="22" t="s">
        <v>51</v>
      </c>
      <c r="E9" s="23">
        <v>65</v>
      </c>
      <c r="F9" s="23">
        <v>0.2</v>
      </c>
      <c r="G9" s="23"/>
      <c r="H9" s="23"/>
      <c r="I9" s="23">
        <v>17.3</v>
      </c>
      <c r="J9" s="23">
        <v>0.3</v>
      </c>
      <c r="K9" s="23"/>
      <c r="L9" s="23"/>
    </row>
    <row r="10" spans="1:12" ht="18" customHeight="1" x14ac:dyDescent="0.25">
      <c r="A10" s="6"/>
      <c r="B10" s="21">
        <f t="shared" ca="1" si="0"/>
        <v>43649</v>
      </c>
      <c r="C10" s="22" t="s">
        <v>46</v>
      </c>
      <c r="D10" s="22" t="s">
        <v>52</v>
      </c>
      <c r="E10" s="23">
        <v>220</v>
      </c>
      <c r="F10" s="23">
        <v>0.5</v>
      </c>
      <c r="G10" s="23"/>
      <c r="H10" s="23">
        <v>200</v>
      </c>
      <c r="I10" s="23">
        <v>30</v>
      </c>
      <c r="J10" s="23">
        <v>6</v>
      </c>
      <c r="K10" s="23">
        <v>4</v>
      </c>
      <c r="L10" s="23">
        <v>9</v>
      </c>
    </row>
    <row r="11" spans="1:12" ht="18" customHeight="1" x14ac:dyDescent="0.25">
      <c r="A11" s="6"/>
      <c r="B11" s="21">
        <f t="shared" ca="1" si="0"/>
        <v>43650</v>
      </c>
      <c r="C11" s="22" t="s">
        <v>47</v>
      </c>
      <c r="D11" s="22" t="s">
        <v>53</v>
      </c>
      <c r="E11" s="23">
        <v>600</v>
      </c>
      <c r="F11" s="23">
        <v>0.5</v>
      </c>
      <c r="G11" s="23"/>
      <c r="H11" s="23">
        <v>300</v>
      </c>
      <c r="I11" s="23">
        <v>22</v>
      </c>
      <c r="J11" s="23">
        <v>9.8000000000000007</v>
      </c>
      <c r="K11" s="23"/>
      <c r="L11" s="23"/>
    </row>
    <row r="12" spans="1:12" ht="18" customHeight="1" x14ac:dyDescent="0.25">
      <c r="A12" s="6"/>
      <c r="B12" s="21">
        <f t="shared" ca="1" si="0"/>
        <v>43651</v>
      </c>
      <c r="C12" s="22" t="s">
        <v>45</v>
      </c>
      <c r="D12" s="22" t="s">
        <v>54</v>
      </c>
      <c r="E12" s="23">
        <v>210</v>
      </c>
      <c r="F12" s="23">
        <v>20</v>
      </c>
      <c r="G12" s="23"/>
      <c r="H12" s="23"/>
      <c r="I12" s="23">
        <v>3</v>
      </c>
      <c r="J12" s="23">
        <v>5</v>
      </c>
      <c r="K12" s="23"/>
      <c r="L12" s="23">
        <v>3</v>
      </c>
    </row>
    <row r="13" spans="1:12" ht="18" customHeight="1" x14ac:dyDescent="0.25">
      <c r="A13" s="6"/>
      <c r="B13" s="21">
        <f t="shared" ca="1" si="0"/>
        <v>43652</v>
      </c>
      <c r="C13" s="22" t="s">
        <v>44</v>
      </c>
      <c r="D13" s="22" t="s">
        <v>55</v>
      </c>
      <c r="E13" s="23">
        <v>220</v>
      </c>
      <c r="F13" s="23">
        <v>3</v>
      </c>
      <c r="G13" s="23"/>
      <c r="H13" s="23"/>
      <c r="I13" s="23">
        <v>29</v>
      </c>
      <c r="J13" s="23">
        <v>7</v>
      </c>
      <c r="K13" s="23"/>
      <c r="L13" s="23">
        <v>5</v>
      </c>
    </row>
    <row r="14" spans="1:12" ht="18" customHeight="1" x14ac:dyDescent="0.25">
      <c r="A14" s="6"/>
      <c r="B14" s="21">
        <f t="shared" ca="1" si="0"/>
        <v>43653</v>
      </c>
      <c r="C14" s="22" t="s">
        <v>45</v>
      </c>
      <c r="D14" s="22" t="s">
        <v>56</v>
      </c>
      <c r="E14" s="23">
        <v>85</v>
      </c>
      <c r="F14" s="23">
        <v>0</v>
      </c>
      <c r="G14" s="23"/>
      <c r="H14" s="23">
        <v>0</v>
      </c>
      <c r="I14" s="23">
        <v>21</v>
      </c>
      <c r="J14" s="23">
        <v>1</v>
      </c>
      <c r="K14" s="23">
        <v>17</v>
      </c>
      <c r="L14" s="23">
        <v>4</v>
      </c>
    </row>
    <row r="15" spans="1:12" ht="18" customHeight="1" x14ac:dyDescent="0.25">
      <c r="A15" s="6"/>
      <c r="B15" s="21">
        <f t="shared" ca="1" si="0"/>
        <v>43654</v>
      </c>
      <c r="C15" s="22" t="s">
        <v>46</v>
      </c>
      <c r="D15" s="22" t="s">
        <v>57</v>
      </c>
      <c r="E15" s="23">
        <v>340</v>
      </c>
      <c r="F15" s="23">
        <v>7</v>
      </c>
      <c r="G15" s="23">
        <v>3</v>
      </c>
      <c r="H15" s="23">
        <v>63</v>
      </c>
      <c r="I15" s="23">
        <v>1</v>
      </c>
      <c r="J15" s="23">
        <v>2</v>
      </c>
      <c r="K15" s="23"/>
      <c r="L15" s="23">
        <v>2</v>
      </c>
    </row>
    <row r="16" spans="1:12" ht="18" customHeight="1" x14ac:dyDescent="0.25">
      <c r="A16" s="6"/>
      <c r="B16" s="21">
        <f t="shared" ca="1" si="0"/>
        <v>43655</v>
      </c>
      <c r="C16" s="22" t="s">
        <v>47</v>
      </c>
      <c r="D16" s="22" t="s">
        <v>58</v>
      </c>
      <c r="E16" s="23">
        <v>470</v>
      </c>
      <c r="F16" s="23">
        <v>4.07</v>
      </c>
      <c r="G16" s="23">
        <v>49</v>
      </c>
      <c r="H16" s="23">
        <v>460</v>
      </c>
      <c r="I16" s="23">
        <v>0.46</v>
      </c>
      <c r="J16" s="23">
        <v>23.71</v>
      </c>
      <c r="K16" s="23">
        <v>0.1</v>
      </c>
      <c r="L16" s="23"/>
    </row>
    <row r="17" spans="2:12" ht="18" customHeight="1" x14ac:dyDescent="0.25">
      <c r="B17" s="21">
        <f t="shared" ca="1" si="0"/>
        <v>43656</v>
      </c>
      <c r="C17" s="22" t="s">
        <v>47</v>
      </c>
      <c r="D17" s="22" t="s">
        <v>59</v>
      </c>
      <c r="E17" s="23">
        <v>220</v>
      </c>
      <c r="F17" s="23">
        <v>7</v>
      </c>
      <c r="G17" s="23"/>
      <c r="H17" s="23"/>
      <c r="I17" s="23">
        <v>5</v>
      </c>
      <c r="J17" s="23">
        <v>3</v>
      </c>
      <c r="K17" s="23"/>
      <c r="L17" s="23"/>
    </row>
    <row r="18" spans="2:12" ht="18" customHeight="1" x14ac:dyDescent="0.25">
      <c r="B18" s="21">
        <f t="shared" ca="1" si="0"/>
        <v>43657</v>
      </c>
      <c r="C18" s="22" t="s">
        <v>45</v>
      </c>
      <c r="D18" s="22" t="s">
        <v>60</v>
      </c>
      <c r="E18" s="23">
        <v>530</v>
      </c>
      <c r="F18" s="23">
        <v>24</v>
      </c>
      <c r="G18" s="23">
        <v>77.599999999999994</v>
      </c>
      <c r="H18" s="23">
        <v>317.7</v>
      </c>
      <c r="I18" s="23">
        <v>63.8</v>
      </c>
      <c r="J18" s="23">
        <v>0</v>
      </c>
      <c r="K18" s="23">
        <v>58</v>
      </c>
      <c r="L18" s="23">
        <v>1.5</v>
      </c>
    </row>
  </sheetData>
  <mergeCells count="4">
    <mergeCell ref="B6:C6"/>
    <mergeCell ref="B4:C5"/>
    <mergeCell ref="B1:C3"/>
    <mergeCell ref="D1:L2"/>
  </mergeCells>
  <conditionalFormatting sqref="E5:L5">
    <cfRule type="expression" dxfId="0" priority="8">
      <formula>AND($E$5&lt;&gt;SUM($E$8:$E$18),E$5&gt;E$4)</formula>
    </cfRule>
  </conditionalFormatting>
  <dataValidations count="9">
    <dataValidation allowBlank="1" showInputMessage="1" showErrorMessage="1" prompt="Opprett en matlogg i dette regnearket. Skriv inn detaljer i matloggtabellen som starter i celle B7" sqref="A1" xr:uid="{00000000-0002-0000-0600-000000000000}"/>
    <dataValidation allowBlank="1" showInputMessage="1" showErrorMessage="1" prompt="Tittelen på dette regnearket finnes i denne cellen og bildet i cellen til høyre" sqref="B1:C2" xr:uid="{00000000-0002-0000-0600-000001000000}"/>
    <dataValidation allowBlank="1" showInputMessage="1" showErrorMessage="1" prompt="Angi næringsmessige mål i cellene til høyre" sqref="B4:C5" xr:uid="{00000000-0002-0000-0600-000002000000}"/>
    <dataValidation allowBlank="1" showInputMessage="1" showErrorMessage="1" prompt="Skriv inn daglig inntak av næringsstoffer i cellen til høyre, fra celle E4 til L4. Typer næringsstoffer oppdateres automatisk i raden over, basert på egendefinerte tabelloverskrifter" sqref="D4" xr:uid="{00000000-0002-0000-0600-000003000000}"/>
    <dataValidation allowBlank="1" showInputMessage="1" showErrorMessage="1" prompt="Totalt inntak av næringsstoffer beregnes automatisk i cellene til høre, fra celle E5 til L5" sqref="D5" xr:uid="{00000000-0002-0000-0600-000004000000}"/>
    <dataValidation allowBlank="1" showInputMessage="1" showErrorMessage="1" prompt="Skriv inn dato i denne kolonnen under denne overskriften. Bruk overskriftsfiltre til å finne bestemte oppføringer" sqref="B7" xr:uid="{00000000-0002-0000-0600-000005000000}"/>
    <dataValidation allowBlank="1" showInputMessage="1" showErrorMessage="1" prompt="Skriv inn måltid i denne kolonnen under denne overskriften" sqref="C7" xr:uid="{00000000-0002-0000-0600-000006000000}"/>
    <dataValidation allowBlank="1" showInputMessage="1" showErrorMessage="1" prompt="Skriv inn matvarer i denne kolonnen under denne overskriften" sqref="D7" xr:uid="{00000000-0002-0000-0600-000007000000}"/>
    <dataValidation allowBlank="1" showInputMessage="1" showErrorMessage="1" prompt="Tilpass denne tabelloverskriften til å spore bestemte næringsbehov i denne kolonnen under denne overskriften" sqref="E7:L7" xr:uid="{00000000-0002-0000-0600-000008000000}"/>
  </dataValidations>
  <printOptions horizontalCentered="1"/>
  <pageMargins left="0.25" right="0.25" top="0.75" bottom="0.75" header="0.3" footer="0.3"/>
  <pageSetup paperSize="9" scale="49" fitToHeight="0" orientation="portrait" r:id="rId1"/>
  <headerFooter differentFirst="1">
    <oddFooter>Page &amp;P of &amp;N</oddFooter>
  </headerFooter>
  <ignoredErrors>
    <ignoredError sqref="G5:H5 K5:L5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27</vt:i4>
      </vt:variant>
    </vt:vector>
  </HeadingPairs>
  <TitlesOfParts>
    <vt:vector size="34" baseType="lpstr">
      <vt:lpstr>Vekt Logg</vt:lpstr>
      <vt:lpstr>Livvidde Logg</vt:lpstr>
      <vt:lpstr>Overarm Logg</vt:lpstr>
      <vt:lpstr>Hofter Logg</vt:lpstr>
      <vt:lpstr>Lår Logg</vt:lpstr>
      <vt:lpstr>Aktivitetslogg</vt:lpstr>
      <vt:lpstr>Matlogg</vt:lpstr>
      <vt:lpstr>DatoOppslag</vt:lpstr>
      <vt:lpstr>'Vekt Logg'!GjeldendeVekt</vt:lpstr>
      <vt:lpstr>'Vekt Logg'!Høyde</vt:lpstr>
      <vt:lpstr>Kategori1</vt:lpstr>
      <vt:lpstr>Kategori2</vt:lpstr>
      <vt:lpstr>Kategori3</vt:lpstr>
      <vt:lpstr>Kategori4</vt:lpstr>
      <vt:lpstr>Kategori5</vt:lpstr>
      <vt:lpstr>'Vekt Logg'!Kjønn</vt:lpstr>
      <vt:lpstr>'Vekt Logg'!Mål1</vt:lpstr>
      <vt:lpstr>'Vekt Logg'!Mål1Etikett</vt:lpstr>
      <vt:lpstr>'Vekt Logg'!Mål2</vt:lpstr>
      <vt:lpstr>'Vekt Logg'!Mål2Etikett</vt:lpstr>
      <vt:lpstr>'Vekt Logg'!Mål3</vt:lpstr>
      <vt:lpstr>'Vekt Logg'!Mål3Etikett</vt:lpstr>
      <vt:lpstr>'Vekt Logg'!Mål4</vt:lpstr>
      <vt:lpstr>'Vekt Logg'!Mål4Etikett</vt:lpstr>
      <vt:lpstr>'Vekt Logg'!Måleenhet</vt:lpstr>
      <vt:lpstr>'Vekt Logg'!Målvekt</vt:lpstr>
      <vt:lpstr>Aktivitetslogg!Utskriftstitler</vt:lpstr>
      <vt:lpstr>'Hofter Logg'!Utskriftstitler</vt:lpstr>
      <vt:lpstr>'Livvidde Logg'!Utskriftstitler</vt:lpstr>
      <vt:lpstr>'Lår Logg'!Utskriftstitler</vt:lpstr>
      <vt:lpstr>Matlogg!Utskriftstitler</vt:lpstr>
      <vt:lpstr>'Overarm Logg'!Utskriftstitler</vt:lpstr>
      <vt:lpstr>'Vekt Logg'!Utskriftstitler</vt:lpstr>
      <vt:lpstr>'Vekt Logg'!Vektetikett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2018-03-21T12:20:36Z</dcterms:created>
  <dcterms:modified xsi:type="dcterms:W3CDTF">2019-05-24T05:07:25Z</dcterms:modified>
</cp:coreProperties>
</file>