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autoCompressPictures="0"/>
  <mc:AlternateContent xmlns:mc="http://schemas.openxmlformats.org/markup-compatibility/2006">
    <mc:Choice Requires="x15">
      <x15ac:absPath xmlns:x15ac="http://schemas.microsoft.com/office/spreadsheetml/2010/11/ac" url="C:\Users\admin\Desktop\"/>
    </mc:Choice>
  </mc:AlternateContent>
  <xr:revisionPtr revIDLastSave="0" documentId="12_ncr:500000_{7D22A498-A8C0-4D8B-BC4E-C65A2C04BEAC}" xr6:coauthVersionLast="31" xr6:coauthVersionMax="31" xr10:uidLastSave="{00000000-0000-0000-0000-000000000000}"/>
  <bookViews>
    <workbookView xWindow="0" yWindow="0" windowWidth="28800" windowHeight="11160" xr2:uid="{00000000-000D-0000-FFFF-FFFF00000000}"/>
  </bookViews>
  <sheets>
    <sheet name="Mortgage Calculator" sheetId="1" r:id="rId1"/>
    <sheet name="Aizdevuma dzēšanas tabula" sheetId="2" r:id="rId2"/>
  </sheets>
  <definedNames>
    <definedName name="Aizdevuma_ikmēneša_maksājums">'Mortgage Calculator'!$E$4</definedName>
    <definedName name="aizdevuma_maksājums_kopā">'Aizdevuma dzēšanas tabula'!$E$4:$F$363</definedName>
    <definedName name="Aizdevuma_sākums">'Mortgage Calculator'!$C$8</definedName>
    <definedName name="Aizdevuma_summa">'Mortgage Calculator'!$C$7</definedName>
    <definedName name="Aizdevuma_termiņš">'Mortgage Calculator'!$C$6</definedName>
    <definedName name="Aizdevums_derīgs">('Mortgage Calculator'!$C$5*'Mortgage Calculator'!$C$6*'Mortgage Calculator'!$C$7)&gt;0</definedName>
    <definedName name="_xlnm.Print_Titles" localSheetId="1">'Aizdevuma dzēšanas tabula'!$3:$3</definedName>
    <definedName name="Galvenes_rinda">ROW('Aizdevuma dzēšanas tabula'!$B$3:$J$3)</definedName>
    <definedName name="Ievadītās_vērtības">IF(Aizdevuma_summa*(LEN(Procentu_likme)&gt;0)*Aizdevuma_termiņš*Aizdevuma_sākums*(LEN(Īpašuma_nodokļa_summa)&gt;0)&gt;0,1,0)</definedName>
    <definedName name="Īpašuma_nodokļa_summa">'Mortgage Calculator'!$E$8</definedName>
    <definedName name="kopā_samaksātie_procenti">'Mortgage Calculator'!$E$7</definedName>
    <definedName name="maksājumi_kopā">'Aizdevuma dzēšanas tabula'!$H$4:$H$363</definedName>
    <definedName name="Maksājumu_ilguma_palielināšana_samazināšana">INT(NPER(Procentu_likme/12,-Aizdevuma_ikmēneša_maksājums*VLOOKUP(PaymentPercentage,PaymentScenarios,2,FALSE),Aizdevuma_summa))</definedName>
    <definedName name="Mājokļa_vērtība">'Mortgage Calculator'!$C$4</definedName>
    <definedName name="Nav_atlikušu_maksājumu">'Aizdevuma dzēšanas tabula'!$J$4:$J$363</definedName>
    <definedName name="Pēdējā_rinda">COUNTIF('Aizdevuma dzēšanas tabula'!$C$4:$C$363,"&gt;1")+Galvenes_rinda</definedName>
    <definedName name="procenti">'Aizdevuma dzēšanas tabula'!$E$4:$E$363</definedName>
    <definedName name="Procentu_likme">'Mortgage Calculator'!$C$5</definedName>
    <definedName name="Procentu_palielināšana_samazināšana">1-Maksājumu_ilguma_palielināšana_samazināšana/Aizdevuma_termiņš</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G4" i="2"/>
  <c r="I4" i="2" l="1"/>
  <c r="H4" i="2"/>
  <c r="C5" i="2" l="1"/>
  <c r="D5" i="2" l="1"/>
  <c r="G5" i="2"/>
  <c r="F5" i="2"/>
  <c r="I5" i="2" s="1"/>
  <c r="C6" i="2" l="1"/>
  <c r="D6" i="2" l="1"/>
  <c r="G6" i="2"/>
  <c r="F6" i="2"/>
  <c r="I6" i="2" s="1"/>
  <c r="C7" i="2" l="1"/>
  <c r="D7" i="2" l="1"/>
  <c r="G7" i="2"/>
  <c r="F7" i="2"/>
  <c r="I7" i="2" s="1"/>
  <c r="C8" i="2" l="1"/>
  <c r="D8" i="2" l="1"/>
  <c r="G8" i="2"/>
  <c r="F8" i="2"/>
  <c r="I8" i="2" s="1"/>
  <c r="C9" i="2" l="1"/>
  <c r="D9" i="2" l="1"/>
  <c r="G9" i="2"/>
  <c r="F9" i="2"/>
  <c r="I9" i="2" s="1"/>
  <c r="C10" i="2" l="1"/>
  <c r="D10" i="2" l="1"/>
  <c r="G10" i="2"/>
  <c r="F10" i="2"/>
  <c r="I10" i="2" s="1"/>
  <c r="C11" i="2" l="1"/>
  <c r="D11" i="2" l="1"/>
  <c r="G11" i="2"/>
  <c r="F11" i="2"/>
  <c r="I11" i="2" s="1"/>
  <c r="C12" i="2" l="1"/>
  <c r="D12" i="2" l="1"/>
  <c r="G12" i="2"/>
  <c r="F12" i="2"/>
  <c r="I12" i="2" s="1"/>
  <c r="C13" i="2" l="1"/>
  <c r="D13" i="2" l="1"/>
  <c r="G13" i="2"/>
  <c r="F13" i="2"/>
  <c r="I13" i="2" s="1"/>
  <c r="C14" i="2" l="1"/>
  <c r="D14" i="2" l="1"/>
  <c r="G14" i="2"/>
  <c r="F14" i="2"/>
  <c r="I14" i="2" s="1"/>
  <c r="C15" i="2" l="1"/>
  <c r="D15" i="2" l="1"/>
  <c r="G15" i="2"/>
  <c r="F15" i="2"/>
  <c r="I15" i="2" s="1"/>
  <c r="C16" i="2" l="1"/>
  <c r="D16" i="2" l="1"/>
  <c r="G16" i="2"/>
  <c r="F16" i="2"/>
  <c r="I16" i="2" s="1"/>
  <c r="C17" i="2" l="1"/>
  <c r="D17" i="2" l="1"/>
  <c r="G17" i="2"/>
  <c r="F17" i="2"/>
  <c r="I17" i="2" s="1"/>
  <c r="C18" i="2" l="1"/>
  <c r="D18" i="2" l="1"/>
  <c r="G18" i="2"/>
  <c r="F18" i="2"/>
  <c r="I18" i="2" s="1"/>
  <c r="C19" i="2" l="1"/>
  <c r="D19" i="2" l="1"/>
  <c r="G19" i="2"/>
  <c r="F19" i="2"/>
  <c r="I19" i="2" s="1"/>
  <c r="C20" i="2" l="1"/>
  <c r="D20" i="2" l="1"/>
  <c r="G20" i="2"/>
  <c r="F20" i="2"/>
  <c r="I20" i="2" s="1"/>
  <c r="C21" i="2" l="1"/>
  <c r="D21" i="2" l="1"/>
  <c r="G21" i="2"/>
  <c r="F21" i="2"/>
  <c r="I21" i="2" s="1"/>
  <c r="C22" i="2" l="1"/>
  <c r="D22" i="2" l="1"/>
  <c r="G22" i="2"/>
  <c r="F22" i="2"/>
  <c r="I22" i="2" s="1"/>
  <c r="C23" i="2" l="1"/>
  <c r="D23" i="2" l="1"/>
  <c r="G23" i="2"/>
  <c r="F23" i="2"/>
  <c r="I23" i="2" s="1"/>
  <c r="C24" i="2" l="1"/>
  <c r="D24" i="2" l="1"/>
  <c r="G24" i="2"/>
  <c r="F24" i="2"/>
  <c r="I24" i="2" s="1"/>
  <c r="C25" i="2" l="1"/>
  <c r="D25" i="2" l="1"/>
  <c r="G25" i="2"/>
  <c r="F25" i="2"/>
  <c r="I25" i="2" s="1"/>
  <c r="C26" i="2" l="1"/>
  <c r="D26" i="2" l="1"/>
  <c r="G26" i="2"/>
  <c r="F26" i="2"/>
  <c r="I26" i="2" s="1"/>
  <c r="C27" i="2" l="1"/>
  <c r="D27" i="2" l="1"/>
  <c r="G27" i="2"/>
  <c r="F27" i="2"/>
  <c r="I27" i="2" s="1"/>
  <c r="C28" i="2" l="1"/>
  <c r="D28" i="2" l="1"/>
  <c r="G28" i="2"/>
  <c r="F28" i="2"/>
  <c r="I28" i="2" s="1"/>
  <c r="C29" i="2" l="1"/>
  <c r="D29" i="2" l="1"/>
  <c r="G29" i="2"/>
  <c r="F29" i="2"/>
  <c r="I29" i="2" s="1"/>
  <c r="C30" i="2" l="1"/>
  <c r="D30" i="2" l="1"/>
  <c r="G30" i="2"/>
  <c r="F30" i="2"/>
  <c r="I30" i="2" s="1"/>
  <c r="C31" i="2" l="1"/>
  <c r="D31" i="2" l="1"/>
  <c r="G31" i="2"/>
  <c r="F31" i="2"/>
  <c r="I31" i="2" s="1"/>
  <c r="C32" i="2" l="1"/>
  <c r="D32" i="2" l="1"/>
  <c r="G32" i="2"/>
  <c r="F32" i="2"/>
  <c r="I32" i="2" s="1"/>
  <c r="C33" i="2" l="1"/>
  <c r="D33" i="2" l="1"/>
  <c r="G33" i="2"/>
  <c r="F33" i="2"/>
  <c r="I33" i="2" s="1"/>
  <c r="C34" i="2" l="1"/>
  <c r="D34" i="2" l="1"/>
  <c r="G34" i="2"/>
  <c r="F34" i="2"/>
  <c r="I34" i="2" s="1"/>
  <c r="C35" i="2" l="1"/>
  <c r="D35" i="2" l="1"/>
  <c r="G35" i="2"/>
  <c r="F35" i="2"/>
  <c r="I35" i="2" s="1"/>
  <c r="C36" i="2" l="1"/>
  <c r="D36" i="2" l="1"/>
  <c r="G36" i="2"/>
  <c r="F36" i="2"/>
  <c r="I36" i="2" s="1"/>
  <c r="C37" i="2" l="1"/>
  <c r="D37" i="2" l="1"/>
  <c r="G37" i="2"/>
  <c r="F37" i="2"/>
  <c r="I37" i="2" s="1"/>
  <c r="C38" i="2" l="1"/>
  <c r="D38" i="2" l="1"/>
  <c r="G38" i="2"/>
  <c r="F38" i="2"/>
  <c r="I38" i="2" s="1"/>
  <c r="C39" i="2" l="1"/>
  <c r="D39" i="2" l="1"/>
  <c r="G39" i="2"/>
  <c r="F39" i="2"/>
  <c r="I39" i="2" s="1"/>
  <c r="C40" i="2" l="1"/>
  <c r="D40" i="2" l="1"/>
  <c r="G40" i="2"/>
  <c r="F40" i="2"/>
  <c r="I40" i="2" s="1"/>
  <c r="C41" i="2" l="1"/>
  <c r="D41" i="2" l="1"/>
  <c r="G41" i="2"/>
  <c r="F41" i="2"/>
  <c r="I41" i="2" s="1"/>
  <c r="C42" i="2" l="1"/>
  <c r="D42" i="2" l="1"/>
  <c r="G42" i="2"/>
  <c r="F42" i="2"/>
  <c r="I42" i="2" s="1"/>
  <c r="C43" i="2" l="1"/>
  <c r="D43" i="2" l="1"/>
  <c r="G43" i="2"/>
  <c r="F43" i="2"/>
  <c r="I43" i="2" s="1"/>
  <c r="C44" i="2" l="1"/>
  <c r="D44" i="2" l="1"/>
  <c r="G44" i="2"/>
  <c r="F44" i="2"/>
  <c r="I44" i="2" s="1"/>
  <c r="C45" i="2" l="1"/>
  <c r="D45" i="2" l="1"/>
  <c r="G45" i="2"/>
  <c r="F45" i="2"/>
  <c r="I45" i="2" s="1"/>
  <c r="C46" i="2" l="1"/>
  <c r="D46" i="2" l="1"/>
  <c r="G46" i="2"/>
  <c r="F46" i="2"/>
  <c r="I46" i="2" s="1"/>
  <c r="C47" i="2" l="1"/>
  <c r="D47" i="2" l="1"/>
  <c r="G47" i="2"/>
  <c r="F47" i="2"/>
  <c r="I47" i="2" s="1"/>
  <c r="C48" i="2" l="1"/>
  <c r="D48" i="2" l="1"/>
  <c r="G48" i="2"/>
  <c r="F48" i="2"/>
  <c r="I48" i="2" s="1"/>
  <c r="C49" i="2" l="1"/>
  <c r="D49" i="2" l="1"/>
  <c r="G49" i="2"/>
  <c r="F49" i="2"/>
  <c r="I49" i="2" s="1"/>
  <c r="C50" i="2" l="1"/>
  <c r="D50" i="2" l="1"/>
  <c r="G50" i="2"/>
  <c r="F50" i="2"/>
  <c r="I50" i="2" s="1"/>
  <c r="C51" i="2" l="1"/>
  <c r="D51" i="2" l="1"/>
  <c r="G51" i="2"/>
  <c r="F51" i="2"/>
  <c r="I51" i="2" s="1"/>
  <c r="C52" i="2" l="1"/>
  <c r="D52" i="2" l="1"/>
  <c r="G52" i="2"/>
  <c r="F52" i="2"/>
  <c r="I52" i="2" s="1"/>
  <c r="C53" i="2" l="1"/>
  <c r="D53" i="2" l="1"/>
  <c r="G53" i="2"/>
  <c r="F53" i="2"/>
  <c r="I53" i="2" s="1"/>
  <c r="C54" i="2" l="1"/>
  <c r="D54" i="2" l="1"/>
  <c r="G54" i="2"/>
  <c r="F54" i="2"/>
  <c r="I54" i="2" s="1"/>
  <c r="C55" i="2" l="1"/>
  <c r="D55" i="2" l="1"/>
  <c r="G55" i="2"/>
  <c r="F55" i="2"/>
  <c r="I55" i="2" s="1"/>
  <c r="C56" i="2" l="1"/>
  <c r="D56" i="2" l="1"/>
  <c r="G56" i="2"/>
  <c r="F56" i="2"/>
  <c r="I56" i="2" s="1"/>
  <c r="C57" i="2" l="1"/>
  <c r="D57" i="2" l="1"/>
  <c r="G57" i="2"/>
  <c r="F57" i="2"/>
  <c r="I57" i="2" s="1"/>
  <c r="C58" i="2" l="1"/>
  <c r="D58" i="2" l="1"/>
  <c r="G58" i="2"/>
  <c r="F58" i="2"/>
  <c r="I58" i="2" s="1"/>
  <c r="C59" i="2" l="1"/>
  <c r="D59" i="2" l="1"/>
  <c r="G59" i="2"/>
  <c r="F59" i="2"/>
  <c r="I59" i="2" s="1"/>
  <c r="C60" i="2" l="1"/>
  <c r="D60" i="2" l="1"/>
  <c r="G60" i="2"/>
  <c r="F60" i="2"/>
  <c r="I60" i="2" s="1"/>
  <c r="C61" i="2" l="1"/>
  <c r="D61" i="2" l="1"/>
  <c r="G61" i="2"/>
  <c r="F61" i="2"/>
  <c r="I61" i="2" s="1"/>
  <c r="C62" i="2" l="1"/>
  <c r="D62" i="2" l="1"/>
  <c r="G62" i="2"/>
  <c r="F62" i="2"/>
  <c r="I62" i="2" s="1"/>
  <c r="C63" i="2" l="1"/>
  <c r="D63" i="2" l="1"/>
  <c r="G63" i="2"/>
  <c r="F63" i="2"/>
  <c r="I63" i="2" s="1"/>
  <c r="C64" i="2" l="1"/>
  <c r="D64" i="2" l="1"/>
  <c r="G64" i="2"/>
  <c r="F64" i="2"/>
  <c r="I64" i="2" s="1"/>
  <c r="C65" i="2" l="1"/>
  <c r="D65" i="2" l="1"/>
  <c r="G65" i="2"/>
  <c r="F65" i="2"/>
  <c r="I65" i="2" s="1"/>
  <c r="C66" i="2" l="1"/>
  <c r="D66" i="2" l="1"/>
  <c r="G66" i="2"/>
  <c r="F66" i="2"/>
  <c r="I66" i="2" s="1"/>
  <c r="C67" i="2" l="1"/>
  <c r="D67" i="2" l="1"/>
  <c r="G67" i="2"/>
  <c r="F67" i="2"/>
  <c r="I67" i="2" s="1"/>
  <c r="C68" i="2" l="1"/>
  <c r="D68" i="2" l="1"/>
  <c r="G68" i="2"/>
  <c r="F68" i="2"/>
  <c r="I68" i="2" s="1"/>
  <c r="C69" i="2" l="1"/>
  <c r="D69" i="2" l="1"/>
  <c r="G69" i="2"/>
  <c r="F69" i="2"/>
  <c r="I69" i="2" s="1"/>
  <c r="C70" i="2" l="1"/>
  <c r="D70" i="2" l="1"/>
  <c r="G70" i="2"/>
  <c r="F70" i="2"/>
  <c r="I70" i="2" s="1"/>
  <c r="C71" i="2" l="1"/>
  <c r="D71" i="2" l="1"/>
  <c r="G71" i="2"/>
  <c r="F71" i="2"/>
  <c r="I71" i="2" s="1"/>
  <c r="C72" i="2" l="1"/>
  <c r="D72" i="2" l="1"/>
  <c r="G72" i="2"/>
  <c r="F72" i="2"/>
  <c r="I72" i="2" s="1"/>
  <c r="C73" i="2" l="1"/>
  <c r="D73" i="2" l="1"/>
  <c r="G73" i="2"/>
  <c r="F73" i="2"/>
  <c r="I73" i="2" s="1"/>
  <c r="C74" i="2" l="1"/>
  <c r="D74" i="2" l="1"/>
  <c r="G74" i="2"/>
  <c r="F74" i="2"/>
  <c r="I74" i="2" s="1"/>
  <c r="C75" i="2" l="1"/>
  <c r="D75" i="2" l="1"/>
  <c r="G75" i="2"/>
  <c r="F75" i="2"/>
  <c r="I75" i="2" s="1"/>
  <c r="C76" i="2" l="1"/>
  <c r="D76" i="2" l="1"/>
  <c r="G76" i="2"/>
  <c r="F76" i="2"/>
  <c r="I76" i="2" s="1"/>
  <c r="C77" i="2" l="1"/>
  <c r="D77" i="2" l="1"/>
  <c r="G77" i="2"/>
  <c r="F77" i="2"/>
  <c r="I77" i="2" s="1"/>
  <c r="C78" i="2" l="1"/>
  <c r="D78" i="2" l="1"/>
  <c r="G78" i="2"/>
  <c r="F78" i="2"/>
  <c r="I78" i="2" s="1"/>
  <c r="C79" i="2" l="1"/>
  <c r="D79" i="2" l="1"/>
  <c r="G79" i="2"/>
  <c r="F79" i="2"/>
  <c r="I79" i="2" s="1"/>
  <c r="C80" i="2" l="1"/>
  <c r="D80" i="2" l="1"/>
  <c r="G80" i="2"/>
  <c r="F80" i="2"/>
  <c r="I80" i="2" s="1"/>
  <c r="C81" i="2" l="1"/>
  <c r="D81" i="2" l="1"/>
  <c r="G81" i="2"/>
  <c r="F81" i="2"/>
  <c r="I81" i="2" s="1"/>
  <c r="C82" i="2" l="1"/>
  <c r="D82" i="2" l="1"/>
  <c r="G82" i="2"/>
  <c r="F82" i="2"/>
  <c r="I82" i="2" s="1"/>
  <c r="C83" i="2" l="1"/>
  <c r="D83" i="2" l="1"/>
  <c r="G83" i="2"/>
  <c r="F83" i="2"/>
  <c r="I83" i="2" s="1"/>
  <c r="C84" i="2" l="1"/>
  <c r="D84" i="2" l="1"/>
  <c r="G84" i="2"/>
  <c r="F84" i="2"/>
  <c r="I84" i="2" s="1"/>
  <c r="C85" i="2" l="1"/>
  <c r="D85" i="2" l="1"/>
  <c r="G85" i="2"/>
  <c r="F85" i="2"/>
  <c r="I85" i="2" s="1"/>
  <c r="C86" i="2" l="1"/>
  <c r="D86" i="2" l="1"/>
  <c r="G86" i="2"/>
  <c r="F86" i="2"/>
  <c r="I86" i="2" s="1"/>
  <c r="C87" i="2" l="1"/>
  <c r="D87" i="2" l="1"/>
  <c r="G87" i="2"/>
  <c r="F87" i="2"/>
  <c r="I87" i="2" s="1"/>
  <c r="C88" i="2" l="1"/>
  <c r="D88" i="2" l="1"/>
  <c r="G88" i="2"/>
  <c r="F88" i="2"/>
  <c r="I88" i="2" s="1"/>
  <c r="C89" i="2" l="1"/>
  <c r="D89" i="2" l="1"/>
  <c r="G89" i="2"/>
  <c r="F89" i="2"/>
  <c r="I89" i="2" s="1"/>
  <c r="C90" i="2" l="1"/>
  <c r="D90" i="2" l="1"/>
  <c r="G90" i="2"/>
  <c r="F90" i="2"/>
  <c r="I90" i="2" s="1"/>
  <c r="C91" i="2" l="1"/>
  <c r="D91" i="2" l="1"/>
  <c r="G91" i="2"/>
  <c r="F91" i="2"/>
  <c r="I91" i="2" s="1"/>
  <c r="C92" i="2" l="1"/>
  <c r="D92" i="2" l="1"/>
  <c r="G92" i="2"/>
  <c r="F92" i="2"/>
  <c r="I92" i="2" s="1"/>
  <c r="C93" i="2" l="1"/>
  <c r="D93" i="2" l="1"/>
  <c r="G93" i="2"/>
  <c r="F93" i="2"/>
  <c r="I93" i="2" s="1"/>
  <c r="C94" i="2" l="1"/>
  <c r="D94" i="2" l="1"/>
  <c r="G94" i="2"/>
  <c r="F94" i="2"/>
  <c r="I94" i="2" s="1"/>
  <c r="C95" i="2" l="1"/>
  <c r="D95" i="2" l="1"/>
  <c r="G95" i="2"/>
  <c r="F95" i="2"/>
  <c r="I95" i="2" s="1"/>
  <c r="C96" i="2" l="1"/>
  <c r="D96" i="2" l="1"/>
  <c r="G96" i="2"/>
  <c r="F96" i="2"/>
  <c r="I96" i="2" s="1"/>
  <c r="C97" i="2" l="1"/>
  <c r="D97" i="2" l="1"/>
  <c r="G97" i="2"/>
  <c r="F97" i="2"/>
  <c r="I97" i="2" s="1"/>
  <c r="C98" i="2" l="1"/>
  <c r="D98" i="2" l="1"/>
  <c r="G98" i="2"/>
  <c r="F98" i="2"/>
  <c r="I98" i="2" s="1"/>
  <c r="C99" i="2" l="1"/>
  <c r="D99" i="2" l="1"/>
  <c r="G99" i="2"/>
  <c r="F99" i="2"/>
  <c r="I99" i="2" s="1"/>
  <c r="C100" i="2" l="1"/>
  <c r="D100" i="2" l="1"/>
  <c r="G100" i="2"/>
  <c r="F100" i="2"/>
  <c r="I100" i="2" s="1"/>
  <c r="C101" i="2" l="1"/>
  <c r="D101" i="2" l="1"/>
  <c r="G101" i="2"/>
  <c r="F101" i="2"/>
  <c r="I101" i="2" s="1"/>
  <c r="C102" i="2" l="1"/>
  <c r="D102" i="2" l="1"/>
  <c r="G102" i="2"/>
  <c r="F102" i="2"/>
  <c r="I102" i="2" s="1"/>
  <c r="C103" i="2" l="1"/>
  <c r="D103" i="2" l="1"/>
  <c r="G103" i="2"/>
  <c r="F103" i="2"/>
  <c r="I103" i="2" s="1"/>
  <c r="C104" i="2" l="1"/>
  <c r="D104" i="2" l="1"/>
  <c r="G104" i="2"/>
  <c r="F104" i="2"/>
  <c r="I104" i="2" s="1"/>
  <c r="C105" i="2" l="1"/>
  <c r="D105" i="2" l="1"/>
  <c r="G105" i="2"/>
  <c r="F105" i="2"/>
  <c r="I105" i="2" s="1"/>
  <c r="C106" i="2" l="1"/>
  <c r="D106" i="2" l="1"/>
  <c r="G106" i="2"/>
  <c r="F106" i="2"/>
  <c r="I106" i="2" s="1"/>
  <c r="C107" i="2" l="1"/>
  <c r="D107" i="2" l="1"/>
  <c r="G107" i="2"/>
  <c r="F107" i="2"/>
  <c r="I107" i="2" s="1"/>
  <c r="C108" i="2" l="1"/>
  <c r="D108" i="2" l="1"/>
  <c r="G108" i="2"/>
  <c r="F108" i="2"/>
  <c r="I108" i="2" s="1"/>
  <c r="C109" i="2" l="1"/>
  <c r="D109" i="2" l="1"/>
  <c r="G109" i="2"/>
  <c r="F109" i="2"/>
  <c r="I109" i="2" s="1"/>
  <c r="C110" i="2" l="1"/>
  <c r="D110" i="2" l="1"/>
  <c r="G110" i="2"/>
  <c r="F110" i="2"/>
  <c r="I110" i="2" s="1"/>
  <c r="C111" i="2" l="1"/>
  <c r="D111" i="2" l="1"/>
  <c r="G111" i="2"/>
  <c r="F111" i="2"/>
  <c r="I111" i="2" s="1"/>
  <c r="C112" i="2" l="1"/>
  <c r="D112" i="2" l="1"/>
  <c r="G112" i="2"/>
  <c r="F112" i="2"/>
  <c r="I112" i="2" s="1"/>
  <c r="C113" i="2" l="1"/>
  <c r="D113" i="2" l="1"/>
  <c r="G113" i="2"/>
  <c r="F113" i="2"/>
  <c r="I113" i="2" s="1"/>
  <c r="C114" i="2" l="1"/>
  <c r="D114" i="2" l="1"/>
  <c r="G114" i="2"/>
  <c r="F114" i="2"/>
  <c r="I114" i="2" s="1"/>
  <c r="C115" i="2" l="1"/>
  <c r="D115" i="2" l="1"/>
  <c r="G115" i="2"/>
  <c r="F115" i="2"/>
  <c r="I115" i="2" s="1"/>
  <c r="C116" i="2" l="1"/>
  <c r="D116" i="2" l="1"/>
  <c r="G116" i="2"/>
  <c r="F116" i="2"/>
  <c r="I116" i="2" s="1"/>
  <c r="C117" i="2" l="1"/>
  <c r="D117" i="2" l="1"/>
  <c r="G117" i="2"/>
  <c r="F117" i="2"/>
  <c r="I117" i="2" s="1"/>
  <c r="C118" i="2" l="1"/>
  <c r="D118" i="2" l="1"/>
  <c r="G118" i="2"/>
  <c r="F118" i="2"/>
  <c r="I118" i="2" s="1"/>
  <c r="C119" i="2" l="1"/>
  <c r="D119" i="2" l="1"/>
  <c r="G119" i="2"/>
  <c r="F119" i="2"/>
  <c r="I119" i="2" s="1"/>
  <c r="C120" i="2" l="1"/>
  <c r="D120" i="2" l="1"/>
  <c r="G120" i="2"/>
  <c r="F120" i="2"/>
  <c r="I120" i="2" s="1"/>
  <c r="C121" i="2" l="1"/>
  <c r="D121" i="2" l="1"/>
  <c r="G121" i="2"/>
  <c r="F121" i="2"/>
  <c r="I121" i="2" s="1"/>
  <c r="C122" i="2" l="1"/>
  <c r="D122" i="2" l="1"/>
  <c r="G122" i="2"/>
  <c r="F122" i="2"/>
  <c r="I122" i="2" s="1"/>
  <c r="C123" i="2" l="1"/>
  <c r="D123" i="2" l="1"/>
  <c r="G123" i="2"/>
  <c r="F123" i="2"/>
  <c r="I123" i="2" s="1"/>
  <c r="C124" i="2" l="1"/>
  <c r="D124" i="2" l="1"/>
  <c r="G124" i="2"/>
  <c r="F124" i="2"/>
  <c r="I124" i="2" s="1"/>
  <c r="C125" i="2" l="1"/>
  <c r="D125" i="2" l="1"/>
  <c r="G125" i="2"/>
  <c r="F125" i="2"/>
  <c r="I125" i="2" s="1"/>
  <c r="C126" i="2" l="1"/>
  <c r="D126" i="2" l="1"/>
  <c r="G126" i="2"/>
  <c r="F126" i="2"/>
  <c r="I126" i="2" s="1"/>
  <c r="C127" i="2" l="1"/>
  <c r="D127" i="2" l="1"/>
  <c r="G127" i="2"/>
  <c r="F127" i="2"/>
  <c r="I127" i="2" s="1"/>
  <c r="C128" i="2" l="1"/>
  <c r="D128" i="2" l="1"/>
  <c r="G128" i="2"/>
  <c r="F128" i="2"/>
  <c r="I128" i="2" s="1"/>
  <c r="C129" i="2" l="1"/>
  <c r="D129" i="2" l="1"/>
  <c r="G129" i="2"/>
  <c r="F129" i="2"/>
  <c r="I129" i="2" s="1"/>
  <c r="C130" i="2" l="1"/>
  <c r="D130" i="2" l="1"/>
  <c r="G130" i="2"/>
  <c r="F130" i="2"/>
  <c r="I130" i="2" s="1"/>
  <c r="C131" i="2" l="1"/>
  <c r="D131" i="2" l="1"/>
  <c r="G131" i="2"/>
  <c r="F131" i="2"/>
  <c r="I131" i="2" s="1"/>
  <c r="C132" i="2" l="1"/>
  <c r="D132" i="2" l="1"/>
  <c r="G132" i="2"/>
  <c r="F132" i="2"/>
  <c r="I132" i="2" s="1"/>
  <c r="C133" i="2" l="1"/>
  <c r="D133" i="2" l="1"/>
  <c r="G133" i="2"/>
  <c r="F133" i="2"/>
  <c r="I133" i="2" s="1"/>
  <c r="C134" i="2" l="1"/>
  <c r="D134" i="2" l="1"/>
  <c r="G134" i="2"/>
  <c r="F134" i="2"/>
  <c r="I134" i="2" s="1"/>
  <c r="C135" i="2" l="1"/>
  <c r="D135" i="2" l="1"/>
  <c r="G135" i="2"/>
  <c r="F135" i="2"/>
  <c r="I135" i="2" s="1"/>
  <c r="C136" i="2" l="1"/>
  <c r="D136" i="2" l="1"/>
  <c r="G136" i="2"/>
  <c r="F136" i="2"/>
  <c r="I136" i="2" s="1"/>
  <c r="C137" i="2" l="1"/>
  <c r="D137" i="2" l="1"/>
  <c r="G137" i="2"/>
  <c r="F137" i="2"/>
  <c r="I137" i="2" s="1"/>
  <c r="C138" i="2" l="1"/>
  <c r="D138" i="2" l="1"/>
  <c r="G138" i="2"/>
  <c r="F138" i="2"/>
  <c r="I138" i="2" s="1"/>
  <c r="C139" i="2" l="1"/>
  <c r="D139" i="2" l="1"/>
  <c r="G139" i="2"/>
  <c r="F139" i="2"/>
  <c r="I139" i="2" s="1"/>
  <c r="C140" i="2" l="1"/>
  <c r="D140" i="2" l="1"/>
  <c r="G140" i="2"/>
  <c r="F140" i="2"/>
  <c r="I140" i="2" s="1"/>
  <c r="C141" i="2" l="1"/>
  <c r="D141" i="2" l="1"/>
  <c r="G141" i="2"/>
  <c r="F141" i="2"/>
  <c r="I141" i="2" s="1"/>
  <c r="C142" i="2" l="1"/>
  <c r="D142" i="2" l="1"/>
  <c r="G142" i="2"/>
  <c r="F142" i="2"/>
  <c r="I142" i="2" s="1"/>
  <c r="C143" i="2" l="1"/>
  <c r="D143" i="2" l="1"/>
  <c r="G143" i="2"/>
  <c r="F143" i="2"/>
  <c r="I143" i="2" s="1"/>
  <c r="C144" i="2" l="1"/>
  <c r="D144" i="2" l="1"/>
  <c r="G144" i="2"/>
  <c r="F144" i="2"/>
  <c r="I144" i="2" s="1"/>
  <c r="C145" i="2" l="1"/>
  <c r="D145" i="2" l="1"/>
  <c r="G145" i="2"/>
  <c r="F145" i="2"/>
  <c r="I145" i="2" s="1"/>
  <c r="C146" i="2" l="1"/>
  <c r="D146" i="2" l="1"/>
  <c r="G146" i="2"/>
  <c r="F146" i="2"/>
  <c r="I146" i="2" s="1"/>
  <c r="C147" i="2" l="1"/>
  <c r="D147" i="2" l="1"/>
  <c r="G147" i="2"/>
  <c r="F147" i="2"/>
  <c r="I147" i="2" s="1"/>
  <c r="C148" i="2" l="1"/>
  <c r="D148" i="2" l="1"/>
  <c r="G148" i="2"/>
  <c r="F148" i="2"/>
  <c r="I148" i="2" s="1"/>
  <c r="C149" i="2" l="1"/>
  <c r="D149" i="2" l="1"/>
  <c r="G149" i="2"/>
  <c r="F149" i="2"/>
  <c r="I149" i="2" s="1"/>
  <c r="C150" i="2" l="1"/>
  <c r="D150" i="2" l="1"/>
  <c r="G150" i="2"/>
  <c r="F150" i="2"/>
  <c r="I150" i="2" s="1"/>
  <c r="C151" i="2" l="1"/>
  <c r="D151" i="2" l="1"/>
  <c r="G151" i="2"/>
  <c r="F151" i="2"/>
  <c r="I151" i="2" s="1"/>
  <c r="C152" i="2" l="1"/>
  <c r="D152" i="2" l="1"/>
  <c r="G152" i="2"/>
  <c r="F152" i="2"/>
  <c r="I152" i="2" s="1"/>
  <c r="C153" i="2" l="1"/>
  <c r="D153" i="2" l="1"/>
  <c r="G153" i="2"/>
  <c r="F153" i="2"/>
  <c r="I153" i="2" s="1"/>
  <c r="C154" i="2" l="1"/>
  <c r="D154" i="2" l="1"/>
  <c r="G154" i="2"/>
  <c r="F154" i="2"/>
  <c r="I154" i="2" s="1"/>
  <c r="C155" i="2" l="1"/>
  <c r="D155" i="2" l="1"/>
  <c r="G155" i="2"/>
  <c r="F155" i="2"/>
  <c r="I155" i="2" s="1"/>
  <c r="C156" i="2" l="1"/>
  <c r="D156" i="2" l="1"/>
  <c r="G156" i="2"/>
  <c r="F156" i="2"/>
  <c r="I156" i="2" s="1"/>
  <c r="C157" i="2" l="1"/>
  <c r="D157" i="2" l="1"/>
  <c r="G157" i="2"/>
  <c r="F157" i="2"/>
  <c r="I157" i="2" s="1"/>
  <c r="C158" i="2" l="1"/>
  <c r="D158" i="2" l="1"/>
  <c r="G158" i="2"/>
  <c r="F158" i="2"/>
  <c r="I158" i="2" s="1"/>
  <c r="C159" i="2" l="1"/>
  <c r="D159" i="2" l="1"/>
  <c r="G159" i="2"/>
  <c r="F159" i="2"/>
  <c r="I159" i="2" s="1"/>
  <c r="C160" i="2" l="1"/>
  <c r="D160" i="2" l="1"/>
  <c r="G160" i="2"/>
  <c r="F160" i="2"/>
  <c r="I160" i="2" s="1"/>
  <c r="C161" i="2" l="1"/>
  <c r="D161" i="2" l="1"/>
  <c r="G161" i="2"/>
  <c r="F161" i="2"/>
  <c r="I161" i="2" s="1"/>
  <c r="C162" i="2" l="1"/>
  <c r="D162" i="2" l="1"/>
  <c r="G162" i="2"/>
  <c r="F162" i="2"/>
  <c r="I162" i="2" s="1"/>
  <c r="C163" i="2" l="1"/>
  <c r="D163" i="2" l="1"/>
  <c r="G163" i="2"/>
  <c r="F163" i="2"/>
  <c r="I163" i="2" s="1"/>
  <c r="C164" i="2" l="1"/>
  <c r="D164" i="2" l="1"/>
  <c r="G164" i="2"/>
  <c r="F164" i="2"/>
  <c r="I164" i="2" s="1"/>
  <c r="C165" i="2" l="1"/>
  <c r="D165" i="2" l="1"/>
  <c r="G165" i="2"/>
  <c r="F165" i="2"/>
  <c r="I165" i="2" s="1"/>
  <c r="C166" i="2" l="1"/>
  <c r="D166" i="2" l="1"/>
  <c r="G166" i="2"/>
  <c r="F166" i="2"/>
  <c r="I166" i="2" s="1"/>
  <c r="C167" i="2" l="1"/>
  <c r="D167" i="2" l="1"/>
  <c r="G167" i="2"/>
  <c r="F167" i="2"/>
  <c r="I167" i="2" s="1"/>
  <c r="C168" i="2" l="1"/>
  <c r="D168" i="2" l="1"/>
  <c r="G168" i="2"/>
  <c r="F168" i="2"/>
  <c r="I168" i="2" s="1"/>
  <c r="C169" i="2" l="1"/>
  <c r="D169" i="2" l="1"/>
  <c r="G169" i="2"/>
  <c r="F169" i="2"/>
  <c r="I169" i="2" s="1"/>
  <c r="C170" i="2" l="1"/>
  <c r="D170" i="2" l="1"/>
  <c r="G170" i="2"/>
  <c r="F170" i="2"/>
  <c r="I170" i="2" s="1"/>
  <c r="C171" i="2" l="1"/>
  <c r="D171" i="2" l="1"/>
  <c r="G171" i="2"/>
  <c r="F171" i="2"/>
  <c r="I171" i="2" s="1"/>
  <c r="C172" i="2" l="1"/>
  <c r="D172" i="2" l="1"/>
  <c r="G172" i="2"/>
  <c r="F172" i="2"/>
  <c r="I172" i="2" s="1"/>
  <c r="C173" i="2" l="1"/>
  <c r="D173" i="2" l="1"/>
  <c r="G173" i="2"/>
  <c r="F173" i="2"/>
  <c r="I173" i="2" s="1"/>
  <c r="C174" i="2" l="1"/>
  <c r="D174" i="2" l="1"/>
  <c r="G174" i="2"/>
  <c r="F174" i="2"/>
  <c r="I174" i="2" s="1"/>
  <c r="C175" i="2" l="1"/>
  <c r="D175" i="2" l="1"/>
  <c r="G175" i="2"/>
  <c r="F175" i="2"/>
  <c r="I175" i="2" s="1"/>
  <c r="C176" i="2" l="1"/>
  <c r="D176" i="2" l="1"/>
  <c r="G176" i="2"/>
  <c r="F176" i="2"/>
  <c r="I176" i="2" s="1"/>
  <c r="C177" i="2" l="1"/>
  <c r="D177" i="2" l="1"/>
  <c r="G177" i="2"/>
  <c r="F177" i="2"/>
  <c r="I177" i="2" s="1"/>
  <c r="C178" i="2" l="1"/>
  <c r="D178" i="2" l="1"/>
  <c r="G178" i="2"/>
  <c r="F178" i="2"/>
  <c r="I178" i="2" s="1"/>
  <c r="C179" i="2" l="1"/>
  <c r="D179" i="2" l="1"/>
  <c r="G179" i="2"/>
  <c r="F179" i="2"/>
  <c r="I179" i="2" s="1"/>
  <c r="C180" i="2" l="1"/>
  <c r="D180" i="2" l="1"/>
  <c r="G180" i="2"/>
  <c r="F180" i="2"/>
  <c r="I180" i="2" s="1"/>
  <c r="C181" i="2" l="1"/>
  <c r="D181" i="2" l="1"/>
  <c r="G181" i="2"/>
  <c r="F181" i="2"/>
  <c r="I181" i="2" s="1"/>
  <c r="C182" i="2" l="1"/>
  <c r="D182" i="2" l="1"/>
  <c r="G182" i="2"/>
  <c r="F182" i="2"/>
  <c r="I182" i="2" s="1"/>
  <c r="C183" i="2" l="1"/>
  <c r="D183" i="2" l="1"/>
  <c r="G183" i="2"/>
  <c r="F183" i="2"/>
  <c r="I183" i="2" s="1"/>
  <c r="C184" i="2" l="1"/>
  <c r="D184" i="2" l="1"/>
  <c r="G184" i="2"/>
  <c r="F184" i="2"/>
  <c r="I184" i="2" s="1"/>
  <c r="C185" i="2" l="1"/>
  <c r="D185" i="2" l="1"/>
  <c r="G185" i="2"/>
  <c r="F185" i="2"/>
  <c r="I185" i="2" s="1"/>
  <c r="C186" i="2" l="1"/>
  <c r="D186" i="2" l="1"/>
  <c r="G186" i="2"/>
  <c r="F186" i="2"/>
  <c r="I186" i="2" s="1"/>
  <c r="C187" i="2" l="1"/>
  <c r="D187" i="2" l="1"/>
  <c r="G187" i="2"/>
  <c r="F187" i="2"/>
  <c r="I187" i="2" s="1"/>
  <c r="C188" i="2" l="1"/>
  <c r="D188" i="2" l="1"/>
  <c r="G188" i="2"/>
  <c r="F188" i="2"/>
  <c r="I188" i="2" s="1"/>
  <c r="C189" i="2" l="1"/>
  <c r="D189" i="2" l="1"/>
  <c r="G189" i="2"/>
  <c r="F189" i="2"/>
  <c r="I189" i="2" s="1"/>
  <c r="C190" i="2" l="1"/>
  <c r="D190" i="2" l="1"/>
  <c r="G190" i="2"/>
  <c r="F190" i="2"/>
  <c r="I190" i="2" s="1"/>
  <c r="C191" i="2" l="1"/>
  <c r="D191" i="2" l="1"/>
  <c r="G191" i="2"/>
  <c r="F191" i="2"/>
  <c r="I191" i="2" s="1"/>
  <c r="C192" i="2" l="1"/>
  <c r="D192" i="2" l="1"/>
  <c r="G192" i="2"/>
  <c r="F192" i="2"/>
  <c r="I192" i="2" s="1"/>
  <c r="C193" i="2" l="1"/>
  <c r="D193" i="2" l="1"/>
  <c r="G193" i="2"/>
  <c r="F193" i="2"/>
  <c r="I193" i="2" s="1"/>
  <c r="C194" i="2" l="1"/>
  <c r="D194" i="2" l="1"/>
  <c r="G194" i="2"/>
  <c r="F194" i="2"/>
  <c r="I194" i="2" s="1"/>
  <c r="C195" i="2" l="1"/>
  <c r="D195" i="2" l="1"/>
  <c r="G195" i="2"/>
  <c r="F195" i="2"/>
  <c r="I195" i="2" s="1"/>
  <c r="C196" i="2" l="1"/>
  <c r="D196" i="2" l="1"/>
  <c r="G196" i="2"/>
  <c r="F196" i="2"/>
  <c r="I196" i="2" s="1"/>
  <c r="C197" i="2" l="1"/>
  <c r="D197" i="2" l="1"/>
  <c r="G197" i="2"/>
  <c r="F197" i="2"/>
  <c r="I197" i="2" s="1"/>
  <c r="C198" i="2" l="1"/>
  <c r="D198" i="2" l="1"/>
  <c r="G198" i="2"/>
  <c r="F198" i="2"/>
  <c r="I198" i="2" s="1"/>
  <c r="C199" i="2" l="1"/>
  <c r="D199" i="2" l="1"/>
  <c r="G199" i="2"/>
  <c r="F199" i="2"/>
  <c r="I199" i="2" s="1"/>
  <c r="C200" i="2" l="1"/>
  <c r="D200" i="2" l="1"/>
  <c r="G200" i="2"/>
  <c r="F200" i="2"/>
  <c r="I200" i="2" s="1"/>
  <c r="C201" i="2" l="1"/>
  <c r="D201" i="2" l="1"/>
  <c r="G201" i="2"/>
  <c r="F201" i="2"/>
  <c r="I201" i="2" s="1"/>
  <c r="C202" i="2" l="1"/>
  <c r="D202" i="2" l="1"/>
  <c r="G202" i="2"/>
  <c r="F202" i="2"/>
  <c r="I202" i="2" s="1"/>
  <c r="C203" i="2" l="1"/>
  <c r="D203" i="2" l="1"/>
  <c r="G203" i="2"/>
  <c r="F203" i="2"/>
  <c r="I203" i="2" s="1"/>
  <c r="C204" i="2" l="1"/>
  <c r="D204" i="2" l="1"/>
  <c r="G204" i="2"/>
  <c r="F204" i="2"/>
  <c r="I204" i="2" s="1"/>
  <c r="C205" i="2" l="1"/>
  <c r="D205" i="2" l="1"/>
  <c r="G205" i="2"/>
  <c r="F205" i="2"/>
  <c r="I205" i="2" s="1"/>
  <c r="C206" i="2" l="1"/>
  <c r="D206" i="2" l="1"/>
  <c r="G206" i="2"/>
  <c r="F206" i="2"/>
  <c r="I206" i="2" s="1"/>
  <c r="C207" i="2" l="1"/>
  <c r="D207" i="2" l="1"/>
  <c r="G207" i="2"/>
  <c r="F207" i="2"/>
  <c r="I207" i="2" s="1"/>
  <c r="C208" i="2" l="1"/>
  <c r="D208" i="2" l="1"/>
  <c r="G208" i="2"/>
  <c r="F208" i="2"/>
  <c r="I208" i="2" s="1"/>
  <c r="C209" i="2" l="1"/>
  <c r="D209" i="2" l="1"/>
  <c r="G209" i="2"/>
  <c r="F209" i="2"/>
  <c r="I209" i="2" s="1"/>
  <c r="C210" i="2" l="1"/>
  <c r="D210" i="2" l="1"/>
  <c r="G210" i="2"/>
  <c r="F210" i="2"/>
  <c r="I210" i="2" s="1"/>
  <c r="C211" i="2" l="1"/>
  <c r="D211" i="2" l="1"/>
  <c r="G211" i="2"/>
  <c r="F211" i="2"/>
  <c r="I211" i="2" s="1"/>
  <c r="C212" i="2" l="1"/>
  <c r="D212" i="2" l="1"/>
  <c r="G212" i="2"/>
  <c r="F212" i="2"/>
  <c r="I212" i="2" s="1"/>
  <c r="C213" i="2" l="1"/>
  <c r="D213" i="2" l="1"/>
  <c r="G213" i="2"/>
  <c r="F213" i="2"/>
  <c r="I213" i="2" s="1"/>
  <c r="C214" i="2" l="1"/>
  <c r="D214" i="2" l="1"/>
  <c r="G214" i="2"/>
  <c r="F214" i="2"/>
  <c r="I214" i="2" s="1"/>
  <c r="C215" i="2" l="1"/>
  <c r="D215" i="2" l="1"/>
  <c r="G215" i="2"/>
  <c r="F215" i="2"/>
  <c r="I215" i="2" s="1"/>
  <c r="C216" i="2" l="1"/>
  <c r="D216" i="2" l="1"/>
  <c r="G216" i="2"/>
  <c r="F216" i="2"/>
  <c r="I216" i="2" s="1"/>
  <c r="C217" i="2" l="1"/>
  <c r="D217" i="2" l="1"/>
  <c r="G217" i="2"/>
  <c r="F217" i="2"/>
  <c r="I217" i="2" s="1"/>
  <c r="C218" i="2" l="1"/>
  <c r="D218" i="2" l="1"/>
  <c r="G218" i="2"/>
  <c r="F218" i="2"/>
  <c r="I218" i="2" s="1"/>
  <c r="C219" i="2" l="1"/>
  <c r="D219" i="2" l="1"/>
  <c r="G219" i="2"/>
  <c r="F219" i="2"/>
  <c r="I219" i="2" s="1"/>
  <c r="C220" i="2" l="1"/>
  <c r="D220" i="2" l="1"/>
  <c r="G220" i="2"/>
  <c r="F220" i="2"/>
  <c r="I220" i="2" s="1"/>
  <c r="C221" i="2" l="1"/>
  <c r="D221" i="2" l="1"/>
  <c r="G221" i="2"/>
  <c r="F221" i="2"/>
  <c r="I221" i="2" s="1"/>
  <c r="C222" i="2" l="1"/>
  <c r="D222" i="2" l="1"/>
  <c r="G222" i="2"/>
  <c r="F222" i="2"/>
  <c r="I222" i="2" s="1"/>
  <c r="C223" i="2" l="1"/>
  <c r="D223" i="2" l="1"/>
  <c r="G223" i="2"/>
  <c r="F223" i="2"/>
  <c r="I223" i="2" s="1"/>
  <c r="C224" i="2" l="1"/>
  <c r="D224" i="2" l="1"/>
  <c r="G224" i="2"/>
  <c r="F224" i="2"/>
  <c r="I224" i="2" s="1"/>
  <c r="C225" i="2" l="1"/>
  <c r="D225" i="2" l="1"/>
  <c r="G225" i="2"/>
  <c r="F225" i="2"/>
  <c r="I225" i="2" s="1"/>
  <c r="C226" i="2" l="1"/>
  <c r="D226" i="2" l="1"/>
  <c r="G226" i="2"/>
  <c r="F226" i="2"/>
  <c r="I226" i="2" s="1"/>
  <c r="C227" i="2" l="1"/>
  <c r="D227" i="2" l="1"/>
  <c r="G227" i="2"/>
  <c r="F227" i="2"/>
  <c r="I227" i="2" s="1"/>
  <c r="C228" i="2" l="1"/>
  <c r="D228" i="2" l="1"/>
  <c r="G228" i="2"/>
  <c r="F228" i="2"/>
  <c r="I228" i="2" s="1"/>
  <c r="C229" i="2" l="1"/>
  <c r="D229" i="2" l="1"/>
  <c r="G229" i="2"/>
  <c r="F229" i="2"/>
  <c r="I229" i="2" s="1"/>
  <c r="C230" i="2" l="1"/>
  <c r="D230" i="2" l="1"/>
  <c r="G230" i="2"/>
  <c r="F230" i="2"/>
  <c r="I230" i="2" s="1"/>
  <c r="C231" i="2" l="1"/>
  <c r="D231" i="2" l="1"/>
  <c r="G231" i="2"/>
  <c r="F231" i="2"/>
  <c r="I231" i="2" s="1"/>
  <c r="C232" i="2" l="1"/>
  <c r="D232" i="2" l="1"/>
  <c r="G232" i="2"/>
  <c r="F232" i="2"/>
  <c r="I232" i="2" s="1"/>
  <c r="C233" i="2" l="1"/>
  <c r="D233" i="2" l="1"/>
  <c r="G233" i="2"/>
  <c r="F233" i="2"/>
  <c r="I233" i="2" s="1"/>
  <c r="C234" i="2" l="1"/>
  <c r="D234" i="2" l="1"/>
  <c r="G234" i="2"/>
  <c r="F234" i="2"/>
  <c r="I234" i="2" s="1"/>
  <c r="C235" i="2" l="1"/>
  <c r="D235" i="2" l="1"/>
  <c r="G235" i="2"/>
  <c r="F235" i="2"/>
  <c r="I235" i="2" s="1"/>
  <c r="C236" i="2" l="1"/>
  <c r="D236" i="2" l="1"/>
  <c r="G236" i="2"/>
  <c r="F236" i="2"/>
  <c r="I236" i="2" s="1"/>
  <c r="C237" i="2" l="1"/>
  <c r="D237" i="2" l="1"/>
  <c r="G237" i="2"/>
  <c r="F237" i="2"/>
  <c r="I237" i="2" s="1"/>
  <c r="C238" i="2" l="1"/>
  <c r="D238" i="2" l="1"/>
  <c r="G238" i="2"/>
  <c r="F238" i="2"/>
  <c r="I238" i="2" s="1"/>
  <c r="C239" i="2" l="1"/>
  <c r="D239" i="2" l="1"/>
  <c r="G239" i="2"/>
  <c r="F239" i="2"/>
  <c r="I239" i="2" s="1"/>
  <c r="C240" i="2" l="1"/>
  <c r="D240" i="2" l="1"/>
  <c r="G240" i="2"/>
  <c r="F240" i="2"/>
  <c r="I240" i="2" s="1"/>
  <c r="C241" i="2" l="1"/>
  <c r="D241" i="2" l="1"/>
  <c r="G241" i="2"/>
  <c r="F241" i="2"/>
  <c r="I241" i="2" s="1"/>
  <c r="C242" i="2" l="1"/>
  <c r="D242" i="2" l="1"/>
  <c r="G242" i="2"/>
  <c r="F242" i="2"/>
  <c r="I242" i="2" s="1"/>
  <c r="C243" i="2" l="1"/>
  <c r="D243" i="2" l="1"/>
  <c r="G243" i="2"/>
  <c r="F243" i="2"/>
  <c r="I243" i="2" s="1"/>
  <c r="C244" i="2" l="1"/>
  <c r="D244" i="2" l="1"/>
  <c r="G244" i="2"/>
  <c r="F244" i="2"/>
  <c r="I244" i="2" s="1"/>
  <c r="C245" i="2" l="1"/>
  <c r="D245" i="2" l="1"/>
  <c r="G245" i="2"/>
  <c r="F245" i="2"/>
  <c r="I245" i="2" s="1"/>
  <c r="C246" i="2" l="1"/>
  <c r="D246" i="2" l="1"/>
  <c r="G246" i="2"/>
  <c r="F246" i="2"/>
  <c r="I246" i="2" s="1"/>
  <c r="C247" i="2" l="1"/>
  <c r="D247" i="2" l="1"/>
  <c r="G247" i="2"/>
  <c r="F247" i="2"/>
  <c r="I247" i="2" s="1"/>
  <c r="C248" i="2" l="1"/>
  <c r="D248" i="2" l="1"/>
  <c r="G248" i="2"/>
  <c r="F248" i="2"/>
  <c r="I248" i="2" s="1"/>
  <c r="C249" i="2" l="1"/>
  <c r="D249" i="2" l="1"/>
  <c r="G249" i="2"/>
  <c r="F249" i="2"/>
  <c r="I249" i="2" s="1"/>
  <c r="C250" i="2" l="1"/>
  <c r="D250" i="2" l="1"/>
  <c r="G250" i="2"/>
  <c r="F250" i="2"/>
  <c r="I250" i="2" s="1"/>
  <c r="C251" i="2" l="1"/>
  <c r="D251" i="2" l="1"/>
  <c r="G251" i="2"/>
  <c r="F251" i="2"/>
  <c r="I251" i="2" s="1"/>
  <c r="C252" i="2" l="1"/>
  <c r="D252" i="2" l="1"/>
  <c r="G252" i="2"/>
  <c r="F252" i="2"/>
  <c r="I252" i="2" s="1"/>
  <c r="C253" i="2" l="1"/>
  <c r="D253" i="2" l="1"/>
  <c r="G253" i="2"/>
  <c r="F253" i="2"/>
  <c r="I253" i="2" s="1"/>
  <c r="C254" i="2" l="1"/>
  <c r="D254" i="2" l="1"/>
  <c r="G254" i="2"/>
  <c r="F254" i="2"/>
  <c r="I254" i="2" s="1"/>
  <c r="C255" i="2" l="1"/>
  <c r="D255" i="2" l="1"/>
  <c r="G255" i="2"/>
  <c r="F255" i="2"/>
  <c r="I255" i="2" s="1"/>
  <c r="C256" i="2" l="1"/>
  <c r="D256" i="2" l="1"/>
  <c r="G256" i="2"/>
  <c r="F256" i="2"/>
  <c r="I256" i="2" s="1"/>
  <c r="C257" i="2" l="1"/>
  <c r="D257" i="2" l="1"/>
  <c r="G257" i="2"/>
  <c r="F257" i="2"/>
  <c r="I257" i="2" s="1"/>
  <c r="C258" i="2" l="1"/>
  <c r="D258" i="2" l="1"/>
  <c r="G258" i="2"/>
  <c r="F258" i="2"/>
  <c r="I258" i="2" s="1"/>
  <c r="C259" i="2" l="1"/>
  <c r="D259" i="2" l="1"/>
  <c r="G259" i="2"/>
  <c r="F259" i="2"/>
  <c r="I259" i="2" s="1"/>
  <c r="C260" i="2" l="1"/>
  <c r="D260" i="2" l="1"/>
  <c r="G260" i="2"/>
  <c r="F260" i="2"/>
  <c r="I260" i="2" s="1"/>
  <c r="C261" i="2" l="1"/>
  <c r="D261" i="2" l="1"/>
  <c r="G261" i="2"/>
  <c r="F261" i="2"/>
  <c r="I261" i="2" s="1"/>
  <c r="C262" i="2" l="1"/>
  <c r="D262" i="2" l="1"/>
  <c r="G262" i="2"/>
  <c r="F262" i="2"/>
  <c r="I262" i="2" s="1"/>
  <c r="C263" i="2" l="1"/>
  <c r="D263" i="2" l="1"/>
  <c r="G263" i="2"/>
  <c r="F263" i="2"/>
  <c r="I263" i="2" s="1"/>
  <c r="C264" i="2" l="1"/>
  <c r="D264" i="2" l="1"/>
  <c r="G264" i="2"/>
  <c r="F264" i="2"/>
  <c r="I264" i="2" s="1"/>
  <c r="C265" i="2" l="1"/>
  <c r="D265" i="2" l="1"/>
  <c r="G265" i="2"/>
  <c r="F265" i="2"/>
  <c r="I265" i="2" s="1"/>
  <c r="C266" i="2" l="1"/>
  <c r="D266" i="2" l="1"/>
  <c r="G266" i="2"/>
  <c r="F266" i="2"/>
  <c r="I266" i="2" s="1"/>
  <c r="C267" i="2" l="1"/>
  <c r="D267" i="2" l="1"/>
  <c r="G267" i="2"/>
  <c r="F267" i="2"/>
  <c r="I267" i="2" s="1"/>
  <c r="C268" i="2" l="1"/>
  <c r="D268" i="2" l="1"/>
  <c r="G268" i="2"/>
  <c r="F268" i="2"/>
  <c r="I268" i="2" s="1"/>
  <c r="C269" i="2" l="1"/>
  <c r="D269" i="2" l="1"/>
  <c r="G269" i="2"/>
  <c r="F269" i="2"/>
  <c r="I269" i="2" s="1"/>
  <c r="C270" i="2" l="1"/>
  <c r="D270" i="2" l="1"/>
  <c r="G270" i="2"/>
  <c r="F270" i="2"/>
  <c r="I270" i="2" s="1"/>
  <c r="C271" i="2" l="1"/>
  <c r="D271" i="2" l="1"/>
  <c r="G271" i="2"/>
  <c r="F271" i="2"/>
  <c r="I271" i="2" s="1"/>
  <c r="C272" i="2" l="1"/>
  <c r="D272" i="2" l="1"/>
  <c r="G272" i="2"/>
  <c r="F272" i="2"/>
  <c r="I272" i="2" s="1"/>
  <c r="C273" i="2" l="1"/>
  <c r="D273" i="2" l="1"/>
  <c r="G273" i="2"/>
  <c r="F273" i="2"/>
  <c r="I273" i="2" s="1"/>
  <c r="C274" i="2" l="1"/>
  <c r="D274" i="2" l="1"/>
  <c r="G274" i="2"/>
  <c r="F274" i="2"/>
  <c r="I274" i="2" s="1"/>
  <c r="C275" i="2" l="1"/>
  <c r="D275" i="2" l="1"/>
  <c r="G275" i="2"/>
  <c r="F275" i="2"/>
  <c r="I275" i="2" s="1"/>
  <c r="C276" i="2" l="1"/>
  <c r="D276" i="2" l="1"/>
  <c r="G276" i="2"/>
  <c r="F276" i="2"/>
  <c r="I276" i="2" s="1"/>
  <c r="C277" i="2" l="1"/>
  <c r="D277" i="2" l="1"/>
  <c r="G277" i="2"/>
  <c r="F277" i="2"/>
  <c r="I277" i="2" s="1"/>
  <c r="C278" i="2" l="1"/>
  <c r="D278" i="2" l="1"/>
  <c r="G278" i="2"/>
  <c r="F278" i="2"/>
  <c r="I278" i="2" s="1"/>
  <c r="C279" i="2" l="1"/>
  <c r="D279" i="2" l="1"/>
  <c r="G279" i="2"/>
  <c r="F279" i="2"/>
  <c r="I279" i="2" s="1"/>
  <c r="C280" i="2" l="1"/>
  <c r="D280" i="2" l="1"/>
  <c r="G280" i="2"/>
  <c r="F280" i="2"/>
  <c r="I280" i="2" s="1"/>
  <c r="C281" i="2" l="1"/>
  <c r="D281" i="2" l="1"/>
  <c r="G281" i="2"/>
  <c r="F281" i="2"/>
  <c r="I281" i="2" s="1"/>
  <c r="C282" i="2" l="1"/>
  <c r="D282" i="2" l="1"/>
  <c r="G282" i="2"/>
  <c r="F282" i="2"/>
  <c r="I282" i="2" s="1"/>
  <c r="C283" i="2" l="1"/>
  <c r="D283" i="2" l="1"/>
  <c r="G283" i="2"/>
  <c r="F283" i="2"/>
  <c r="I283" i="2" s="1"/>
  <c r="C284" i="2" l="1"/>
  <c r="D284" i="2" l="1"/>
  <c r="G284" i="2"/>
  <c r="F284" i="2"/>
  <c r="I284" i="2" s="1"/>
  <c r="C285" i="2" l="1"/>
  <c r="D285" i="2" l="1"/>
  <c r="G285" i="2"/>
  <c r="F285" i="2"/>
  <c r="I285" i="2" s="1"/>
  <c r="C286" i="2" l="1"/>
  <c r="D286" i="2" l="1"/>
  <c r="G286" i="2"/>
  <c r="F286" i="2"/>
  <c r="I286" i="2" s="1"/>
  <c r="C287" i="2" l="1"/>
  <c r="D287" i="2" l="1"/>
  <c r="G287" i="2"/>
  <c r="F287" i="2"/>
  <c r="I287" i="2" s="1"/>
  <c r="C288" i="2" l="1"/>
  <c r="D288" i="2" l="1"/>
  <c r="G288" i="2"/>
  <c r="F288" i="2"/>
  <c r="I288" i="2" s="1"/>
  <c r="C289" i="2" l="1"/>
  <c r="D289" i="2" l="1"/>
  <c r="G289" i="2"/>
  <c r="F289" i="2"/>
  <c r="I289" i="2" s="1"/>
  <c r="C290" i="2" l="1"/>
  <c r="D290" i="2" l="1"/>
  <c r="G290" i="2"/>
  <c r="F290" i="2"/>
  <c r="I290" i="2" s="1"/>
  <c r="C291" i="2" l="1"/>
  <c r="D291" i="2" l="1"/>
  <c r="G291" i="2"/>
  <c r="F291" i="2"/>
  <c r="I291" i="2" s="1"/>
  <c r="C292" i="2" l="1"/>
  <c r="D292" i="2" l="1"/>
  <c r="G292" i="2"/>
  <c r="F292" i="2"/>
  <c r="I292" i="2" s="1"/>
  <c r="C293" i="2" l="1"/>
  <c r="D293" i="2" l="1"/>
  <c r="G293" i="2"/>
  <c r="F293" i="2"/>
  <c r="I293" i="2" s="1"/>
  <c r="C294" i="2" l="1"/>
  <c r="D294" i="2" l="1"/>
  <c r="G294" i="2"/>
  <c r="F294" i="2"/>
  <c r="I294" i="2" s="1"/>
  <c r="C295" i="2" l="1"/>
  <c r="D295" i="2" l="1"/>
  <c r="G295" i="2"/>
  <c r="F295" i="2"/>
  <c r="I295" i="2" s="1"/>
  <c r="C296" i="2" l="1"/>
  <c r="D296" i="2" l="1"/>
  <c r="G296" i="2"/>
  <c r="F296" i="2"/>
  <c r="I296" i="2" s="1"/>
  <c r="C297" i="2" l="1"/>
  <c r="D297" i="2" l="1"/>
  <c r="G297" i="2"/>
  <c r="F297" i="2"/>
  <c r="I297" i="2" s="1"/>
  <c r="C298" i="2" l="1"/>
  <c r="D298" i="2" l="1"/>
  <c r="G298" i="2"/>
  <c r="F298" i="2"/>
  <c r="I298" i="2" s="1"/>
  <c r="C299" i="2" l="1"/>
  <c r="D299" i="2" l="1"/>
  <c r="G299" i="2"/>
  <c r="F299" i="2"/>
  <c r="I299" i="2" s="1"/>
  <c r="C300" i="2" l="1"/>
  <c r="D300" i="2" l="1"/>
  <c r="G300" i="2"/>
  <c r="F300" i="2"/>
  <c r="I300" i="2" s="1"/>
  <c r="C301" i="2" l="1"/>
  <c r="D301" i="2" l="1"/>
  <c r="G301" i="2"/>
  <c r="F301" i="2"/>
  <c r="I301" i="2" s="1"/>
  <c r="C302" i="2" l="1"/>
  <c r="D302" i="2" l="1"/>
  <c r="G302" i="2"/>
  <c r="F302" i="2"/>
  <c r="I302" i="2" s="1"/>
  <c r="C303" i="2" l="1"/>
  <c r="D303" i="2" l="1"/>
  <c r="G303" i="2"/>
  <c r="F303" i="2"/>
  <c r="I303" i="2" s="1"/>
  <c r="C304" i="2" l="1"/>
  <c r="D304" i="2" l="1"/>
  <c r="G304" i="2"/>
  <c r="F304" i="2"/>
  <c r="I304" i="2" s="1"/>
  <c r="C305" i="2" l="1"/>
  <c r="D305" i="2" l="1"/>
  <c r="G305" i="2"/>
  <c r="F305" i="2"/>
  <c r="I305" i="2" s="1"/>
  <c r="C306" i="2" l="1"/>
  <c r="D306" i="2" l="1"/>
  <c r="G306" i="2"/>
  <c r="F306" i="2"/>
  <c r="I306" i="2" s="1"/>
  <c r="C307" i="2" l="1"/>
  <c r="D307" i="2" l="1"/>
  <c r="G307" i="2"/>
  <c r="F307" i="2"/>
  <c r="I307" i="2" s="1"/>
  <c r="C308" i="2" l="1"/>
  <c r="D308" i="2" l="1"/>
  <c r="G308" i="2"/>
  <c r="F308" i="2"/>
  <c r="I308" i="2" s="1"/>
  <c r="C309" i="2" l="1"/>
  <c r="D309" i="2" l="1"/>
  <c r="G309" i="2"/>
  <c r="F309" i="2"/>
  <c r="I309" i="2" s="1"/>
  <c r="C310" i="2" l="1"/>
  <c r="D310" i="2" l="1"/>
  <c r="G310" i="2"/>
  <c r="F310" i="2"/>
  <c r="I310" i="2" s="1"/>
  <c r="C311" i="2" l="1"/>
  <c r="D311" i="2" l="1"/>
  <c r="G311" i="2"/>
  <c r="F311" i="2"/>
  <c r="I311" i="2" s="1"/>
  <c r="C312" i="2" l="1"/>
  <c r="D312" i="2" l="1"/>
  <c r="G312" i="2"/>
  <c r="F312" i="2"/>
  <c r="I312" i="2" s="1"/>
  <c r="C313" i="2" l="1"/>
  <c r="D313" i="2" l="1"/>
  <c r="G313" i="2"/>
  <c r="F313" i="2"/>
  <c r="I313" i="2" s="1"/>
  <c r="C314" i="2" l="1"/>
  <c r="D314" i="2" l="1"/>
  <c r="G314" i="2"/>
  <c r="F314" i="2"/>
  <c r="I314" i="2" s="1"/>
  <c r="C315" i="2" l="1"/>
  <c r="D315" i="2" l="1"/>
  <c r="G315" i="2"/>
  <c r="F315" i="2"/>
  <c r="I315" i="2" s="1"/>
  <c r="C316" i="2" l="1"/>
  <c r="D316" i="2" l="1"/>
  <c r="G316" i="2"/>
  <c r="F316" i="2"/>
  <c r="I316" i="2" s="1"/>
  <c r="C317" i="2" l="1"/>
  <c r="D317" i="2" l="1"/>
  <c r="G317" i="2"/>
  <c r="F317" i="2"/>
  <c r="I317" i="2" s="1"/>
  <c r="C318" i="2" l="1"/>
  <c r="D318" i="2" l="1"/>
  <c r="G318" i="2"/>
  <c r="F318" i="2"/>
  <c r="I318" i="2" s="1"/>
  <c r="C319" i="2" l="1"/>
  <c r="D319" i="2" l="1"/>
  <c r="G319" i="2"/>
  <c r="F319" i="2"/>
  <c r="I319" i="2" s="1"/>
  <c r="C320" i="2" l="1"/>
  <c r="D320" i="2" l="1"/>
  <c r="G320" i="2"/>
  <c r="F320" i="2"/>
  <c r="I320" i="2" s="1"/>
  <c r="C321" i="2" l="1"/>
  <c r="D321" i="2" l="1"/>
  <c r="G321" i="2"/>
  <c r="F321" i="2"/>
  <c r="I321" i="2" s="1"/>
  <c r="C322" i="2" l="1"/>
  <c r="D322" i="2" l="1"/>
  <c r="G322" i="2"/>
  <c r="F322" i="2"/>
  <c r="I322" i="2" s="1"/>
  <c r="C323" i="2" l="1"/>
  <c r="D323" i="2" l="1"/>
  <c r="G323" i="2"/>
  <c r="F323" i="2"/>
  <c r="I323" i="2" s="1"/>
  <c r="C324" i="2" l="1"/>
  <c r="D324" i="2" l="1"/>
  <c r="G324" i="2"/>
  <c r="F324" i="2"/>
  <c r="I324" i="2" s="1"/>
  <c r="C325" i="2" l="1"/>
  <c r="D325" i="2" l="1"/>
  <c r="G325" i="2"/>
  <c r="F325" i="2"/>
  <c r="I325" i="2" s="1"/>
  <c r="C326" i="2" l="1"/>
  <c r="D326" i="2" l="1"/>
  <c r="G326" i="2"/>
  <c r="F326" i="2"/>
  <c r="I326" i="2" s="1"/>
  <c r="C327" i="2" l="1"/>
  <c r="D327" i="2" l="1"/>
  <c r="G327" i="2"/>
  <c r="F327" i="2"/>
  <c r="I327" i="2" s="1"/>
  <c r="C328" i="2" l="1"/>
  <c r="D328" i="2" l="1"/>
  <c r="G328" i="2"/>
  <c r="F328" i="2"/>
  <c r="I328" i="2" s="1"/>
  <c r="C329" i="2" l="1"/>
  <c r="D329" i="2" l="1"/>
  <c r="G329" i="2"/>
  <c r="F329" i="2"/>
  <c r="I329" i="2" s="1"/>
  <c r="C330" i="2" l="1"/>
  <c r="D330" i="2" l="1"/>
  <c r="G330" i="2"/>
  <c r="F330" i="2"/>
  <c r="I330" i="2" s="1"/>
  <c r="C331" i="2" l="1"/>
  <c r="D331" i="2" l="1"/>
  <c r="G331" i="2"/>
  <c r="F331" i="2"/>
  <c r="I331" i="2" s="1"/>
  <c r="C332" i="2" l="1"/>
  <c r="D332" i="2" l="1"/>
  <c r="G332" i="2"/>
  <c r="F332" i="2"/>
  <c r="I332" i="2" s="1"/>
  <c r="C333" i="2" l="1"/>
  <c r="D333" i="2" l="1"/>
  <c r="G333" i="2"/>
  <c r="F333" i="2"/>
  <c r="I333" i="2" s="1"/>
  <c r="C334" i="2" l="1"/>
  <c r="D334" i="2" l="1"/>
  <c r="G334" i="2"/>
  <c r="F334" i="2"/>
  <c r="I334" i="2" s="1"/>
  <c r="C335" i="2" l="1"/>
  <c r="D335" i="2" l="1"/>
  <c r="G335" i="2"/>
  <c r="F335" i="2"/>
  <c r="I335" i="2" s="1"/>
  <c r="C336" i="2" l="1"/>
  <c r="D336" i="2" l="1"/>
  <c r="G336" i="2"/>
  <c r="F336" i="2"/>
  <c r="I336" i="2" s="1"/>
  <c r="C337" i="2" l="1"/>
  <c r="D337" i="2" l="1"/>
  <c r="G337" i="2"/>
  <c r="F337" i="2"/>
  <c r="I337" i="2" s="1"/>
  <c r="C338" i="2" l="1"/>
  <c r="D338" i="2" l="1"/>
  <c r="G338" i="2"/>
  <c r="F338" i="2"/>
  <c r="I338" i="2" s="1"/>
  <c r="C339" i="2" l="1"/>
  <c r="D339" i="2" l="1"/>
  <c r="G339" i="2"/>
  <c r="F339" i="2"/>
  <c r="I339" i="2" s="1"/>
  <c r="C340" i="2" l="1"/>
  <c r="D340" i="2" l="1"/>
  <c r="G340" i="2"/>
  <c r="F340" i="2"/>
  <c r="I340" i="2" s="1"/>
  <c r="C341" i="2" l="1"/>
  <c r="D341" i="2" l="1"/>
  <c r="G341" i="2"/>
  <c r="F341" i="2"/>
  <c r="I341" i="2" s="1"/>
  <c r="C342" i="2" l="1"/>
  <c r="D342" i="2" l="1"/>
  <c r="G342" i="2"/>
  <c r="F342" i="2"/>
  <c r="I342" i="2" s="1"/>
  <c r="C343" i="2" l="1"/>
  <c r="D343" i="2" l="1"/>
  <c r="G343" i="2"/>
  <c r="F343" i="2"/>
  <c r="I343" i="2" s="1"/>
  <c r="C344" i="2" l="1"/>
  <c r="D344" i="2" l="1"/>
  <c r="G344" i="2"/>
  <c r="F344" i="2"/>
  <c r="I344" i="2" s="1"/>
  <c r="C345" i="2" l="1"/>
  <c r="D345" i="2" l="1"/>
  <c r="G345" i="2"/>
  <c r="F345" i="2"/>
  <c r="I345" i="2" s="1"/>
  <c r="C346" i="2" l="1"/>
  <c r="D346" i="2" l="1"/>
  <c r="G346" i="2"/>
  <c r="F346" i="2"/>
  <c r="I346" i="2" s="1"/>
  <c r="C347" i="2" l="1"/>
  <c r="D347" i="2" l="1"/>
  <c r="G347" i="2"/>
  <c r="F347" i="2"/>
  <c r="I347" i="2" s="1"/>
  <c r="C348" i="2" l="1"/>
  <c r="D348" i="2" l="1"/>
  <c r="G348" i="2"/>
  <c r="F348" i="2"/>
  <c r="I348" i="2" s="1"/>
  <c r="C349" i="2" l="1"/>
  <c r="D349" i="2" l="1"/>
  <c r="G349" i="2"/>
  <c r="F349" i="2"/>
  <c r="I349" i="2" s="1"/>
  <c r="C350" i="2" l="1"/>
  <c r="D350" i="2" l="1"/>
  <c r="G350" i="2"/>
  <c r="F350" i="2"/>
  <c r="I350" i="2" s="1"/>
  <c r="C351" i="2" l="1"/>
  <c r="D351" i="2" l="1"/>
  <c r="G351" i="2"/>
  <c r="F351" i="2"/>
  <c r="I351" i="2" s="1"/>
  <c r="C352" i="2" l="1"/>
  <c r="D352" i="2" l="1"/>
  <c r="G352" i="2"/>
  <c r="F352" i="2"/>
  <c r="I352" i="2" s="1"/>
  <c r="C353" i="2" l="1"/>
  <c r="D353" i="2" l="1"/>
  <c r="G353" i="2"/>
  <c r="F353" i="2"/>
  <c r="I353" i="2" s="1"/>
  <c r="C354" i="2" l="1"/>
  <c r="D354" i="2" l="1"/>
  <c r="G354" i="2"/>
  <c r="F354" i="2"/>
  <c r="I354" i="2" s="1"/>
  <c r="C355" i="2" l="1"/>
  <c r="D355" i="2" l="1"/>
  <c r="G355" i="2"/>
  <c r="F355" i="2"/>
  <c r="I355" i="2" s="1"/>
  <c r="C356" i="2" l="1"/>
  <c r="D356" i="2" l="1"/>
  <c r="G356" i="2"/>
  <c r="F356" i="2"/>
  <c r="I356" i="2" s="1"/>
  <c r="C357" i="2" l="1"/>
  <c r="D357" i="2" l="1"/>
  <c r="G357" i="2"/>
  <c r="F357" i="2"/>
  <c r="I357" i="2" s="1"/>
  <c r="C358" i="2" l="1"/>
  <c r="D358" i="2" l="1"/>
  <c r="G358" i="2"/>
  <c r="F358" i="2"/>
  <c r="I358" i="2" s="1"/>
  <c r="C359" i="2" l="1"/>
  <c r="D359" i="2" l="1"/>
  <c r="G359" i="2"/>
  <c r="F359" i="2"/>
  <c r="I359" i="2" s="1"/>
  <c r="C360" i="2" l="1"/>
  <c r="D360" i="2" l="1"/>
  <c r="G360" i="2"/>
  <c r="F360" i="2"/>
  <c r="I360" i="2" s="1"/>
  <c r="C361" i="2" l="1"/>
  <c r="D361" i="2" l="1"/>
  <c r="G361" i="2"/>
  <c r="F361" i="2"/>
  <c r="I361" i="2" s="1"/>
  <c r="C362" i="2" l="1"/>
  <c r="D362" i="2" l="1"/>
  <c r="G362" i="2"/>
  <c r="F362" i="2"/>
  <c r="I362" i="2" s="1"/>
  <c r="C363" i="2" l="1"/>
  <c r="D363" i="2" l="1"/>
  <c r="G363" i="2"/>
  <c r="F363" i="2"/>
  <c r="I363" i="2" s="1"/>
  <c r="J363" i="2" s="1"/>
  <c r="E363" i="2" s="1"/>
  <c r="H363" i="2" s="1"/>
  <c r="J4" i="2"/>
  <c r="J5" i="2"/>
  <c r="E5" i="2" s="1"/>
  <c r="J6" i="2"/>
  <c r="E6" i="2" s="1"/>
  <c r="H6" i="2" s="1"/>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1" i="2"/>
  <c r="E21" i="2" s="1"/>
  <c r="H21" i="2" s="1"/>
  <c r="J22" i="2"/>
  <c r="E22" i="2" s="1"/>
  <c r="H22" i="2" s="1"/>
  <c r="J23" i="2"/>
  <c r="E23" i="2" s="1"/>
  <c r="H23"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2" i="2"/>
  <c r="E152" i="2" s="1"/>
  <c r="H152" i="2" s="1"/>
  <c r="J153" i="2"/>
  <c r="E153" i="2" s="1"/>
  <c r="H153"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57" i="2"/>
  <c r="E357" i="2" s="1"/>
  <c r="H357" i="2" s="1"/>
  <c r="J358" i="2"/>
  <c r="E358" i="2" s="1"/>
  <c r="H358" i="2" s="1"/>
  <c r="J359" i="2"/>
  <c r="E359" i="2" s="1"/>
  <c r="H359" i="2" s="1"/>
  <c r="J360" i="2"/>
  <c r="E360" i="2" s="1"/>
  <c r="H360" i="2" s="1"/>
  <c r="J361" i="2"/>
  <c r="E361" i="2" s="1"/>
  <c r="H361" i="2" s="1"/>
  <c r="J362" i="2"/>
  <c r="E362" i="2" s="1"/>
  <c r="H362" i="2" s="1"/>
  <c r="E7" i="1" l="1"/>
  <c r="E6" i="1"/>
  <c r="H5" i="2"/>
  <c r="E5" i="1" s="1"/>
</calcChain>
</file>

<file path=xl/sharedStrings.xml><?xml version="1.0" encoding="utf-8"?>
<sst xmlns="http://schemas.openxmlformats.org/spreadsheetml/2006/main" count="30" uniqueCount="30">
  <si>
    <t>HIPOTEKĀRĀ AIZDEVUMA</t>
  </si>
  <si>
    <t>KALKULATORS</t>
  </si>
  <si>
    <t>DETALIZĒTA INFORMĀCIJA PAR AIZDEVUMU</t>
  </si>
  <si>
    <t>Iegādes cena</t>
  </si>
  <si>
    <t>Procentu likme</t>
  </si>
  <si>
    <t>Aizdevuma termiņš (mēnešos)</t>
  </si>
  <si>
    <t>Aizdevuma summa</t>
  </si>
  <si>
    <t>Aizdevuma sākuma datums</t>
  </si>
  <si>
    <t>* Kopējie ikmēneša maksājumi = aizdevuma maksājumi plus īpašuma nodokļa maksājumi</t>
  </si>
  <si>
    <t>VĒRTĪBAS</t>
  </si>
  <si>
    <t>AIZDEVUMA IKMĒNEŠA MAKSĀJUMS</t>
  </si>
  <si>
    <t>SVARĪGĀKIE STATISTIKAS RĀDĪTĀJI</t>
  </si>
  <si>
    <t>Aizdevuma ikmēneša maksājumi</t>
  </si>
  <si>
    <t>Kopējie ikmēneša maksājumi*</t>
  </si>
  <si>
    <t>Aizdevuma maksājumi kopā</t>
  </si>
  <si>
    <t>Kopā samaksātie procenti</t>
  </si>
  <si>
    <t>Ikmēneša īpašuma nodokļa summa</t>
  </si>
  <si>
    <t>KOPSUMMAS</t>
  </si>
  <si>
    <t>Uz aizdevuma dzēšanas tabulu</t>
  </si>
  <si>
    <t>AIZDEVUMA DZĒŠANAS</t>
  </si>
  <si>
    <t>TABULA</t>
  </si>
  <si>
    <t>#</t>
  </si>
  <si>
    <t>maksājums
datums</t>
  </si>
  <si>
    <t>sākuma
atlikums</t>
  </si>
  <si>
    <t>procenti</t>
  </si>
  <si>
    <t>pamatsumma</t>
  </si>
  <si>
    <t>īpašuma
nodoklis</t>
  </si>
  <si>
    <t>kopā
maksājumi</t>
  </si>
  <si>
    <t>beigu
atlikums</t>
  </si>
  <si>
    <t>#
atlikums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</si>
</sst>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 _€_-;\-* #,##0\ _€_-;_-* &quot;-&quot;\ _€_-;_-@_-"/>
    <numFmt numFmtId="164" formatCode="_(* #,##0_);_(* \(#,##0\);_(* &quot;-&quot;_);_(@_)"/>
    <numFmt numFmtId="166" formatCode="0.0%"/>
    <numFmt numFmtId="167" formatCode="#,##0\ [$EUR]"/>
    <numFmt numFmtId="168" formatCode="#,##0\ [$EUR];\-#,##0\ [$EUR]"/>
    <numFmt numFmtId="169" formatCode="#,##0_ ;\-#,##0\ "/>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style="thick">
        <color theme="0"/>
      </top>
      <bottom/>
      <diagonal/>
    </border>
    <border>
      <left/>
      <right/>
      <top style="thick">
        <color theme="0"/>
      </top>
      <bottom/>
      <diagonal/>
    </border>
  </borders>
  <cellStyleXfs count="18">
    <xf numFmtId="0" fontId="0" fillId="0" borderId="0">
      <alignment horizontal="left" wrapText="1" indent="1"/>
    </xf>
    <xf numFmtId="0" fontId="5" fillId="3" borderId="0" applyNumberFormat="0" applyAlignment="0" applyProtection="0"/>
    <xf numFmtId="0" fontId="3" fillId="4" borderId="4" applyNumberFormat="0" applyProtection="0">
      <alignment horizontal="left" vertical="center" wrapText="1" indent="1"/>
    </xf>
    <xf numFmtId="0" fontId="3" fillId="2" borderId="0" applyNumberFormat="0" applyAlignment="0" applyProtection="0"/>
    <xf numFmtId="0" fontId="7" fillId="0" borderId="1" applyFill="0" applyBorder="0" applyProtection="0">
      <alignment horizontal="right" indent="1"/>
    </xf>
    <xf numFmtId="0" fontId="1" fillId="0" borderId="0" applyNumberFormat="0" applyFill="0" applyBorder="0" applyAlignment="0" applyProtection="0"/>
    <xf numFmtId="0" fontId="9" fillId="0" borderId="0" applyNumberFormat="0" applyFill="0" applyProtection="0">
      <alignment horizontal="right"/>
    </xf>
    <xf numFmtId="0" fontId="8" fillId="0" borderId="0" applyNumberFormat="0" applyFill="0" applyAlignment="0" applyProtection="0"/>
    <xf numFmtId="14" fontId="6" fillId="0" borderId="0" applyFont="0" applyFill="0" applyBorder="0" applyAlignment="0">
      <alignment horizontal="left" indent="1"/>
    </xf>
    <xf numFmtId="0" fontId="3" fillId="4" borderId="0" applyFont="0" applyBorder="0">
      <alignment horizontal="center" wrapText="1"/>
      <protection locked="0"/>
    </xf>
    <xf numFmtId="0" fontId="10" fillId="0" borderId="0" applyNumberFormat="0" applyFill="0" applyBorder="0" applyProtection="0">
      <alignment wrapText="1"/>
    </xf>
    <xf numFmtId="0" fontId="6" fillId="0" borderId="3" applyNumberFormat="0" applyFont="0" applyFill="0" applyAlignment="0">
      <alignment wrapText="1"/>
    </xf>
    <xf numFmtId="167" fontId="2" fillId="2" borderId="0">
      <alignment horizontal="center" vertical="center"/>
    </xf>
    <xf numFmtId="41" fontId="6" fillId="0" borderId="0" applyFont="0" applyFill="0" applyBorder="0" applyProtection="0">
      <alignment horizontal="right" indent="1"/>
    </xf>
    <xf numFmtId="169" fontId="6" fillId="0" borderId="0" applyFont="0" applyFill="0" applyBorder="0" applyProtection="0">
      <alignment horizontal="center"/>
    </xf>
    <xf numFmtId="168" fontId="6" fillId="0" borderId="0" applyFont="0" applyFill="0" applyBorder="0" applyProtection="0">
      <alignment horizontal="right"/>
    </xf>
    <xf numFmtId="166" fontId="6" fillId="0" borderId="0" applyFont="0" applyFill="0" applyBorder="0" applyProtection="0">
      <alignment horizontal="right" indent="1"/>
    </xf>
    <xf numFmtId="164" fontId="6" fillId="0" borderId="0" applyFont="0" applyFill="0" applyBorder="0" applyProtection="0">
      <alignment horizontal="right" indent="1"/>
    </xf>
  </cellStyleXfs>
  <cellXfs count="28">
    <xf numFmtId="0" fontId="0" fillId="0" borderId="0" xfId="0">
      <alignment horizontal="left" wrapText="1" indent="1"/>
    </xf>
    <xf numFmtId="0" fontId="4" fillId="0" borderId="0" xfId="0" applyFont="1" applyProtection="1">
      <alignment horizontal="left" wrapText="1" inden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horizontal="left" wrapText="1" indent="1"/>
      <protection locked="0"/>
    </xf>
    <xf numFmtId="0" fontId="3" fillId="2" borderId="0" xfId="3" applyAlignment="1" applyProtection="1">
      <alignment horizontal="center"/>
    </xf>
    <xf numFmtId="0" fontId="3" fillId="4" borderId="0" xfId="9">
      <alignment horizontal="center" wrapText="1"/>
      <protection locked="0"/>
    </xf>
    <xf numFmtId="0" fontId="0" fillId="0" borderId="0" xfId="0" applyFont="1" applyFill="1" applyBorder="1">
      <alignment horizontal="left" wrapText="1" indent="1"/>
    </xf>
    <xf numFmtId="0" fontId="0" fillId="0" borderId="0" xfId="0" applyAlignment="1">
      <alignment vertical="top"/>
    </xf>
    <xf numFmtId="166" fontId="0" fillId="0" borderId="0" xfId="16" applyFont="1" applyFill="1" applyBorder="1">
      <alignment horizontal="right" indent="1"/>
    </xf>
    <xf numFmtId="0" fontId="3" fillId="4" borderId="4" xfId="2">
      <alignment horizontal="left" vertical="center" wrapText="1" indent="1"/>
    </xf>
    <xf numFmtId="0" fontId="3" fillId="4" borderId="3" xfId="11" applyFont="1" applyFill="1" applyAlignment="1">
      <alignment horizontal="left" vertical="center" wrapText="1" indent="1"/>
    </xf>
    <xf numFmtId="169" fontId="0" fillId="0" borderId="0" xfId="14" applyFont="1">
      <alignment horizontal="center"/>
    </xf>
    <xf numFmtId="14" fontId="7" fillId="0" borderId="0" xfId="8" applyFont="1" applyFill="1" applyBorder="1" applyAlignment="1">
      <alignment horizontal="right" indent="1"/>
    </xf>
    <xf numFmtId="14" fontId="0" fillId="0" borderId="0" xfId="8" applyFont="1" applyAlignment="1">
      <alignment horizontal="left" wrapText="1" indent="1"/>
    </xf>
    <xf numFmtId="0" fontId="5" fillId="3" borderId="0" xfId="1" applyAlignment="1">
      <alignment horizontal="left" wrapText="1" indent="1"/>
    </xf>
    <xf numFmtId="167" fontId="2" fillId="2" borderId="0" xfId="12" applyNumberFormat="1">
      <alignment horizontal="center" vertical="center"/>
    </xf>
    <xf numFmtId="168" fontId="0" fillId="0" borderId="0" xfId="15" applyNumberFormat="1" applyFont="1">
      <alignment horizontal="right"/>
    </xf>
    <xf numFmtId="168" fontId="0" fillId="0" borderId="0" xfId="15" applyNumberFormat="1" applyFont="1" applyFill="1" applyBorder="1" applyAlignment="1">
      <alignment horizontal="right" indent="1"/>
    </xf>
    <xf numFmtId="168" fontId="0" fillId="0" borderId="0" xfId="15" applyNumberFormat="1" applyFont="1" applyAlignment="1">
      <alignment horizontal="right" indent="1"/>
    </xf>
    <xf numFmtId="3" fontId="0" fillId="0" borderId="0" xfId="13" applyNumberFormat="1" applyFont="1" applyFill="1" applyBorder="1">
      <alignment horizontal="right" indent="1"/>
    </xf>
    <xf numFmtId="169" fontId="6" fillId="0" borderId="0" xfId="14" applyNumberFormat="1">
      <alignment horizontal="center"/>
    </xf>
    <xf numFmtId="0" fontId="5" fillId="3" borderId="0" xfId="1" applyAlignment="1">
      <alignment wrapText="1"/>
    </xf>
    <xf numFmtId="0" fontId="10" fillId="0" borderId="0" xfId="10">
      <alignment wrapText="1"/>
    </xf>
    <xf numFmtId="0" fontId="9" fillId="0" borderId="0" xfId="6" applyAlignment="1">
      <alignment horizontal="right"/>
    </xf>
    <xf numFmtId="0" fontId="5" fillId="3" borderId="0" xfId="1" applyNumberFormat="1" applyBorder="1" applyAlignment="1" applyProtection="1">
      <protection locked="0"/>
    </xf>
    <xf numFmtId="0" fontId="5" fillId="3" borderId="2" xfId="1" applyNumberFormat="1" applyBorder="1" applyAlignment="1" applyProtection="1">
      <alignment horizontal="left" vertical="top"/>
      <protection locked="0"/>
    </xf>
    <xf numFmtId="167" fontId="9" fillId="0" borderId="0" xfId="6" applyNumberFormat="1" applyFill="1" applyBorder="1" applyAlignment="1" applyProtection="1">
      <alignment horizontal="right"/>
      <protection locked="0"/>
    </xf>
  </cellXfs>
  <cellStyles count="18">
    <cellStyle name="Aizdevuma dzēšanas tabulas virsraksts" xfId="9" xr:uid="{00000000-0005-0000-0000-000000000000}"/>
    <cellStyle name="Aizdevuma ikmēneša maksājums" xfId="12" xr:uid="{00000000-0005-0000-0000-00000D000000}"/>
    <cellStyle name="Būtiskāko statistikas datu kreisās puses apmale" xfId="11" xr:uid="{00000000-0005-0000-0000-00000C000000}"/>
    <cellStyle name="Datums" xfId="8" xr:uid="{00000000-0005-0000-0000-000004000000}"/>
    <cellStyle name="Hipersaite" xfId="6" builtinId="8" customBuiltin="1"/>
    <cellStyle name="Izmantota hipersaite" xfId="7" builtinId="9" customBuiltin="1"/>
    <cellStyle name="Komats" xfId="13" builtinId="3" customBuiltin="1"/>
    <cellStyle name="Komats [0]" xfId="14" builtinId="6" customBuiltin="1"/>
    <cellStyle name="Komats 2" xfId="17" xr:uid="{457856B2-3F7E-4BBA-95E7-9A256AEB7EAE}"/>
    <cellStyle name="Nosaukums" xfId="1" builtinId="15" customBuiltin="1"/>
    <cellStyle name="Parasts" xfId="0" builtinId="0" customBuiltin="1"/>
    <cellStyle name="Paskaidrojošs teksts" xfId="10" builtinId="53" customBuiltin="1"/>
    <cellStyle name="Procenti" xfId="16" builtinId="5" customBuiltin="1"/>
    <cellStyle name="Valūta" xfId="15" builtinId="4" customBuiltin="1"/>
    <cellStyle name="Virsraksts 1" xfId="2" builtinId="16" customBuiltin="1"/>
    <cellStyle name="Virsraksts 2" xfId="3" builtinId="17" customBuiltin="1"/>
    <cellStyle name="Virsraksts 3" xfId="4" builtinId="18" customBuiltin="1"/>
    <cellStyle name="Virsraksts 4" xfId="5" builtinId="19" customBuiltin="1"/>
  </cellStyles>
  <dxfs count="16">
    <dxf>
      <font>
        <color theme="0"/>
      </font>
      <fill>
        <patternFill patternType="none">
          <bgColor auto="1"/>
        </patternFill>
      </fill>
      <border>
        <left/>
        <right/>
        <top/>
        <bottom/>
        <vertical/>
        <horizontal/>
      </border>
    </dxf>
    <dxf>
      <protection locked="0" hidden="0"/>
    </dxf>
    <dxf>
      <numFmt numFmtId="169" formatCode="#,##0_ ;\-#,##0\ "/>
    </dxf>
    <dxf>
      <numFmt numFmtId="168" formatCode="#,##0\ [$EUR];\-#,##0\ [$EUR]"/>
    </dxf>
    <dxf>
      <numFmt numFmtId="168" formatCode="#,##0\ [$EUR];\-#,##0\ [$EUR]"/>
    </dxf>
    <dxf>
      <numFmt numFmtId="168" formatCode="#,##0\ [$EUR];\-#,##0\ [$EUR]"/>
    </dxf>
    <dxf>
      <numFmt numFmtId="168" formatCode="#,##0\ [$EUR];\-#,##0\ [$EUR]"/>
    </dxf>
    <dxf>
      <numFmt numFmtId="168" formatCode="#,##0\ [$EUR];\-#,##0\ [$EUR]"/>
    </dxf>
    <dxf>
      <numFmt numFmtId="168" formatCode="#,##0\ [$EUR];\-#,##0\ [$EUR]"/>
    </dxf>
    <dxf>
      <numFmt numFmtId="169" formatCode="#,##0_ ;\-#,##0\ "/>
    </dxf>
    <dxf>
      <protection locked="1"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style="thick">
          <color theme="0"/>
        </top>
        <bottom style="thin">
          <color theme="0" tint="-0.14996795556505021"/>
        </bottom>
        <vertical/>
        <horizontal style="thin">
          <color theme="0" tint="-0.14996795556505021"/>
        </horizontal>
      </border>
    </dxf>
  </dxfs>
  <tableStyles count="1" defaultTableStyle="Hipotekārā aizdevuma kalkulators" defaultPivotStyle="PivotStyleLight16">
    <tableStyle name="Hipotekārā aizdevuma kalkulators" pivot="0" count="4" xr9:uid="{00000000-0011-0000-FFFF-FFFF00000000}">
      <tableStyleElement type="wholeTable" dxfId="15"/>
      <tableStyleElement type="headerRow" dxfId="14"/>
      <tableStyleElement type="lastColumn"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DetalizētaInformācijaParAizdevumu" displayName="DetalizētaInformācijaParAizdevumu" ref="B3:E8" totalsRowDxfId="11">
  <autoFilter ref="B3:E8" xr:uid="{00000000-0009-0000-0100-000005000000}">
    <filterColumn colId="0" hiddenButton="1"/>
    <filterColumn colId="1" hiddenButton="1"/>
    <filterColumn colId="2" hiddenButton="1"/>
    <filterColumn colId="3" hiddenButton="1"/>
  </autoFilter>
  <tableColumns count="4">
    <tableColumn id="1" xr3:uid="{00000000-0010-0000-0000-000001000000}" name="DETALIZĒTA INFORMĀCIJA PAR AIZDEVUMU" totalsRowLabel="Kopsumma"/>
    <tableColumn id="4" xr3:uid="{00000000-0010-0000-0000-000004000000}" name="VĒRTĪBAS" totalsRowFunction="count"/>
    <tableColumn id="2" xr3:uid="{00000000-0010-0000-0000-000002000000}" name="SVARĪGĀKIE STATISTIKAS RĀDĪTĀJI" totalsRowDxfId="1"/>
    <tableColumn id="3" xr3:uid="{00000000-0010-0000-0000-000003000000}" name="KOPSUMMAS"/>
  </tableColumns>
  <tableStyleInfo name="Hipotekārā aizdevuma kalkulators" showFirstColumn="0" showLastColumn="1" showRowStripes="1" showColumnStripes="1"/>
  <extLst>
    <ext xmlns:x14="http://schemas.microsoft.com/office/spreadsheetml/2009/9/main" uri="{504A1905-F514-4f6f-8877-14C23A59335A}">
      <x14:table altTextSummary="Ievadiet detalizētu informāciju par aizdevumu, lai ģenerētu būtiskākos statistikas datus par ikmēneša aizdevuma maksājumiem, kopējiem ikmēneša maksājumiem, kopējiem aizdevumu maksājumiem un kopējiem samaksātajiem procentiem."/>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Aizdevuma_dzēšana" displayName="Aizdevuma_dzēšana" ref="B3:J363" dataDxfId="10">
  <autoFilter ref="B3:J363" xr:uid="{00000000-0009-0000-0100-000001000000}"/>
  <tableColumns count="9">
    <tableColumn id="1" xr3:uid="{00000000-0010-0000-0100-000001000000}" name="#" totalsRowLabel="Kopsumma" dataDxfId="9">
      <calculatedColumnFormula>ROWS($B$4:B4)</calculatedColumnFormula>
    </tableColumn>
    <tableColumn id="2" xr3:uid="{00000000-0010-0000-0100-000002000000}" name="maksājums_x000a_datums">
      <calculatedColumnFormula>IF(Ievadītās_vērtības,IF(Aizdevuma_dzēšana[[#This Row],['#]]&lt;=Aizdevuma_termiņš,IF(ROW()-ROW(Aizdevuma_dzēšana[[#Headers],[maksājums
datums]])=1,Aizdevuma_sākums,IF(I3&gt;0,EDATE(C3,1),"")),""),"")</calculatedColumnFormula>
    </tableColumn>
    <tableColumn id="3" xr3:uid="{00000000-0010-0000-0100-000003000000}" name="sākuma_x000a_atlikums" dataDxfId="8">
      <calculatedColumnFormula>IF(ROW()-ROW(Aizdevuma_dzēšana[[#Headers],[sākuma
atlikums]])=1,Aizdevuma_summa,IF(Aizdevuma_dzēšana[[#This Row],[maksājums
datums]]="",0,INDEX(Aizdevuma_dzēšana[], ROW()-4,8)))</calculatedColumnFormula>
    </tableColumn>
    <tableColumn id="4" xr3:uid="{00000000-0010-0000-0100-000004000000}" name="procenti" dataDxfId="7">
      <calculatedColumnFormula>IF(Ievadītās_vērtības,IF(ROW()-ROW(Aizdevuma_dzēšana[[#Headers],[procenti]])=1,-IPMT(Procentu_likme/12,1,Aizdevuma_termiņš-ROWS($C$4:C4)+1,Aizdevuma_dzēšana[[#This Row],[sākuma
atlikums]]),IFERROR(-IPMT(Procentu_likme/12,1,Aizdevuma_dzēšana[[#This Row],['#
atlikums]],D5),0)),0)</calculatedColumnFormula>
    </tableColumn>
    <tableColumn id="5" xr3:uid="{00000000-0010-0000-0100-000005000000}" name="pamatsumma" dataDxfId="6">
      <calculatedColumnFormula>IFERROR(IF(AND(Ievadītās_vērtības,Aizdevuma_dzēšana[[#This Row],[maksājums
datums]]&lt;&gt;""),-PPMT(Procentu_likme/12,1,Aizdevuma_termiņš-ROWS($C$4:C4)+1,Aizdevuma_dzēšana[[#This Row],[sākuma
atlikums]]),""),0)</calculatedColumnFormula>
    </tableColumn>
    <tableColumn id="7" xr3:uid="{00000000-0010-0000-0100-000007000000}" name="īpašuma_x000a_nodoklis" dataDxfId="5">
      <calculatedColumnFormula>IF(Aizdevuma_dzēšana[[#This Row],[maksājums
datums]]="",0,Īpašuma_nodokļa_summa)</calculatedColumnFormula>
    </tableColumn>
    <tableColumn id="9" xr3:uid="{00000000-0010-0000-0100-000009000000}" name="kopā_x000a_maksājumi" dataDxfId="4">
      <calculatedColumnFormula>IF(Aizdevuma_dzēšana[[#This Row],[maksājums
datums]]="",0,Aizdevuma_dzēšana[[#This Row],[procenti]]+Aizdevuma_dzēšana[[#This Row],[pamatsumma]]+Aizdevuma_dzēšana[[#This Row],[īpašuma
nodoklis]])</calculatedColumnFormula>
    </tableColumn>
    <tableColumn id="10" xr3:uid="{00000000-0010-0000-0100-00000A000000}" name="beigu_x000a_atlikums" dataDxfId="3">
      <calculatedColumnFormula>IF(Aizdevuma_dzēšana[[#This Row],[maksājums
datums]]="",0,Aizdevuma_dzēšana[[#This Row],[sākuma
atlikums]]-Aizdevuma_dzēšana[[#This Row],[pamatsumma]])</calculatedColumnFormula>
    </tableColumn>
    <tableColumn id="11" xr3:uid="{00000000-0010-0000-0100-00000B000000}" name="#_x000a_atlikums" totalsRowFunction="sum" totalsRowDxfId="2">
      <calculatedColumnFormula>IF(Aizdevuma_dzēšana[[#This Row],[beigu
atlikums]]&gt;0,Pēdējā_rinda-ROW(),0)</calculatedColumnFormula>
    </tableColumn>
  </tableColumns>
  <tableStyleInfo name="Hipotekārā aizdevuma kalkulators" showFirstColumn="0" showLastColumn="0" showRowStripes="1" showColumnStripes="0"/>
  <extLst>
    <ext xmlns:x14="http://schemas.microsoft.com/office/spreadsheetml/2009/9/main" uri="{504A1905-F514-4f6f-8877-14C23A59335A}">
      <x14:table altTextSummary="Aizdevuma maksājumu aprēķini laika periodā. Attiecībā uz papildu maksājumiem tiek pieņemts, ka tiek veikts papildu maksājums par tādu pašu ikmēneša summu Pievienojiet jaunu rindu un ievadiet maksājuma datumu. Kolonnas tiek atjauninātas automātiski"/>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autoPageBreaks="0" fitToPage="1"/>
  </sheetPr>
  <dimension ref="A1:E10"/>
  <sheetViews>
    <sheetView showGridLines="0" tabSelected="1" zoomScaleNormal="100" workbookViewId="0"/>
  </sheetViews>
  <sheetFormatPr defaultColWidth="8.85546875" defaultRowHeight="30" customHeight="1" x14ac:dyDescent="0.25"/>
  <cols>
    <col min="1" max="1" width="2.7109375" style="1" customWidth="1"/>
    <col min="2" max="2" width="35.7109375" style="2" customWidth="1"/>
    <col min="3" max="3" width="20.7109375" style="1" customWidth="1"/>
    <col min="4" max="4" width="35.7109375" style="1" customWidth="1"/>
    <col min="5" max="5" width="20.7109375" customWidth="1"/>
    <col min="6" max="16384" width="8.85546875" style="1"/>
  </cols>
  <sheetData>
    <row r="1" spans="1:5" ht="30" customHeight="1" x14ac:dyDescent="0.4">
      <c r="A1"/>
      <c r="B1" s="22" t="s">
        <v>0</v>
      </c>
      <c r="C1" s="22"/>
      <c r="D1" s="5" t="s">
        <v>10</v>
      </c>
      <c r="E1" s="15"/>
    </row>
    <row r="2" spans="1:5" ht="30" customHeight="1" thickBot="1" x14ac:dyDescent="0.45">
      <c r="A2"/>
      <c r="B2" s="22" t="s">
        <v>1</v>
      </c>
      <c r="C2" s="22"/>
      <c r="D2" s="16">
        <f>E4</f>
        <v>1073.6432460242781</v>
      </c>
      <c r="E2" s="15"/>
    </row>
    <row r="3" spans="1:5" ht="35.1" customHeight="1" thickTop="1" x14ac:dyDescent="0.25">
      <c r="A3"/>
      <c r="B3" s="10" t="s">
        <v>2</v>
      </c>
      <c r="C3" s="10" t="s">
        <v>9</v>
      </c>
      <c r="D3" s="11" t="s">
        <v>11</v>
      </c>
      <c r="E3" s="10" t="s">
        <v>17</v>
      </c>
    </row>
    <row r="4" spans="1:5" ht="30" customHeight="1" x14ac:dyDescent="0.25">
      <c r="B4" s="7" t="s">
        <v>3</v>
      </c>
      <c r="C4" s="18">
        <v>300000</v>
      </c>
      <c r="D4" s="7" t="s">
        <v>12</v>
      </c>
      <c r="E4" s="19">
        <f>IFERROR(PMT(Procentu_likme/12,Aizdevuma_termiņš,-Aizdevuma_summa),0)</f>
        <v>1073.6432460242781</v>
      </c>
    </row>
    <row r="5" spans="1:5" ht="30" customHeight="1" x14ac:dyDescent="0.25">
      <c r="B5" s="7" t="s">
        <v>4</v>
      </c>
      <c r="C5" s="9">
        <v>0.05</v>
      </c>
      <c r="D5" s="7" t="s">
        <v>13</v>
      </c>
      <c r="E5" s="19">
        <f ca="1">IFERROR(IF(Ievadītās_vērtības,SUM(maksājumi_kopā),0),0)</f>
        <v>520679.23652670986</v>
      </c>
    </row>
    <row r="6" spans="1:5" ht="30" customHeight="1" x14ac:dyDescent="0.25">
      <c r="B6" s="7" t="s">
        <v>5</v>
      </c>
      <c r="C6" s="20">
        <v>360</v>
      </c>
      <c r="D6" s="7" t="s">
        <v>14</v>
      </c>
      <c r="E6" s="19">
        <f ca="1">IFERROR(IF(Ievadītās_vērtības,SUM(aizdevuma_maksājums_kopā),0),0)</f>
        <v>385679.23652670946</v>
      </c>
    </row>
    <row r="7" spans="1:5" ht="30" customHeight="1" x14ac:dyDescent="0.25">
      <c r="B7" s="7" t="s">
        <v>6</v>
      </c>
      <c r="C7" s="18">
        <v>200000</v>
      </c>
      <c r="D7" s="7" t="s">
        <v>15</v>
      </c>
      <c r="E7" s="19">
        <f ca="1">IFERROR(IF(Ievadītās_vērtības,SUM(procenti),0),0)</f>
        <v>185679.23652670963</v>
      </c>
    </row>
    <row r="8" spans="1:5" ht="30" customHeight="1" x14ac:dyDescent="0.25">
      <c r="B8" s="7" t="s">
        <v>7</v>
      </c>
      <c r="C8" s="13">
        <f ca="1">TODAY()+120</f>
        <v>43322</v>
      </c>
      <c r="D8" s="7" t="s">
        <v>16</v>
      </c>
      <c r="E8" s="19">
        <v>375</v>
      </c>
    </row>
    <row r="9" spans="1:5" customFormat="1" ht="30" customHeight="1" x14ac:dyDescent="0.25">
      <c r="B9" s="23" t="s">
        <v>8</v>
      </c>
      <c r="C9" s="23"/>
      <c r="D9" s="23"/>
      <c r="E9" s="23"/>
    </row>
    <row r="10" spans="1:5" ht="30" customHeight="1" x14ac:dyDescent="0.25">
      <c r="C10" s="27"/>
      <c r="D10" s="24" t="s">
        <v>18</v>
      </c>
      <c r="E10" s="24"/>
    </row>
  </sheetData>
  <sheetProtection insertRows="0" deleteRows="0" selectLockedCells="1"/>
  <mergeCells count="4">
    <mergeCell ref="B1:C1"/>
    <mergeCell ref="B2:C2"/>
    <mergeCell ref="B9:E9"/>
    <mergeCell ref="D10:E10"/>
  </mergeCells>
  <dataValidations xWindow="814" yWindow="404" count="16">
    <dataValidation type="whole" errorStyle="warning" allowBlank="1" showInputMessage="1" showErrorMessage="1" error="Maksimālais aizdevuma periods šajā kalkulatorā ir 360 mēneši (30 gadi) Atlasiet MĒĢINĀT VĒLREIZ, lai ievadītu vērtību no 1 līdz 360, ATCELT, lai izietu" prompt="Ievadiet aizdevuma termiņu (mēnešos). Derīgās vērtības ir no 1 līdz 360 (30 gadi)" sqref="C6" xr:uid="{00000000-0002-0000-0000-000000000000}">
      <formula1>1</formula1>
      <formula2>360</formula2>
    </dataValidation>
    <dataValidation allowBlank="1" showInputMessage="1" showErrorMessage="1" prompt="Hipotekārā aizdevuma kalkulators satur detalizētu informāciju par aizdevumu un automātiski aprēķina galveno statistiku, lai noteiktu kopējo ikmēneša aizdevuma maksājumu. Navigācijas saite uz aizdevuma dzēšanas tabulu ir šūnā E10" sqref="A1" xr:uid="{00000000-0002-0000-0000-000001000000}"/>
    <dataValidation allowBlank="1" showInputMessage="1" showErrorMessage="1" prompt="Šajā šūnā ievadiet iegādes cenu" sqref="C4" xr:uid="{00000000-0002-0000-0000-000002000000}"/>
    <dataValidation allowBlank="1" showInputMessage="1" showErrorMessage="1" prompt="Šajā šūnā ievadiet procentu likmi" sqref="C5" xr:uid="{00000000-0002-0000-0000-000003000000}"/>
    <dataValidation allowBlank="1" showInputMessage="1" showErrorMessage="1" prompt="Šajā šūnā ievadiet kopējo aizdevuma summu" sqref="C7" xr:uid="{00000000-0002-0000-0000-000004000000}"/>
    <dataValidation allowBlank="1" showInputMessage="1" showErrorMessage="1" prompt="Šajā šūnā ievadiet aizdevuma sākuma datumu" sqref="C8" xr:uid="{00000000-0002-0000-0000-000005000000}"/>
    <dataValidation allowBlank="1" showInputMessage="1" showErrorMessage="1" prompt="Šajā šūnā ievadiet ikmēneša īpašuma nodokļa summu" sqref="E8" xr:uid="{00000000-0002-0000-0000-000006000000}"/>
    <dataValidation allowBlank="1" showInputMessage="1" showErrorMessage="1" prompt="Ievadāmā konta informācija ir šajā kolonnā zem šī virsraksta" sqref="B3" xr:uid="{00000000-0002-0000-0000-000007000000}"/>
    <dataValidation allowBlank="1" showInputMessage="1" showErrorMessage="1" prompt="Ikmēneša aizdevuma atmaksas maksājums tiek automātiski aprēķināts šajā šūnā" sqref="D2" xr:uid="{00000000-0002-0000-0000-000008000000}"/>
    <dataValidation allowBlank="1" showInputMessage="1" showErrorMessage="1" prompt="Šajā kolonnā zem šī virsraksta ievadiet aizdevuma detalizētas informācijas vērtības. Šūnā E8 ievadiet ikmēneša īpašuma nodokļa summu" sqref="C3" xr:uid="{00000000-0002-0000-0000-000009000000}"/>
    <dataValidation allowBlank="1" showInputMessage="1" showErrorMessage="1" prompt="Aizdevuma būtiskākie statistikas dati ir norādīta šajā kolonnā zem šī virsraksta. Šūnā E8 ievadiet ikmēneša īpašuma nodokļa summu" sqref="D3" xr:uid="{00000000-0002-0000-0000-00000A000000}"/>
    <dataValidation allowBlank="1" showInputMessage="1" showErrorMessage="1" prompt="Kopsumma tiek automātiski aprēķināta šajā kolonnā zem šī virsraksta. Šūnā E8 ievadiet ikmēneša īpašuma nodokļa summu" sqref="E3" xr:uid="{00000000-0002-0000-0000-00000B000000}"/>
    <dataValidation allowBlank="1" showInputMessage="1" showErrorMessage="1" prompt="Šīs darblapas nosaukums ir šajā šūnā un šūnā zemāk" sqref="B1:C1" xr:uid="{00000000-0002-0000-0000-00000C000000}"/>
    <dataValidation allowBlank="1" showInputMessage="1" showErrorMessage="1" prompt="Ikmēneša aizdevuma atmaksas maksājums tiek automātiski aprēķināts zemāk" sqref="D1" xr:uid="{00000000-0002-0000-0000-00000D000000}"/>
    <dataValidation allowBlank="1" showInputMessage="1" showErrorMessage="1" prompt="Šī piezīme attiecas uz kopējiem ikmēneša maksājumiem šūnā D5" sqref="B9" xr:uid="{00000000-0002-0000-0000-00000E000000}"/>
    <dataValidation allowBlank="1" showInputMessage="1" showErrorMessage="1" prompt="Saite uz aizdevuma dzēšanas tabulas darblapu" sqref="D10" xr:uid="{00000000-0002-0000-0000-00000F000000}"/>
  </dataValidations>
  <hyperlinks>
    <hyperlink ref="D10" location="'Aizdevuma dzēšanas tabula'!A1" tooltip="Saite uz aizdevuma dzēšanas tabulu" display="Uz aizdevuma dzēšanas tabulu" xr:uid="{00000000-0004-0000-0000-000000000000}"/>
  </hyperlink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4" customWidth="1"/>
    <col min="2" max="2" width="12.28515625" style="4" customWidth="1"/>
    <col min="3" max="3" width="14.28515625" style="4" customWidth="1"/>
    <col min="4" max="4" width="15.42578125" style="4" customWidth="1"/>
    <col min="5" max="5" width="14.28515625" style="4" customWidth="1"/>
    <col min="6" max="6" width="17.7109375" style="4" bestFit="1" customWidth="1"/>
    <col min="7" max="7" width="15.7109375" style="4" customWidth="1"/>
    <col min="8" max="9" width="16.28515625" style="4" customWidth="1"/>
    <col min="10" max="10" width="15.7109375" style="4" customWidth="1"/>
    <col min="11" max="16384" width="8.85546875" style="4"/>
  </cols>
  <sheetData>
    <row r="1" spans="1:10" s="3" customFormat="1" ht="30" customHeight="1" x14ac:dyDescent="0.4">
      <c r="A1"/>
      <c r="B1" s="25" t="s">
        <v>19</v>
      </c>
      <c r="C1" s="25"/>
      <c r="D1" s="25"/>
      <c r="E1" s="25"/>
      <c r="F1" s="25"/>
      <c r="G1" s="25"/>
      <c r="H1" s="25"/>
      <c r="I1" s="25"/>
      <c r="J1" s="25"/>
    </row>
    <row r="2" spans="1:10" s="3" customFormat="1" ht="30" customHeight="1" thickBot="1" x14ac:dyDescent="0.45">
      <c r="A2" s="8"/>
      <c r="B2" s="26" t="s">
        <v>20</v>
      </c>
      <c r="C2" s="26"/>
      <c r="D2" s="26"/>
      <c r="E2" s="26"/>
      <c r="F2" s="26"/>
      <c r="G2" s="26"/>
      <c r="H2" s="26"/>
      <c r="I2" s="26"/>
      <c r="J2" s="26"/>
    </row>
    <row r="3" spans="1:10" ht="35.1" customHeight="1" thickTop="1" x14ac:dyDescent="0.25">
      <c r="B3" s="6" t="s">
        <v>21</v>
      </c>
      <c r="C3" s="6" t="s">
        <v>22</v>
      </c>
      <c r="D3" s="6" t="s">
        <v>23</v>
      </c>
      <c r="E3" s="6" t="s">
        <v>24</v>
      </c>
      <c r="F3" s="6" t="s">
        <v>25</v>
      </c>
      <c r="G3" s="6" t="s">
        <v>26</v>
      </c>
      <c r="H3" s="6" t="s">
        <v>27</v>
      </c>
      <c r="I3" s="6" t="s">
        <v>28</v>
      </c>
      <c r="J3" s="6" t="s">
        <v>29</v>
      </c>
    </row>
    <row r="4" spans="1:10" ht="15" customHeight="1" x14ac:dyDescent="0.25">
      <c r="B4" s="21">
        <f>ROWS($B$4:B4)</f>
        <v>1</v>
      </c>
      <c r="C4" s="14">
        <f ca="1">IF(Ievadītās_vērtības,IF(Aizdevuma_dzēšana[[#This Row],['#]]&lt;=Aizdevuma_termiņš,IF(ROW()-ROW(Aizdevuma_dzēšana[[#Headers],[maksājums
datums]])=1,Aizdevuma_sākums,IF(I3&gt;0,EDATE(C3,1),"")),""),"")</f>
        <v>43322</v>
      </c>
      <c r="D4" s="17">
        <f>IF(ROW()-ROW(Aizdevuma_dzēšana[[#Headers],[sākuma
atlikums]])=1,Aizdevuma_summa,IF(Aizdevuma_dzēšana[[#This Row],[maksājums
datums]]="",0,INDEX(Aizdevuma_dzēšana[], ROW()-4,8)))</f>
        <v>200000</v>
      </c>
      <c r="E4" s="17">
        <f ca="1">IF(Ievadītās_vērtības,IF(ROW()-ROW(Aizdevuma_dzēšana[[#Headers],[procenti]])=1,-IPMT(Procentu_likme/12,1,Aizdevuma_termiņš-ROWS($C$4:C4)+1,Aizdevuma_dzēšana[[#This Row],[sākuma
atlikums]]),IFERROR(-IPMT(Procentu_likme/12,1,Aizdevuma_dzēšana[[#This Row],['#
atlikums]],D5),0)),0)</f>
        <v>833.33333333333337</v>
      </c>
      <c r="F4" s="17">
        <f ca="1">IFERROR(IF(AND(Ievadītās_vērtības,Aizdevuma_dzēšana[[#This Row],[maksājums
datums]]&lt;&gt;""),-PPMT(Procentu_likme/12,1,Aizdevuma_termiņš-ROWS($C$4:C4)+1,Aizdevuma_dzēšana[[#This Row],[sākuma
atlikums]]),""),0)</f>
        <v>240.30991269094474</v>
      </c>
      <c r="G4" s="17">
        <f ca="1">IF(Aizdevuma_dzēšana[[#This Row],[maksājums
datums]]="",0,Īpašuma_nodokļa_summa)</f>
        <v>375</v>
      </c>
      <c r="H4" s="17">
        <f ca="1">IF(Aizdevuma_dzēšana[[#This Row],[maksājums
datums]]="",0,Aizdevuma_dzēšana[[#This Row],[procenti]]+Aizdevuma_dzēšana[[#This Row],[pamatsumma]]+Aizdevuma_dzēšana[[#This Row],[īpašuma
nodoklis]])</f>
        <v>1448.6432460242781</v>
      </c>
      <c r="I4" s="17">
        <f ca="1">IF(Aizdevuma_dzēšana[[#This Row],[maksājums
datums]]="",0,Aizdevuma_dzēšana[[#This Row],[sākuma
atlikums]]-Aizdevuma_dzēšana[[#This Row],[pamatsumma]])</f>
        <v>199759.69008730905</v>
      </c>
      <c r="J4" s="12">
        <f ca="1">IF(Aizdevuma_dzēšana[[#This Row],[beigu
atlikums]]&gt;0,Pēdējā_rinda-ROW(),0)</f>
        <v>359</v>
      </c>
    </row>
    <row r="5" spans="1:10" ht="15" customHeight="1" x14ac:dyDescent="0.25">
      <c r="B5" s="21">
        <f>ROWS($B$4:B5)</f>
        <v>2</v>
      </c>
      <c r="C5" s="14">
        <f ca="1">IF(Ievadītās_vērtības,IF(Aizdevuma_dzēšana[[#This Row],['#]]&lt;=Aizdevuma_termiņš,IF(ROW()-ROW(Aizdevuma_dzēšana[[#Headers],[maksājums
datums]])=1,Aizdevuma_sākums,IF(I4&gt;0,EDATE(C4,1),"")),""),"")</f>
        <v>43353</v>
      </c>
      <c r="D5" s="17">
        <f ca="1">IF(ROW()-ROW(Aizdevuma_dzēšana[[#Headers],[sākuma
atlikums]])=1,Aizdevuma_summa,IF(Aizdevuma_dzēšana[[#This Row],[maksājums
datums]]="",0,INDEX(Aizdevuma_dzēšana[], ROW()-4,8)))</f>
        <v>199759.69008730905</v>
      </c>
      <c r="E5" s="17">
        <f ca="1">IF(Ievadītās_vērtības,IF(ROW()-ROW(Aizdevuma_dzēšana[[#Headers],[procenti]])=1,-IPMT(Procentu_likme/12,1,Aizdevuma_termiņš-ROWS($C$4:C5)+1,Aizdevuma_dzēšana[[#This Row],[sākuma
atlikums]]),IFERROR(-IPMT(Procentu_likme/12,1,Aizdevuma_dzēšana[[#This Row],['#
atlikums]],D6),0)),0)</f>
        <v>831.32657868048011</v>
      </c>
      <c r="F5" s="17">
        <f ca="1">IFERROR(IF(AND(Ievadītās_vērtības,Aizdevuma_dzēšana[[#This Row],[maksājums
datums]]&lt;&gt;""),-PPMT(Procentu_likme/12,1,Aizdevuma_termiņš-ROWS($C$4:C5)+1,Aizdevuma_dzēšana[[#This Row],[sākuma
atlikums]]),""),0)</f>
        <v>241.3112039938236</v>
      </c>
      <c r="G5" s="17">
        <f ca="1">IF(Aizdevuma_dzēšana[[#This Row],[maksājums
datums]]="",0,Īpašuma_nodokļa_summa)</f>
        <v>375</v>
      </c>
      <c r="H5" s="17">
        <f ca="1">IF(Aizdevuma_dzēšana[[#This Row],[maksājums
datums]]="",0,Aizdevuma_dzēšana[[#This Row],[procenti]]+Aizdevuma_dzēšana[[#This Row],[pamatsumma]]+Aizdevuma_dzēšana[[#This Row],[īpašuma
nodoklis]])</f>
        <v>1447.6377826743037</v>
      </c>
      <c r="I5" s="17">
        <f ca="1">IF(Aizdevuma_dzēšana[[#This Row],[maksājums
datums]]="",0,Aizdevuma_dzēšana[[#This Row],[sākuma
atlikums]]-Aizdevuma_dzēšana[[#This Row],[pamatsumma]])</f>
        <v>199518.37888331522</v>
      </c>
      <c r="J5" s="12">
        <f ca="1">IF(Aizdevuma_dzēšana[[#This Row],[beigu
atlikums]]&gt;0,Pēdējā_rinda-ROW(),0)</f>
        <v>358</v>
      </c>
    </row>
    <row r="6" spans="1:10" ht="15" customHeight="1" x14ac:dyDescent="0.25">
      <c r="B6" s="21">
        <f>ROWS($B$4:B6)</f>
        <v>3</v>
      </c>
      <c r="C6" s="14">
        <f ca="1">IF(Ievadītās_vērtības,IF(Aizdevuma_dzēšana[[#This Row],['#]]&lt;=Aizdevuma_termiņš,IF(ROW()-ROW(Aizdevuma_dzēšana[[#Headers],[maksājums
datums]])=1,Aizdevuma_sākums,IF(I5&gt;0,EDATE(C5,1),"")),""),"")</f>
        <v>43383</v>
      </c>
      <c r="D6" s="17">
        <f ca="1">IF(ROW()-ROW(Aizdevuma_dzēšana[[#Headers],[sākuma
atlikums]])=1,Aizdevuma_summa,IF(Aizdevuma_dzēšana[[#This Row],[maksājums
datums]]="",0,INDEX(Aizdevuma_dzēšana[], ROW()-4,8)))</f>
        <v>199518.37888331522</v>
      </c>
      <c r="E6" s="17">
        <f ca="1">IF(Ievadītās_vērtības,IF(ROW()-ROW(Aizdevuma_dzēšana[[#Headers],[procenti]])=1,-IPMT(Procentu_likme/12,1,Aizdevuma_termiņš-ROWS($C$4:C6)+1,Aizdevuma_dzēšana[[#This Row],[sākuma
atlikums]]),IFERROR(-IPMT(Procentu_likme/12,1,Aizdevuma_dzēšana[[#This Row],['#
atlikums]],D7),0)),0)</f>
        <v>830.31692589988086</v>
      </c>
      <c r="F6" s="17">
        <f ca="1">IFERROR(IF(AND(Ievadītās_vērtības,Aizdevuma_dzēšana[[#This Row],[maksājums
datums]]&lt;&gt;""),-PPMT(Procentu_likme/12,1,Aizdevuma_termiņš-ROWS($C$4:C6)+1,Aizdevuma_dzēšana[[#This Row],[sākuma
atlikums]]),""),0)</f>
        <v>242.31666734379792</v>
      </c>
      <c r="G6" s="17">
        <f ca="1">IF(Aizdevuma_dzēšana[[#This Row],[maksājums
datums]]="",0,Īpašuma_nodokļa_summa)</f>
        <v>375</v>
      </c>
      <c r="H6" s="17">
        <f ca="1">IF(Aizdevuma_dzēšana[[#This Row],[maksājums
datums]]="",0,Aizdevuma_dzēšana[[#This Row],[procenti]]+Aizdevuma_dzēšana[[#This Row],[pamatsumma]]+Aizdevuma_dzēšana[[#This Row],[īpašuma
nodoklis]])</f>
        <v>1447.6335932436787</v>
      </c>
      <c r="I6" s="17">
        <f ca="1">IF(Aizdevuma_dzēšana[[#This Row],[maksājums
datums]]="",0,Aizdevuma_dzēšana[[#This Row],[sākuma
atlikums]]-Aizdevuma_dzēšana[[#This Row],[pamatsumma]])</f>
        <v>199276.06221597141</v>
      </c>
      <c r="J6" s="12">
        <f ca="1">IF(Aizdevuma_dzēšana[[#This Row],[beigu
atlikums]]&gt;0,Pēdējā_rinda-ROW(),0)</f>
        <v>357</v>
      </c>
    </row>
    <row r="7" spans="1:10" ht="15" customHeight="1" x14ac:dyDescent="0.25">
      <c r="B7" s="21">
        <f>ROWS($B$4:B7)</f>
        <v>4</v>
      </c>
      <c r="C7" s="14">
        <f ca="1">IF(Ievadītās_vērtības,IF(Aizdevuma_dzēšana[[#This Row],['#]]&lt;=Aizdevuma_termiņš,IF(ROW()-ROW(Aizdevuma_dzēšana[[#Headers],[maksājums
datums]])=1,Aizdevuma_sākums,IF(I6&gt;0,EDATE(C6,1),"")),""),"")</f>
        <v>43414</v>
      </c>
      <c r="D7" s="17">
        <f ca="1">IF(ROW()-ROW(Aizdevuma_dzēšana[[#Headers],[sākuma
atlikums]])=1,Aizdevuma_summa,IF(Aizdevuma_dzēšana[[#This Row],[maksājums
datums]]="",0,INDEX(Aizdevuma_dzēšana[], ROW()-4,8)))</f>
        <v>199276.06221597141</v>
      </c>
      <c r="E7" s="17">
        <f ca="1">IF(Ievadītās_vērtības,IF(ROW()-ROW(Aizdevuma_dzēšana[[#Headers],[procenti]])=1,-IPMT(Procentu_likme/12,1,Aizdevuma_termiņš-ROWS($C$4:C7)+1,Aizdevuma_dzēšana[[#This Row],[sākuma
atlikums]]),IFERROR(-IPMT(Procentu_likme/12,1,Aizdevuma_dzēšana[[#This Row],['#
atlikums]],D8),0)),0)</f>
        <v>829.30306623269598</v>
      </c>
      <c r="F7" s="17">
        <f ca="1">IFERROR(IF(AND(Ievadītās_vērtības,Aizdevuma_dzēšana[[#This Row],[maksājums
datums]]&lt;&gt;""),-PPMT(Procentu_likme/12,1,Aizdevuma_termiņš-ROWS($C$4:C7)+1,Aizdevuma_dzēšana[[#This Row],[sākuma
atlikums]]),""),0)</f>
        <v>243.32632012439709</v>
      </c>
      <c r="G7" s="17">
        <f ca="1">IF(Aizdevuma_dzēšana[[#This Row],[maksājums
datums]]="",0,Īpašuma_nodokļa_summa)</f>
        <v>375</v>
      </c>
      <c r="H7" s="17">
        <f ca="1">IF(Aizdevuma_dzēšana[[#This Row],[maksājums
datums]]="",0,Aizdevuma_dzēšana[[#This Row],[procenti]]+Aizdevuma_dzēšana[[#This Row],[pamatsumma]]+Aizdevuma_dzēšana[[#This Row],[īpašuma
nodoklis]])</f>
        <v>1447.6293863570932</v>
      </c>
      <c r="I7" s="17">
        <f ca="1">IF(Aizdevuma_dzēšana[[#This Row],[maksājums
datums]]="",0,Aizdevuma_dzēšana[[#This Row],[sākuma
atlikums]]-Aizdevuma_dzēšana[[#This Row],[pamatsumma]])</f>
        <v>199032.73589584703</v>
      </c>
      <c r="J7" s="12">
        <f ca="1">IF(Aizdevuma_dzēšana[[#This Row],[beigu
atlikums]]&gt;0,Pēdējā_rinda-ROW(),0)</f>
        <v>356</v>
      </c>
    </row>
    <row r="8" spans="1:10" ht="15" customHeight="1" x14ac:dyDescent="0.25">
      <c r="B8" s="21">
        <f>ROWS($B$4:B8)</f>
        <v>5</v>
      </c>
      <c r="C8" s="14">
        <f ca="1">IF(Ievadītās_vērtības,IF(Aizdevuma_dzēšana[[#This Row],['#]]&lt;=Aizdevuma_termiņš,IF(ROW()-ROW(Aizdevuma_dzēšana[[#Headers],[maksājums
datums]])=1,Aizdevuma_sākums,IF(I7&gt;0,EDATE(C7,1),"")),""),"")</f>
        <v>43444</v>
      </c>
      <c r="D8" s="17">
        <f ca="1">IF(ROW()-ROW(Aizdevuma_dzēšana[[#Headers],[sākuma
atlikums]])=1,Aizdevuma_summa,IF(Aizdevuma_dzēšana[[#This Row],[maksājums
datums]]="",0,INDEX(Aizdevuma_dzēšana[], ROW()-4,8)))</f>
        <v>199032.73589584703</v>
      </c>
      <c r="E8" s="17">
        <f ca="1">IF(Ievadītās_vērtības,IF(ROW()-ROW(Aizdevuma_dzēšana[[#Headers],[procenti]])=1,-IPMT(Procentu_likme/12,1,Aizdevuma_termiņš-ROWS($C$4:C8)+1,Aizdevuma_dzēšana[[#This Row],[sākuma
atlikums]]),IFERROR(-IPMT(Procentu_likme/12,1,Aizdevuma_dzēšana[[#This Row],['#
atlikums]],D9),0)),0)</f>
        <v>828.28498215023103</v>
      </c>
      <c r="F8" s="17">
        <f ca="1">IFERROR(IF(AND(Ievadītās_vērtības,Aizdevuma_dzēšana[[#This Row],[maksājums
datums]]&lt;&gt;""),-PPMT(Procentu_likme/12,1,Aizdevuma_termiņš-ROWS($C$4:C8)+1,Aizdevuma_dzēšana[[#This Row],[sākuma
atlikums]]),""),0)</f>
        <v>244.3401797915821</v>
      </c>
      <c r="G8" s="17">
        <f ca="1">IF(Aizdevuma_dzēšana[[#This Row],[maksājums
datums]]="",0,Īpašuma_nodokļa_summa)</f>
        <v>375</v>
      </c>
      <c r="H8" s="17">
        <f ca="1">IF(Aizdevuma_dzēšana[[#This Row],[maksājums
datums]]="",0,Aizdevuma_dzēšana[[#This Row],[procenti]]+Aizdevuma_dzēšana[[#This Row],[pamatsumma]]+Aizdevuma_dzēšana[[#This Row],[īpašuma
nodoklis]])</f>
        <v>1447.6251619418131</v>
      </c>
      <c r="I8" s="17">
        <f ca="1">IF(Aizdevuma_dzēšana[[#This Row],[maksājums
datums]]="",0,Aizdevuma_dzēšana[[#This Row],[sākuma
atlikums]]-Aizdevuma_dzēšana[[#This Row],[pamatsumma]])</f>
        <v>198788.39571605544</v>
      </c>
      <c r="J8" s="12">
        <f ca="1">IF(Aizdevuma_dzēšana[[#This Row],[beigu
atlikums]]&gt;0,Pēdējā_rinda-ROW(),0)</f>
        <v>355</v>
      </c>
    </row>
    <row r="9" spans="1:10" ht="15" customHeight="1" x14ac:dyDescent="0.25">
      <c r="B9" s="21">
        <f>ROWS($B$4:B9)</f>
        <v>6</v>
      </c>
      <c r="C9" s="14">
        <f ca="1">IF(Ievadītās_vērtības,IF(Aizdevuma_dzēšana[[#This Row],['#]]&lt;=Aizdevuma_termiņš,IF(ROW()-ROW(Aizdevuma_dzēšana[[#Headers],[maksājums
datums]])=1,Aizdevuma_sākums,IF(I8&gt;0,EDATE(C8,1),"")),""),"")</f>
        <v>43475</v>
      </c>
      <c r="D9" s="17">
        <f ca="1">IF(ROW()-ROW(Aizdevuma_dzēšana[[#Headers],[sākuma
atlikums]])=1,Aizdevuma_summa,IF(Aizdevuma_dzēšana[[#This Row],[maksājums
datums]]="",0,INDEX(Aizdevuma_dzēšana[], ROW()-4,8)))</f>
        <v>198788.39571605544</v>
      </c>
      <c r="E9" s="17">
        <f ca="1">IF(Ievadītās_vērtības,IF(ROW()-ROW(Aizdevuma_dzēšana[[#Headers],[procenti]])=1,-IPMT(Procentu_likme/12,1,Aizdevuma_termiņš-ROWS($C$4:C9)+1,Aizdevuma_dzēšana[[#This Row],[sākuma
atlikums]]),IFERROR(-IPMT(Procentu_likme/12,1,Aizdevuma_dzēšana[[#This Row],['#
atlikums]],D10),0)),0)</f>
        <v>827.26265605075582</v>
      </c>
      <c r="F9" s="17">
        <f ca="1">IFERROR(IF(AND(Ievadītās_vērtības,Aizdevuma_dzēšana[[#This Row],[maksājums
datums]]&lt;&gt;""),-PPMT(Procentu_likme/12,1,Aizdevuma_termiņš-ROWS($C$4:C9)+1,Aizdevuma_dzēšana[[#This Row],[sākuma
atlikums]]),""),0)</f>
        <v>245.358263874047</v>
      </c>
      <c r="G9" s="17">
        <f ca="1">IF(Aizdevuma_dzēšana[[#This Row],[maksājums
datums]]="",0,Īpašuma_nodokļa_summa)</f>
        <v>375</v>
      </c>
      <c r="H9" s="17">
        <f ca="1">IF(Aizdevuma_dzēšana[[#This Row],[maksājums
datums]]="",0,Aizdevuma_dzēšana[[#This Row],[procenti]]+Aizdevuma_dzēšana[[#This Row],[pamatsumma]]+Aizdevuma_dzēšana[[#This Row],[īpašuma
nodoklis]])</f>
        <v>1447.6209199248028</v>
      </c>
      <c r="I9" s="17">
        <f ca="1">IF(Aizdevuma_dzēšana[[#This Row],[maksājums
datums]]="",0,Aizdevuma_dzēšana[[#This Row],[sākuma
atlikums]]-Aizdevuma_dzēšana[[#This Row],[pamatsumma]])</f>
        <v>198543.03745218139</v>
      </c>
      <c r="J9" s="12">
        <f ca="1">IF(Aizdevuma_dzēšana[[#This Row],[beigu
atlikums]]&gt;0,Pēdējā_rinda-ROW(),0)</f>
        <v>354</v>
      </c>
    </row>
    <row r="10" spans="1:10" ht="15" customHeight="1" x14ac:dyDescent="0.25">
      <c r="B10" s="21">
        <f>ROWS($B$4:B10)</f>
        <v>7</v>
      </c>
      <c r="C10" s="14">
        <f ca="1">IF(Ievadītās_vērtības,IF(Aizdevuma_dzēšana[[#This Row],['#]]&lt;=Aizdevuma_termiņš,IF(ROW()-ROW(Aizdevuma_dzēšana[[#Headers],[maksājums
datums]])=1,Aizdevuma_sākums,IF(I9&gt;0,EDATE(C9,1),"")),""),"")</f>
        <v>43506</v>
      </c>
      <c r="D10" s="17">
        <f ca="1">IF(ROW()-ROW(Aizdevuma_dzēšana[[#Headers],[sākuma
atlikums]])=1,Aizdevuma_summa,IF(Aizdevuma_dzēšana[[#This Row],[maksājums
datums]]="",0,INDEX(Aizdevuma_dzēšana[], ROW()-4,8)))</f>
        <v>198543.03745218139</v>
      </c>
      <c r="E10" s="17">
        <f ca="1">IF(Ievadītās_vērtības,IF(ROW()-ROW(Aizdevuma_dzēšana[[#Headers],[procenti]])=1,-IPMT(Procentu_likme/12,1,Aizdevuma_termiņš-ROWS($C$4:C10)+1,Aizdevuma_dzēšana[[#This Row],[sākuma
atlikums]]),IFERROR(-IPMT(Procentu_likme/12,1,Aizdevuma_dzēšana[[#This Row],['#
atlikums]],D11),0)),0)</f>
        <v>826.23607025919944</v>
      </c>
      <c r="F10" s="17">
        <f ca="1">IFERROR(IF(AND(Ievadītās_vērtības,Aizdevuma_dzēšana[[#This Row],[maksājums
datums]]&lt;&gt;""),-PPMT(Procentu_likme/12,1,Aizdevuma_termiņš-ROWS($C$4:C10)+1,Aizdevuma_dzēšana[[#This Row],[sākuma
atlikums]]),""),0)</f>
        <v>246.38058997352215</v>
      </c>
      <c r="G10" s="17">
        <f ca="1">IF(Aizdevuma_dzēšana[[#This Row],[maksājums
datums]]="",0,Īpašuma_nodokļa_summa)</f>
        <v>375</v>
      </c>
      <c r="H10" s="17">
        <f ca="1">IF(Aizdevuma_dzēšana[[#This Row],[maksājums
datums]]="",0,Aizdevuma_dzēšana[[#This Row],[procenti]]+Aizdevuma_dzēšana[[#This Row],[pamatsumma]]+Aizdevuma_dzēšana[[#This Row],[īpašuma
nodoklis]])</f>
        <v>1447.6166602327216</v>
      </c>
      <c r="I10" s="17">
        <f ca="1">IF(Aizdevuma_dzēšana[[#This Row],[maksājums
datums]]="",0,Aizdevuma_dzēšana[[#This Row],[sākuma
atlikums]]-Aizdevuma_dzēšana[[#This Row],[pamatsumma]])</f>
        <v>198296.65686220786</v>
      </c>
      <c r="J10" s="12">
        <f ca="1">IF(Aizdevuma_dzēšana[[#This Row],[beigu
atlikums]]&gt;0,Pēdējā_rinda-ROW(),0)</f>
        <v>353</v>
      </c>
    </row>
    <row r="11" spans="1:10" ht="15" customHeight="1" x14ac:dyDescent="0.25">
      <c r="B11" s="21">
        <f>ROWS($B$4:B11)</f>
        <v>8</v>
      </c>
      <c r="C11" s="14">
        <f ca="1">IF(Ievadītās_vērtības,IF(Aizdevuma_dzēšana[[#This Row],['#]]&lt;=Aizdevuma_termiņš,IF(ROW()-ROW(Aizdevuma_dzēšana[[#Headers],[maksājums
datums]])=1,Aizdevuma_sākums,IF(I10&gt;0,EDATE(C10,1),"")),""),"")</f>
        <v>43534</v>
      </c>
      <c r="D11" s="17">
        <f ca="1">IF(ROW()-ROW(Aizdevuma_dzēšana[[#Headers],[sākuma
atlikums]])=1,Aizdevuma_summa,IF(Aizdevuma_dzēšana[[#This Row],[maksājums
datums]]="",0,INDEX(Aizdevuma_dzēšana[], ROW()-4,8)))</f>
        <v>198296.65686220786</v>
      </c>
      <c r="E11" s="17">
        <f ca="1">IF(Ievadītās_vērtības,IF(ROW()-ROW(Aizdevuma_dzēšana[[#Headers],[procenti]])=1,-IPMT(Procentu_likme/12,1,Aizdevuma_termiņš-ROWS($C$4:C11)+1,Aizdevuma_dzēšana[[#This Row],[sākuma
atlikums]]),IFERROR(-IPMT(Procentu_likme/12,1,Aizdevuma_dzēšana[[#This Row],['#
atlikums]],D12),0)),0)</f>
        <v>825.20520702684496</v>
      </c>
      <c r="F11" s="17">
        <f ca="1">IFERROR(IF(AND(Ievadītās_vērtības,Aizdevuma_dzēšana[[#This Row],[maksājums
datums]]&lt;&gt;""),-PPMT(Procentu_likme/12,1,Aizdevuma_termiņš-ROWS($C$4:C11)+1,Aizdevuma_dzēšana[[#This Row],[sākuma
atlikums]]),""),0)</f>
        <v>247.40717576507853</v>
      </c>
      <c r="G11" s="17">
        <f ca="1">IF(Aizdevuma_dzēšana[[#This Row],[maksājums
datums]]="",0,Īpašuma_nodokļa_summa)</f>
        <v>375</v>
      </c>
      <c r="H11" s="17">
        <f ca="1">IF(Aizdevuma_dzēšana[[#This Row],[maksājums
datums]]="",0,Aizdevuma_dzēšana[[#This Row],[procenti]]+Aizdevuma_dzēšana[[#This Row],[pamatsumma]]+Aizdevuma_dzēšana[[#This Row],[īpašuma
nodoklis]])</f>
        <v>1447.6123827919234</v>
      </c>
      <c r="I11" s="17">
        <f ca="1">IF(Aizdevuma_dzēšana[[#This Row],[maksājums
datums]]="",0,Aizdevuma_dzēšana[[#This Row],[sākuma
atlikums]]-Aizdevuma_dzēšana[[#This Row],[pamatsumma]])</f>
        <v>198049.24968644278</v>
      </c>
      <c r="J11" s="12">
        <f ca="1">IF(Aizdevuma_dzēšana[[#This Row],[beigu
atlikums]]&gt;0,Pēdējā_rinda-ROW(),0)</f>
        <v>352</v>
      </c>
    </row>
    <row r="12" spans="1:10" ht="15" customHeight="1" x14ac:dyDescent="0.25">
      <c r="B12" s="21">
        <f>ROWS($B$4:B12)</f>
        <v>9</v>
      </c>
      <c r="C12" s="14">
        <f ca="1">IF(Ievadītās_vērtības,IF(Aizdevuma_dzēšana[[#This Row],['#]]&lt;=Aizdevuma_termiņš,IF(ROW()-ROW(Aizdevuma_dzēšana[[#Headers],[maksājums
datums]])=1,Aizdevuma_sākums,IF(I11&gt;0,EDATE(C11,1),"")),""),"")</f>
        <v>43565</v>
      </c>
      <c r="D12" s="17">
        <f ca="1">IF(ROW()-ROW(Aizdevuma_dzēšana[[#Headers],[sākuma
atlikums]])=1,Aizdevuma_summa,IF(Aizdevuma_dzēšana[[#This Row],[maksājums
datums]]="",0,INDEX(Aizdevuma_dzēšana[], ROW()-4,8)))</f>
        <v>198049.24968644278</v>
      </c>
      <c r="E12" s="17">
        <f ca="1">IF(Ievadītās_vērtības,IF(ROW()-ROW(Aizdevuma_dzēšana[[#Headers],[procenti]])=1,-IPMT(Procentu_likme/12,1,Aizdevuma_termiņš-ROWS($C$4:C12)+1,Aizdevuma_dzēšana[[#This Row],[sākuma
atlikums]]),IFERROR(-IPMT(Procentu_likme/12,1,Aizdevuma_dzēšana[[#This Row],['#
atlikums]],D13),0)),0)</f>
        <v>824.17004853102219</v>
      </c>
      <c r="F12" s="17">
        <f ca="1">IFERROR(IF(AND(Ievadītās_vērtības,Aizdevuma_dzēšana[[#This Row],[maksājums
datums]]&lt;&gt;""),-PPMT(Procentu_likme/12,1,Aizdevuma_termiņš-ROWS($C$4:C12)+1,Aizdevuma_dzēšana[[#This Row],[sākuma
atlikums]]),""),0)</f>
        <v>248.43803899743304</v>
      </c>
      <c r="G12" s="17">
        <f ca="1">IF(Aizdevuma_dzēšana[[#This Row],[maksājums
datums]]="",0,Īpašuma_nodokļa_summa)</f>
        <v>375</v>
      </c>
      <c r="H12" s="17">
        <f ca="1">IF(Aizdevuma_dzēšana[[#This Row],[maksājums
datums]]="",0,Aizdevuma_dzēšana[[#This Row],[procenti]]+Aizdevuma_dzēšana[[#This Row],[pamatsumma]]+Aizdevuma_dzēšana[[#This Row],[īpašuma
nodoklis]])</f>
        <v>1447.6080875284551</v>
      </c>
      <c r="I12" s="17">
        <f ca="1">IF(Aizdevuma_dzēšana[[#This Row],[maksājums
datums]]="",0,Aizdevuma_dzēšana[[#This Row],[sākuma
atlikums]]-Aizdevuma_dzēšana[[#This Row],[pamatsumma]])</f>
        <v>197800.81164744534</v>
      </c>
      <c r="J12" s="12">
        <f ca="1">IF(Aizdevuma_dzēšana[[#This Row],[beigu
atlikums]]&gt;0,Pēdējā_rinda-ROW(),0)</f>
        <v>351</v>
      </c>
    </row>
    <row r="13" spans="1:10" ht="15" customHeight="1" x14ac:dyDescent="0.25">
      <c r="B13" s="21">
        <f>ROWS($B$4:B13)</f>
        <v>10</v>
      </c>
      <c r="C13" s="14">
        <f ca="1">IF(Ievadītās_vērtības,IF(Aizdevuma_dzēšana[[#This Row],['#]]&lt;=Aizdevuma_termiņš,IF(ROW()-ROW(Aizdevuma_dzēšana[[#Headers],[maksājums
datums]])=1,Aizdevuma_sākums,IF(I12&gt;0,EDATE(C12,1),"")),""),"")</f>
        <v>43595</v>
      </c>
      <c r="D13" s="17">
        <f ca="1">IF(ROW()-ROW(Aizdevuma_dzēšana[[#Headers],[sākuma
atlikums]])=1,Aizdevuma_summa,IF(Aizdevuma_dzēšana[[#This Row],[maksājums
datums]]="",0,INDEX(Aizdevuma_dzēšana[], ROW()-4,8)))</f>
        <v>197800.81164744534</v>
      </c>
      <c r="E13" s="17">
        <f ca="1">IF(Ievadītās_vērtības,IF(ROW()-ROW(Aizdevuma_dzēšana[[#Headers],[procenti]])=1,-IPMT(Procentu_likme/12,1,Aizdevuma_termiņš-ROWS($C$4:C13)+1,Aizdevuma_dzēšana[[#This Row],[sākuma
atlikums]]),IFERROR(-IPMT(Procentu_likme/12,1,Aizdevuma_dzēšana[[#This Row],['#
atlikums]],D14),0)),0)</f>
        <v>823.13057687480034</v>
      </c>
      <c r="F13" s="17">
        <f ca="1">IFERROR(IF(AND(Ievadītās_vērtības,Aizdevuma_dzēšana[[#This Row],[maksājums
datums]]&lt;&gt;""),-PPMT(Procentu_likme/12,1,Aizdevuma_termiņš-ROWS($C$4:C13)+1,Aizdevuma_dzēšana[[#This Row],[sākuma
atlikums]]),""),0)</f>
        <v>249.47319749325564</v>
      </c>
      <c r="G13" s="17">
        <f ca="1">IF(Aizdevuma_dzēšana[[#This Row],[maksājums
datums]]="",0,Īpašuma_nodokļa_summa)</f>
        <v>375</v>
      </c>
      <c r="H13" s="17">
        <f ca="1">IF(Aizdevuma_dzēšana[[#This Row],[maksājums
datums]]="",0,Aizdevuma_dzēšana[[#This Row],[procenti]]+Aizdevuma_dzēšana[[#This Row],[pamatsumma]]+Aizdevuma_dzēšana[[#This Row],[īpašuma
nodoklis]])</f>
        <v>1447.6037743680561</v>
      </c>
      <c r="I13" s="17">
        <f ca="1">IF(Aizdevuma_dzēšana[[#This Row],[maksājums
datums]]="",0,Aizdevuma_dzēšana[[#This Row],[sākuma
atlikums]]-Aizdevuma_dzēšana[[#This Row],[pamatsumma]])</f>
        <v>197551.33844995208</v>
      </c>
      <c r="J13" s="12">
        <f ca="1">IF(Aizdevuma_dzēšana[[#This Row],[beigu
atlikums]]&gt;0,Pēdējā_rinda-ROW(),0)</f>
        <v>350</v>
      </c>
    </row>
    <row r="14" spans="1:10" ht="15" customHeight="1" x14ac:dyDescent="0.25">
      <c r="B14" s="21">
        <f>ROWS($B$4:B14)</f>
        <v>11</v>
      </c>
      <c r="C14" s="14">
        <f ca="1">IF(Ievadītās_vērtības,IF(Aizdevuma_dzēšana[[#This Row],['#]]&lt;=Aizdevuma_termiņš,IF(ROW()-ROW(Aizdevuma_dzēšana[[#Headers],[maksājums
datums]])=1,Aizdevuma_sākums,IF(I13&gt;0,EDATE(C13,1),"")),""),"")</f>
        <v>43626</v>
      </c>
      <c r="D14" s="17">
        <f ca="1">IF(ROW()-ROW(Aizdevuma_dzēšana[[#Headers],[sākuma
atlikums]])=1,Aizdevuma_summa,IF(Aizdevuma_dzēšana[[#This Row],[maksājums
datums]]="",0,INDEX(Aizdevuma_dzēšana[], ROW()-4,8)))</f>
        <v>197551.33844995208</v>
      </c>
      <c r="E14" s="17">
        <f ca="1">IF(Ievadītās_vērtības,IF(ROW()-ROW(Aizdevuma_dzēšana[[#Headers],[procenti]])=1,-IPMT(Procentu_likme/12,1,Aizdevuma_termiņš-ROWS($C$4:C14)+1,Aizdevuma_dzēšana[[#This Row],[sākuma
atlikums]]),IFERROR(-IPMT(Procentu_likme/12,1,Aizdevuma_dzēšana[[#This Row],['#
atlikums]],D15),0)),0)</f>
        <v>822.08677408667756</v>
      </c>
      <c r="F14" s="17">
        <f ca="1">IFERROR(IF(AND(Ievadītās_vērtības,Aizdevuma_dzēšana[[#This Row],[maksājums
datums]]&lt;&gt;""),-PPMT(Procentu_likme/12,1,Aizdevuma_termiņš-ROWS($C$4:C14)+1,Aizdevuma_dzēšana[[#This Row],[sākuma
atlikums]]),""),0)</f>
        <v>250.51266914947749</v>
      </c>
      <c r="G14" s="17">
        <f ca="1">IF(Aizdevuma_dzēšana[[#This Row],[maksājums
datums]]="",0,Īpašuma_nodokļa_summa)</f>
        <v>375</v>
      </c>
      <c r="H14" s="17">
        <f ca="1">IF(Aizdevuma_dzēšana[[#This Row],[maksājums
datums]]="",0,Aizdevuma_dzēšana[[#This Row],[procenti]]+Aizdevuma_dzēšana[[#This Row],[pamatsumma]]+Aizdevuma_dzēšana[[#This Row],[īpašuma
nodoklis]])</f>
        <v>1447.5994432361551</v>
      </c>
      <c r="I14" s="17">
        <f ca="1">IF(Aizdevuma_dzēšana[[#This Row],[maksājums
datums]]="",0,Aizdevuma_dzēšana[[#This Row],[sākuma
atlikums]]-Aizdevuma_dzēšana[[#This Row],[pamatsumma]])</f>
        <v>197300.82578080261</v>
      </c>
      <c r="J14" s="12">
        <f ca="1">IF(Aizdevuma_dzēšana[[#This Row],[beigu
atlikums]]&gt;0,Pēdējā_rinda-ROW(),0)</f>
        <v>349</v>
      </c>
    </row>
    <row r="15" spans="1:10" ht="15" customHeight="1" x14ac:dyDescent="0.25">
      <c r="B15" s="21">
        <f>ROWS($B$4:B15)</f>
        <v>12</v>
      </c>
      <c r="C15" s="14">
        <f ca="1">IF(Ievadītās_vērtības,IF(Aizdevuma_dzēšana[[#This Row],['#]]&lt;=Aizdevuma_termiņš,IF(ROW()-ROW(Aizdevuma_dzēšana[[#Headers],[maksājums
datums]])=1,Aizdevuma_sākums,IF(I14&gt;0,EDATE(C14,1),"")),""),"")</f>
        <v>43656</v>
      </c>
      <c r="D15" s="17">
        <f ca="1">IF(ROW()-ROW(Aizdevuma_dzēšana[[#Headers],[sākuma
atlikums]])=1,Aizdevuma_summa,IF(Aizdevuma_dzēšana[[#This Row],[maksājums
datums]]="",0,INDEX(Aizdevuma_dzēšana[], ROW()-4,8)))</f>
        <v>197300.82578080261</v>
      </c>
      <c r="E15" s="17">
        <f ca="1">IF(Ievadītās_vērtības,IF(ROW()-ROW(Aizdevuma_dzēšana[[#Headers],[procenti]])=1,-IPMT(Procentu_likme/12,1,Aizdevuma_termiņš-ROWS($C$4:C15)+1,Aizdevuma_dzēšana[[#This Row],[sākuma
atlikums]]),IFERROR(-IPMT(Procentu_likme/12,1,Aizdevuma_dzēšana[[#This Row],['#
atlikums]],D16),0)),0)</f>
        <v>821.03862212027093</v>
      </c>
      <c r="F15" s="17">
        <f ca="1">IFERROR(IF(AND(Ievadītās_vērtības,Aizdevuma_dzēšana[[#This Row],[maksājums
datums]]&lt;&gt;""),-PPMT(Procentu_likme/12,1,Aizdevuma_termiņš-ROWS($C$4:C15)+1,Aizdevuma_dzēšana[[#This Row],[sākuma
atlikums]]),""),0)</f>
        <v>251.55647193760035</v>
      </c>
      <c r="G15" s="17">
        <f ca="1">IF(Aizdevuma_dzēšana[[#This Row],[maksājums
datums]]="",0,Īpašuma_nodokļa_summa)</f>
        <v>375</v>
      </c>
      <c r="H15" s="17">
        <f ca="1">IF(Aizdevuma_dzēšana[[#This Row],[maksājums
datums]]="",0,Aizdevuma_dzēšana[[#This Row],[procenti]]+Aizdevuma_dzēšana[[#This Row],[pamatsumma]]+Aizdevuma_dzēšana[[#This Row],[īpašuma
nodoklis]])</f>
        <v>1447.5950940578714</v>
      </c>
      <c r="I15" s="17">
        <f ca="1">IF(Aizdevuma_dzēšana[[#This Row],[maksājums
datums]]="",0,Aizdevuma_dzēšana[[#This Row],[sākuma
atlikums]]-Aizdevuma_dzēšana[[#This Row],[pamatsumma]])</f>
        <v>197049.26930886501</v>
      </c>
      <c r="J15" s="12">
        <f ca="1">IF(Aizdevuma_dzēšana[[#This Row],[beigu
atlikums]]&gt;0,Pēdējā_rinda-ROW(),0)</f>
        <v>348</v>
      </c>
    </row>
    <row r="16" spans="1:10" ht="15" customHeight="1" x14ac:dyDescent="0.25">
      <c r="B16" s="21">
        <f>ROWS($B$4:B16)</f>
        <v>13</v>
      </c>
      <c r="C16" s="14">
        <f ca="1">IF(Ievadītās_vērtības,IF(Aizdevuma_dzēšana[[#This Row],['#]]&lt;=Aizdevuma_termiņš,IF(ROW()-ROW(Aizdevuma_dzēšana[[#Headers],[maksājums
datums]])=1,Aizdevuma_sākums,IF(I15&gt;0,EDATE(C15,1),"")),""),"")</f>
        <v>43687</v>
      </c>
      <c r="D16" s="17">
        <f ca="1">IF(ROW()-ROW(Aizdevuma_dzēšana[[#Headers],[sākuma
atlikums]])=1,Aizdevuma_summa,IF(Aizdevuma_dzēšana[[#This Row],[maksājums
datums]]="",0,INDEX(Aizdevuma_dzēšana[], ROW()-4,8)))</f>
        <v>197049.26930886501</v>
      </c>
      <c r="E16" s="17">
        <f ca="1">IF(Ievadītās_vērtības,IF(ROW()-ROW(Aizdevuma_dzēšana[[#Headers],[procenti]])=1,-IPMT(Procentu_likme/12,1,Aizdevuma_termiņš-ROWS($C$4:C16)+1,Aizdevuma_dzēšana[[#This Row],[sākuma
atlikums]]),IFERROR(-IPMT(Procentu_likme/12,1,Aizdevuma_dzēšana[[#This Row],['#
atlikums]],D17),0)),0)</f>
        <v>819.98610285400412</v>
      </c>
      <c r="F16" s="17">
        <f ca="1">IFERROR(IF(AND(Ievadītās_vērtības,Aizdevuma_dzēšana[[#This Row],[maksājums
datums]]&lt;&gt;""),-PPMT(Procentu_likme/12,1,Aizdevuma_termiņš-ROWS($C$4:C16)+1,Aizdevuma_dzēšana[[#This Row],[sākuma
atlikums]]),""),0)</f>
        <v>252.60462390400698</v>
      </c>
      <c r="G16" s="17">
        <f ca="1">IF(Aizdevuma_dzēšana[[#This Row],[maksājums
datums]]="",0,Īpašuma_nodokļa_summa)</f>
        <v>375</v>
      </c>
      <c r="H16" s="17">
        <f ca="1">IF(Aizdevuma_dzēšana[[#This Row],[maksājums
datums]]="",0,Aizdevuma_dzēšana[[#This Row],[procenti]]+Aizdevuma_dzēšana[[#This Row],[pamatsumma]]+Aizdevuma_dzēšana[[#This Row],[īpašuma
nodoklis]])</f>
        <v>1447.590726758011</v>
      </c>
      <c r="I16" s="17">
        <f ca="1">IF(Aizdevuma_dzēšana[[#This Row],[maksājums
datums]]="",0,Aizdevuma_dzēšana[[#This Row],[sākuma
atlikums]]-Aizdevuma_dzēšana[[#This Row],[pamatsumma]])</f>
        <v>196796.664684961</v>
      </c>
      <c r="J16" s="12">
        <f ca="1">IF(Aizdevuma_dzēšana[[#This Row],[beigu
atlikums]]&gt;0,Pēdējā_rinda-ROW(),0)</f>
        <v>347</v>
      </c>
    </row>
    <row r="17" spans="2:10" ht="15" customHeight="1" x14ac:dyDescent="0.25">
      <c r="B17" s="21">
        <f>ROWS($B$4:B17)</f>
        <v>14</v>
      </c>
      <c r="C17" s="14">
        <f ca="1">IF(Ievadītās_vērtības,IF(Aizdevuma_dzēšana[[#This Row],['#]]&lt;=Aizdevuma_termiņš,IF(ROW()-ROW(Aizdevuma_dzēšana[[#Headers],[maksājums
datums]])=1,Aizdevuma_sākums,IF(I16&gt;0,EDATE(C16,1),"")),""),"")</f>
        <v>43718</v>
      </c>
      <c r="D17" s="17">
        <f ca="1">IF(ROW()-ROW(Aizdevuma_dzēšana[[#Headers],[sākuma
atlikums]])=1,Aizdevuma_summa,IF(Aizdevuma_dzēšana[[#This Row],[maksājums
datums]]="",0,INDEX(Aizdevuma_dzēšana[], ROW()-4,8)))</f>
        <v>196796.664684961</v>
      </c>
      <c r="E17" s="17">
        <f ca="1">IF(Ievadītās_vērtības,IF(ROW()-ROW(Aizdevuma_dzēšana[[#Headers],[procenti]])=1,-IPMT(Procentu_likme/12,1,Aizdevuma_termiņš-ROWS($C$4:C17)+1,Aizdevuma_dzēšana[[#This Row],[sākuma
atlikums]]),IFERROR(-IPMT(Procentu_likme/12,1,Aizdevuma_dzēšana[[#This Row],['#
atlikums]],D18),0)),0)</f>
        <v>818.92919809079467</v>
      </c>
      <c r="F17" s="17">
        <f ca="1">IFERROR(IF(AND(Ievadītās_vērtības,Aizdevuma_dzēšana[[#This Row],[maksājums
datums]]&lt;&gt;""),-PPMT(Procentu_likme/12,1,Aizdevuma_termiņš-ROWS($C$4:C17)+1,Aizdevuma_dzēšana[[#This Row],[sākuma
atlikums]]),""),0)</f>
        <v>253.65714317027371</v>
      </c>
      <c r="G17" s="17">
        <f ca="1">IF(Aizdevuma_dzēšana[[#This Row],[maksājums
datums]]="",0,Īpašuma_nodokļa_summa)</f>
        <v>375</v>
      </c>
      <c r="H17" s="17">
        <f ca="1">IF(Aizdevuma_dzēšana[[#This Row],[maksājums
datums]]="",0,Aizdevuma_dzēšana[[#This Row],[procenti]]+Aizdevuma_dzēšana[[#This Row],[pamatsumma]]+Aizdevuma_dzēšana[[#This Row],[īpašuma
nodoklis]])</f>
        <v>1447.5863412610684</v>
      </c>
      <c r="I17" s="17">
        <f ca="1">IF(Aizdevuma_dzēšana[[#This Row],[maksājums
datums]]="",0,Aizdevuma_dzēšana[[#This Row],[sākuma
atlikums]]-Aizdevuma_dzēšana[[#This Row],[pamatsumma]])</f>
        <v>196543.00754179072</v>
      </c>
      <c r="J17" s="12">
        <f ca="1">IF(Aizdevuma_dzēšana[[#This Row],[beigu
atlikums]]&gt;0,Pēdējā_rinda-ROW(),0)</f>
        <v>346</v>
      </c>
    </row>
    <row r="18" spans="2:10" ht="15" customHeight="1" x14ac:dyDescent="0.25">
      <c r="B18" s="21">
        <f>ROWS($B$4:B18)</f>
        <v>15</v>
      </c>
      <c r="C18" s="14">
        <f ca="1">IF(Ievadītās_vērtības,IF(Aizdevuma_dzēšana[[#This Row],['#]]&lt;=Aizdevuma_termiņš,IF(ROW()-ROW(Aizdevuma_dzēšana[[#Headers],[maksājums
datums]])=1,Aizdevuma_sākums,IF(I17&gt;0,EDATE(C17,1),"")),""),"")</f>
        <v>43748</v>
      </c>
      <c r="D18" s="17">
        <f ca="1">IF(ROW()-ROW(Aizdevuma_dzēšana[[#Headers],[sākuma
atlikums]])=1,Aizdevuma_summa,IF(Aizdevuma_dzēšana[[#This Row],[maksājums
datums]]="",0,INDEX(Aizdevuma_dzēšana[], ROW()-4,8)))</f>
        <v>196543.00754179072</v>
      </c>
      <c r="E18" s="17">
        <f ca="1">IF(Ievadītās_vērtības,IF(ROW()-ROW(Aizdevuma_dzēšana[[#Headers],[procenti]])=1,-IPMT(Procentu_likme/12,1,Aizdevuma_termiņš-ROWS($C$4:C18)+1,Aizdevuma_dzēšana[[#This Row],[sākuma
atlikums]]),IFERROR(-IPMT(Procentu_likme/12,1,Aizdevuma_dzēšana[[#This Row],['#
atlikums]],D19),0)),0)</f>
        <v>817.86788955773841</v>
      </c>
      <c r="F18" s="17">
        <f ca="1">IFERROR(IF(AND(Ievadītās_vērtības,Aizdevuma_dzēšana[[#This Row],[maksājums
datums]]&lt;&gt;""),-PPMT(Procentu_likme/12,1,Aizdevuma_termiņš-ROWS($C$4:C18)+1,Aizdevuma_dzēšana[[#This Row],[sākuma
atlikums]]),""),0)</f>
        <v>254.71404793348313</v>
      </c>
      <c r="G18" s="17">
        <f ca="1">IF(Aizdevuma_dzēšana[[#This Row],[maksājums
datums]]="",0,Īpašuma_nodokļa_summa)</f>
        <v>375</v>
      </c>
      <c r="H18" s="17">
        <f ca="1">IF(Aizdevuma_dzēšana[[#This Row],[maksājums
datums]]="",0,Aizdevuma_dzēšana[[#This Row],[procenti]]+Aizdevuma_dzēšana[[#This Row],[pamatsumma]]+Aizdevuma_dzēšana[[#This Row],[īpašuma
nodoklis]])</f>
        <v>1447.5819374912217</v>
      </c>
      <c r="I18" s="17">
        <f ca="1">IF(Aizdevuma_dzēšana[[#This Row],[maksājums
datums]]="",0,Aizdevuma_dzēšana[[#This Row],[sākuma
atlikums]]-Aizdevuma_dzēšana[[#This Row],[pamatsumma]])</f>
        <v>196288.29349385723</v>
      </c>
      <c r="J18" s="12">
        <f ca="1">IF(Aizdevuma_dzēšana[[#This Row],[beigu
atlikums]]&gt;0,Pēdējā_rinda-ROW(),0)</f>
        <v>345</v>
      </c>
    </row>
    <row r="19" spans="2:10" ht="15" customHeight="1" x14ac:dyDescent="0.25">
      <c r="B19" s="21">
        <f>ROWS($B$4:B19)</f>
        <v>16</v>
      </c>
      <c r="C19" s="14">
        <f ca="1">IF(Ievadītās_vērtības,IF(Aizdevuma_dzēšana[[#This Row],['#]]&lt;=Aizdevuma_termiņš,IF(ROW()-ROW(Aizdevuma_dzēšana[[#Headers],[maksājums
datums]])=1,Aizdevuma_sākums,IF(I18&gt;0,EDATE(C18,1),"")),""),"")</f>
        <v>43779</v>
      </c>
      <c r="D19" s="17">
        <f ca="1">IF(ROW()-ROW(Aizdevuma_dzēšana[[#Headers],[sākuma
atlikums]])=1,Aizdevuma_summa,IF(Aizdevuma_dzēšana[[#This Row],[maksājums
datums]]="",0,INDEX(Aizdevuma_dzēšana[], ROW()-4,8)))</f>
        <v>196288.29349385723</v>
      </c>
      <c r="E19" s="17">
        <f ca="1">IF(Ievadītās_vērtības,IF(ROW()-ROW(Aizdevuma_dzēšana[[#Headers],[procenti]])=1,-IPMT(Procentu_likme/12,1,Aizdevuma_termiņš-ROWS($C$4:C19)+1,Aizdevuma_dzēšana[[#This Row],[sākuma
atlikums]]),IFERROR(-IPMT(Procentu_likme/12,1,Aizdevuma_dzēšana[[#This Row],['#
atlikums]],D20),0)),0)</f>
        <v>816.80215890579461</v>
      </c>
      <c r="F19" s="17">
        <f ca="1">IFERROR(IF(AND(Ievadītās_vērtības,Aizdevuma_dzēšana[[#This Row],[maksājums
datums]]&lt;&gt;""),-PPMT(Procentu_likme/12,1,Aizdevuma_termiņš-ROWS($C$4:C19)+1,Aizdevuma_dzēšana[[#This Row],[sākuma
atlikums]]),""),0)</f>
        <v>255.77535646653936</v>
      </c>
      <c r="G19" s="17">
        <f ca="1">IF(Aizdevuma_dzēšana[[#This Row],[maksājums
datums]]="",0,Īpašuma_nodokļa_summa)</f>
        <v>375</v>
      </c>
      <c r="H19" s="17">
        <f ca="1">IF(Aizdevuma_dzēšana[[#This Row],[maksājums
datums]]="",0,Aizdevuma_dzēšana[[#This Row],[procenti]]+Aizdevuma_dzēšana[[#This Row],[pamatsumma]]+Aizdevuma_dzēšana[[#This Row],[īpašuma
nodoklis]])</f>
        <v>1447.5775153723339</v>
      </c>
      <c r="I19" s="17">
        <f ca="1">IF(Aizdevuma_dzēšana[[#This Row],[maksājums
datums]]="",0,Aizdevuma_dzēšana[[#This Row],[sākuma
atlikums]]-Aizdevuma_dzēšana[[#This Row],[pamatsumma]])</f>
        <v>196032.5181373907</v>
      </c>
      <c r="J19" s="12">
        <f ca="1">IF(Aizdevuma_dzēšana[[#This Row],[beigu
atlikums]]&gt;0,Pēdējā_rinda-ROW(),0)</f>
        <v>344</v>
      </c>
    </row>
    <row r="20" spans="2:10" ht="15" customHeight="1" x14ac:dyDescent="0.25">
      <c r="B20" s="21">
        <f>ROWS($B$4:B20)</f>
        <v>17</v>
      </c>
      <c r="C20" s="14">
        <f ca="1">IF(Ievadītās_vērtības,IF(Aizdevuma_dzēšana[[#This Row],['#]]&lt;=Aizdevuma_termiņš,IF(ROW()-ROW(Aizdevuma_dzēšana[[#Headers],[maksājums
datums]])=1,Aizdevuma_sākums,IF(I19&gt;0,EDATE(C19,1),"")),""),"")</f>
        <v>43809</v>
      </c>
      <c r="D20" s="17">
        <f ca="1">IF(ROW()-ROW(Aizdevuma_dzēšana[[#Headers],[sākuma
atlikums]])=1,Aizdevuma_summa,IF(Aizdevuma_dzēšana[[#This Row],[maksājums
datums]]="",0,INDEX(Aizdevuma_dzēšana[], ROW()-4,8)))</f>
        <v>196032.5181373907</v>
      </c>
      <c r="E20" s="17">
        <f ca="1">IF(Ievadītās_vērtības,IF(ROW()-ROW(Aizdevuma_dzēšana[[#Headers],[procenti]])=1,-IPMT(Procentu_likme/12,1,Aizdevuma_termiņš-ROWS($C$4:C20)+1,Aizdevuma_dzēšana[[#This Row],[sākuma
atlikums]]),IFERROR(-IPMT(Procentu_likme/12,1,Aizdevuma_dzēšana[[#This Row],['#
atlikums]],D21),0)),0)</f>
        <v>815.73198770946749</v>
      </c>
      <c r="F20" s="17">
        <f ca="1">IFERROR(IF(AND(Ievadītās_vērtības,Aizdevuma_dzēšana[[#This Row],[maksājums
datums]]&lt;&gt;""),-PPMT(Procentu_likme/12,1,Aizdevuma_termiņš-ROWS($C$4:C20)+1,Aizdevuma_dzēšana[[#This Row],[sākuma
atlikums]]),""),0)</f>
        <v>256.8410871184833</v>
      </c>
      <c r="G20" s="17">
        <f ca="1">IF(Aizdevuma_dzēšana[[#This Row],[maksājums
datums]]="",0,Īpašuma_nodokļa_summa)</f>
        <v>375</v>
      </c>
      <c r="H20" s="17">
        <f ca="1">IF(Aizdevuma_dzēšana[[#This Row],[maksājums
datums]]="",0,Aizdevuma_dzēšana[[#This Row],[procenti]]+Aizdevuma_dzēšana[[#This Row],[pamatsumma]]+Aizdevuma_dzēšana[[#This Row],[īpašuma
nodoklis]])</f>
        <v>1447.5730748279507</v>
      </c>
      <c r="I20" s="17">
        <f ca="1">IF(Aizdevuma_dzēšana[[#This Row],[maksājums
datums]]="",0,Aizdevuma_dzēšana[[#This Row],[sākuma
atlikums]]-Aizdevuma_dzēšana[[#This Row],[pamatsumma]])</f>
        <v>195775.67705027221</v>
      </c>
      <c r="J20" s="12">
        <f ca="1">IF(Aizdevuma_dzēšana[[#This Row],[beigu
atlikums]]&gt;0,Pēdējā_rinda-ROW(),0)</f>
        <v>343</v>
      </c>
    </row>
    <row r="21" spans="2:10" ht="15" customHeight="1" x14ac:dyDescent="0.25">
      <c r="B21" s="21">
        <f>ROWS($B$4:B21)</f>
        <v>18</v>
      </c>
      <c r="C21" s="14">
        <f ca="1">IF(Ievadītās_vērtības,IF(Aizdevuma_dzēšana[[#This Row],['#]]&lt;=Aizdevuma_termiņš,IF(ROW()-ROW(Aizdevuma_dzēšana[[#Headers],[maksājums
datums]])=1,Aizdevuma_sākums,IF(I20&gt;0,EDATE(C20,1),"")),""),"")</f>
        <v>43840</v>
      </c>
      <c r="D21" s="17">
        <f ca="1">IF(ROW()-ROW(Aizdevuma_dzēšana[[#Headers],[sākuma
atlikums]])=1,Aizdevuma_summa,IF(Aizdevuma_dzēšana[[#This Row],[maksājums
datums]]="",0,INDEX(Aizdevuma_dzēšana[], ROW()-4,8)))</f>
        <v>195775.67705027221</v>
      </c>
      <c r="E21" s="17">
        <f ca="1">IF(Ievadītās_vērtības,IF(ROW()-ROW(Aizdevuma_dzēšana[[#Headers],[procenti]])=1,-IPMT(Procentu_likme/12,1,Aizdevuma_termiņš-ROWS($C$4:C21)+1,Aizdevuma_dzēšana[[#This Row],[sākuma
atlikums]]),IFERROR(-IPMT(Procentu_likme/12,1,Aizdevuma_dzēšana[[#This Row],['#
atlikums]],D22),0)),0)</f>
        <v>814.65735746648909</v>
      </c>
      <c r="F21" s="17">
        <f ca="1">IFERROR(IF(AND(Ievadītās_vērtības,Aizdevuma_dzēšana[[#This Row],[maksājums
datums]]&lt;&gt;""),-PPMT(Procentu_likme/12,1,Aizdevuma_termiņš-ROWS($C$4:C21)+1,Aizdevuma_dzēšana[[#This Row],[sākuma
atlikums]]),""),0)</f>
        <v>257.91125831481031</v>
      </c>
      <c r="G21" s="17">
        <f ca="1">IF(Aizdevuma_dzēšana[[#This Row],[maksājums
datums]]="",0,Īpašuma_nodokļa_summa)</f>
        <v>375</v>
      </c>
      <c r="H21" s="17">
        <f ca="1">IF(Aizdevuma_dzēšana[[#This Row],[maksājums
datums]]="",0,Aizdevuma_dzēšana[[#This Row],[procenti]]+Aizdevuma_dzēšana[[#This Row],[pamatsumma]]+Aizdevuma_dzēšana[[#This Row],[īpašuma
nodoklis]])</f>
        <v>1447.5686157812993</v>
      </c>
      <c r="I21" s="17">
        <f ca="1">IF(Aizdevuma_dzēšana[[#This Row],[maksājums
datums]]="",0,Aizdevuma_dzēšana[[#This Row],[sākuma
atlikums]]-Aizdevuma_dzēšana[[#This Row],[pamatsumma]])</f>
        <v>195517.76579195738</v>
      </c>
      <c r="J21" s="12">
        <f ca="1">IF(Aizdevuma_dzēšana[[#This Row],[beigu
atlikums]]&gt;0,Pēdējā_rinda-ROW(),0)</f>
        <v>342</v>
      </c>
    </row>
    <row r="22" spans="2:10" ht="15" customHeight="1" x14ac:dyDescent="0.25">
      <c r="B22" s="21">
        <f>ROWS($B$4:B22)</f>
        <v>19</v>
      </c>
      <c r="C22" s="14">
        <f ca="1">IF(Ievadītās_vērtības,IF(Aizdevuma_dzēšana[[#This Row],['#]]&lt;=Aizdevuma_termiņš,IF(ROW()-ROW(Aizdevuma_dzēšana[[#Headers],[maksājums
datums]])=1,Aizdevuma_sākums,IF(I21&gt;0,EDATE(C21,1),"")),""),"")</f>
        <v>43871</v>
      </c>
      <c r="D22" s="17">
        <f ca="1">IF(ROW()-ROW(Aizdevuma_dzēšana[[#Headers],[sākuma
atlikums]])=1,Aizdevuma_summa,IF(Aizdevuma_dzēšana[[#This Row],[maksājums
datums]]="",0,INDEX(Aizdevuma_dzēšana[], ROW()-4,8)))</f>
        <v>195517.76579195738</v>
      </c>
      <c r="E22" s="17">
        <f ca="1">IF(Ievadītās_vērtības,IF(ROW()-ROW(Aizdevuma_dzēšana[[#Headers],[procenti]])=1,-IPMT(Procentu_likme/12,1,Aizdevuma_termiņš-ROWS($C$4:C22)+1,Aizdevuma_dzēšana[[#This Row],[sākuma
atlikums]]),IFERROR(-IPMT(Procentu_likme/12,1,Aizdevuma_dzēšana[[#This Row],['#
atlikums]],D23),0)),0)</f>
        <v>813.57824959749826</v>
      </c>
      <c r="F22" s="17">
        <f ca="1">IFERROR(IF(AND(Ievadītās_vērtības,Aizdevuma_dzēšana[[#This Row],[maksājums
datums]]&lt;&gt;""),-PPMT(Procentu_likme/12,1,Aizdevuma_termiņš-ROWS($C$4:C22)+1,Aizdevuma_dzēšana[[#This Row],[sākuma
atlikums]]),""),0)</f>
        <v>258.98588855778866</v>
      </c>
      <c r="G22" s="17">
        <f ca="1">IF(Aizdevuma_dzēšana[[#This Row],[maksājums
datums]]="",0,Īpašuma_nodokļa_summa)</f>
        <v>375</v>
      </c>
      <c r="H22" s="17">
        <f ca="1">IF(Aizdevuma_dzēšana[[#This Row],[maksājums
datums]]="",0,Aizdevuma_dzēšana[[#This Row],[procenti]]+Aizdevuma_dzēšana[[#This Row],[pamatsumma]]+Aizdevuma_dzēšana[[#This Row],[īpašuma
nodoklis]])</f>
        <v>1447.5641381552869</v>
      </c>
      <c r="I22" s="17">
        <f ca="1">IF(Aizdevuma_dzēšana[[#This Row],[maksājums
datums]]="",0,Aizdevuma_dzēšana[[#This Row],[sākuma
atlikums]]-Aizdevuma_dzēšana[[#This Row],[pamatsumma]])</f>
        <v>195258.77990339958</v>
      </c>
      <c r="J22" s="12">
        <f ca="1">IF(Aizdevuma_dzēšana[[#This Row],[beigu
atlikums]]&gt;0,Pēdējā_rinda-ROW(),0)</f>
        <v>341</v>
      </c>
    </row>
    <row r="23" spans="2:10" ht="15" customHeight="1" x14ac:dyDescent="0.25">
      <c r="B23" s="21">
        <f>ROWS($B$4:B23)</f>
        <v>20</v>
      </c>
      <c r="C23" s="14">
        <f ca="1">IF(Ievadītās_vērtības,IF(Aizdevuma_dzēšana[[#This Row],['#]]&lt;=Aizdevuma_termiņš,IF(ROW()-ROW(Aizdevuma_dzēšana[[#Headers],[maksājums
datums]])=1,Aizdevuma_sākums,IF(I22&gt;0,EDATE(C22,1),"")),""),"")</f>
        <v>43900</v>
      </c>
      <c r="D23" s="17">
        <f ca="1">IF(ROW()-ROW(Aizdevuma_dzēšana[[#Headers],[sākuma
atlikums]])=1,Aizdevuma_summa,IF(Aizdevuma_dzēšana[[#This Row],[maksājums
datums]]="",0,INDEX(Aizdevuma_dzēšana[], ROW()-4,8)))</f>
        <v>195258.77990339958</v>
      </c>
      <c r="E23" s="17">
        <f ca="1">IF(Ievadītās_vērtības,IF(ROW()-ROW(Aizdevuma_dzēšana[[#Headers],[procenti]])=1,-IPMT(Procentu_likme/12,1,Aizdevuma_termiņš-ROWS($C$4:C23)+1,Aizdevuma_dzēšana[[#This Row],[sākuma
atlikums]]),IFERROR(-IPMT(Procentu_likme/12,1,Aizdevuma_dzēšana[[#This Row],['#
atlikums]],D24),0)),0)</f>
        <v>812.49464544572004</v>
      </c>
      <c r="F23" s="17">
        <f ca="1">IFERROR(IF(AND(Ievadītās_vērtības,Aizdevuma_dzēšana[[#This Row],[maksājums
datums]]&lt;&gt;""),-PPMT(Procentu_likme/12,1,Aizdevuma_termiņš-ROWS($C$4:C23)+1,Aizdevuma_dzēšana[[#This Row],[sākuma
atlikums]]),""),0)</f>
        <v>260.06499642677937</v>
      </c>
      <c r="G23" s="17">
        <f ca="1">IF(Aizdevuma_dzēšana[[#This Row],[maksājums
datums]]="",0,Īpašuma_nodokļa_summa)</f>
        <v>375</v>
      </c>
      <c r="H23" s="17">
        <f ca="1">IF(Aizdevuma_dzēšana[[#This Row],[maksājums
datums]]="",0,Aizdevuma_dzēšana[[#This Row],[procenti]]+Aizdevuma_dzēšana[[#This Row],[pamatsumma]]+Aizdevuma_dzēšana[[#This Row],[īpašuma
nodoklis]])</f>
        <v>1447.5596418724995</v>
      </c>
      <c r="I23" s="17">
        <f ca="1">IF(Aizdevuma_dzēšana[[#This Row],[maksājums
datums]]="",0,Aizdevuma_dzēšana[[#This Row],[sākuma
atlikums]]-Aizdevuma_dzēšana[[#This Row],[pamatsumma]])</f>
        <v>194998.7149069728</v>
      </c>
      <c r="J23" s="12">
        <f ca="1">IF(Aizdevuma_dzēšana[[#This Row],[beigu
atlikums]]&gt;0,Pēdējā_rinda-ROW(),0)</f>
        <v>340</v>
      </c>
    </row>
    <row r="24" spans="2:10" ht="15" customHeight="1" x14ac:dyDescent="0.25">
      <c r="B24" s="21">
        <f>ROWS($B$4:B24)</f>
        <v>21</v>
      </c>
      <c r="C24" s="14">
        <f ca="1">IF(Ievadītās_vērtības,IF(Aizdevuma_dzēšana[[#This Row],['#]]&lt;=Aizdevuma_termiņš,IF(ROW()-ROW(Aizdevuma_dzēšana[[#Headers],[maksājums
datums]])=1,Aizdevuma_sākums,IF(I23&gt;0,EDATE(C23,1),"")),""),"")</f>
        <v>43931</v>
      </c>
      <c r="D24" s="17">
        <f ca="1">IF(ROW()-ROW(Aizdevuma_dzēšana[[#Headers],[sākuma
atlikums]])=1,Aizdevuma_summa,IF(Aizdevuma_dzēšana[[#This Row],[maksājums
datums]]="",0,INDEX(Aizdevuma_dzēšana[], ROW()-4,8)))</f>
        <v>194998.7149069728</v>
      </c>
      <c r="E24" s="17">
        <f ca="1">IF(Ievadītās_vērtības,IF(ROW()-ROW(Aizdevuma_dzēšana[[#Headers],[procenti]])=1,-IPMT(Procentu_likme/12,1,Aizdevuma_termiņš-ROWS($C$4:C24)+1,Aizdevuma_dzēšana[[#This Row],[sākuma
atlikums]]),IFERROR(-IPMT(Procentu_likme/12,1,Aizdevuma_dzēšana[[#This Row],['#
atlikums]],D25),0)),0)</f>
        <v>811.40652627664258</v>
      </c>
      <c r="F24" s="17">
        <f ca="1">IFERROR(IF(AND(Ievadītās_vērtības,Aizdevuma_dzēšana[[#This Row],[maksājums
datums]]&lt;&gt;""),-PPMT(Procentu_likme/12,1,Aizdevuma_termiņš-ROWS($C$4:C24)+1,Aizdevuma_dzēšana[[#This Row],[sākuma
atlikums]]),""),0)</f>
        <v>261.14860057855765</v>
      </c>
      <c r="G24" s="17">
        <f ca="1">IF(Aizdevuma_dzēšana[[#This Row],[maksājums
datums]]="",0,Īpašuma_nodokļa_summa)</f>
        <v>375</v>
      </c>
      <c r="H24" s="17">
        <f ca="1">IF(Aizdevuma_dzēšana[[#This Row],[maksājums
datums]]="",0,Aizdevuma_dzēšana[[#This Row],[procenti]]+Aizdevuma_dzēšana[[#This Row],[pamatsumma]]+Aizdevuma_dzēšana[[#This Row],[īpašuma
nodoklis]])</f>
        <v>1447.5551268552003</v>
      </c>
      <c r="I24" s="17">
        <f ca="1">IF(Aizdevuma_dzēšana[[#This Row],[maksājums
datums]]="",0,Aizdevuma_dzēšana[[#This Row],[sākuma
atlikums]]-Aizdevuma_dzēšana[[#This Row],[pamatsumma]])</f>
        <v>194737.56630639423</v>
      </c>
      <c r="J24" s="12">
        <f ca="1">IF(Aizdevuma_dzēšana[[#This Row],[beigu
atlikums]]&gt;0,Pēdējā_rinda-ROW(),0)</f>
        <v>339</v>
      </c>
    </row>
    <row r="25" spans="2:10" ht="15" customHeight="1" x14ac:dyDescent="0.25">
      <c r="B25" s="21">
        <f>ROWS($B$4:B25)</f>
        <v>22</v>
      </c>
      <c r="C25" s="14">
        <f ca="1">IF(Ievadītās_vērtības,IF(Aizdevuma_dzēšana[[#This Row],['#]]&lt;=Aizdevuma_termiņš,IF(ROW()-ROW(Aizdevuma_dzēšana[[#Headers],[maksājums
datums]])=1,Aizdevuma_sākums,IF(I24&gt;0,EDATE(C24,1),"")),""),"")</f>
        <v>43961</v>
      </c>
      <c r="D25" s="17">
        <f ca="1">IF(ROW()-ROW(Aizdevuma_dzēšana[[#Headers],[sākuma
atlikums]])=1,Aizdevuma_summa,IF(Aizdevuma_dzēšana[[#This Row],[maksājums
datums]]="",0,INDEX(Aizdevuma_dzēšana[], ROW()-4,8)))</f>
        <v>194737.56630639423</v>
      </c>
      <c r="E25" s="17">
        <f ca="1">IF(Ievadītās_vērtības,IF(ROW()-ROW(Aizdevuma_dzēšana[[#Headers],[procenti]])=1,-IPMT(Procentu_likme/12,1,Aizdevuma_termiņš-ROWS($C$4:C25)+1,Aizdevuma_dzēšana[[#This Row],[sākuma
atlikums]]),IFERROR(-IPMT(Procentu_likme/12,1,Aizdevuma_dzēšana[[#This Row],['#
atlikums]],D26),0)),0)</f>
        <v>810.31387327769414</v>
      </c>
      <c r="F25" s="17">
        <f ca="1">IFERROR(IF(AND(Ievadītās_vērtības,Aizdevuma_dzēšana[[#This Row],[maksājums
datums]]&lt;&gt;""),-PPMT(Procentu_likme/12,1,Aizdevuma_termiņš-ROWS($C$4:C25)+1,Aizdevuma_dzēšana[[#This Row],[sākuma
atlikums]]),""),0)</f>
        <v>262.23671974763494</v>
      </c>
      <c r="G25" s="17">
        <f ca="1">IF(Aizdevuma_dzēšana[[#This Row],[maksājums
datums]]="",0,Īpašuma_nodokļa_summa)</f>
        <v>375</v>
      </c>
      <c r="H25" s="17">
        <f ca="1">IF(Aizdevuma_dzēšana[[#This Row],[maksājums
datums]]="",0,Aizdevuma_dzēšana[[#This Row],[procenti]]+Aizdevuma_dzēšana[[#This Row],[pamatsumma]]+Aizdevuma_dzēšana[[#This Row],[īpašuma
nodoklis]])</f>
        <v>1447.5505930253291</v>
      </c>
      <c r="I25" s="17">
        <f ca="1">IF(Aizdevuma_dzēšana[[#This Row],[maksājums
datums]]="",0,Aizdevuma_dzēšana[[#This Row],[sākuma
atlikums]]-Aizdevuma_dzēšana[[#This Row],[pamatsumma]])</f>
        <v>194475.32958664661</v>
      </c>
      <c r="J25" s="12">
        <f ca="1">IF(Aizdevuma_dzēšana[[#This Row],[beigu
atlikums]]&gt;0,Pēdējā_rinda-ROW(),0)</f>
        <v>338</v>
      </c>
    </row>
    <row r="26" spans="2:10" ht="15" customHeight="1" x14ac:dyDescent="0.25">
      <c r="B26" s="21">
        <f>ROWS($B$4:B26)</f>
        <v>23</v>
      </c>
      <c r="C26" s="14">
        <f ca="1">IF(Ievadītās_vērtības,IF(Aizdevuma_dzēšana[[#This Row],['#]]&lt;=Aizdevuma_termiņš,IF(ROW()-ROW(Aizdevuma_dzēšana[[#Headers],[maksājums
datums]])=1,Aizdevuma_sākums,IF(I25&gt;0,EDATE(C25,1),"")),""),"")</f>
        <v>43992</v>
      </c>
      <c r="D26" s="17">
        <f ca="1">IF(ROW()-ROW(Aizdevuma_dzēšana[[#Headers],[sākuma
atlikums]])=1,Aizdevuma_summa,IF(Aizdevuma_dzēšana[[#This Row],[maksājums
datums]]="",0,INDEX(Aizdevuma_dzēšana[], ROW()-4,8)))</f>
        <v>194475.32958664661</v>
      </c>
      <c r="E26" s="17">
        <f ca="1">IF(Ievadītās_vērtības,IF(ROW()-ROW(Aizdevuma_dzēšana[[#Headers],[procenti]])=1,-IPMT(Procentu_likme/12,1,Aizdevuma_termiņš-ROWS($C$4:C26)+1,Aizdevuma_dzēšana[[#This Row],[sākuma
atlikums]]),IFERROR(-IPMT(Procentu_likme/12,1,Aizdevuma_dzēšana[[#This Row],['#
atlikums]],D27),0)),0)</f>
        <v>809.21666755791682</v>
      </c>
      <c r="F26" s="17">
        <f ca="1">IFERROR(IF(AND(Ievadītās_vērtības,Aizdevuma_dzēšana[[#This Row],[maksājums
datums]]&lt;&gt;""),-PPMT(Procentu_likme/12,1,Aizdevuma_termiņš-ROWS($C$4:C26)+1,Aizdevuma_dzēšana[[#This Row],[sākuma
atlikums]]),""),0)</f>
        <v>263.32937274658343</v>
      </c>
      <c r="G26" s="17">
        <f ca="1">IF(Aizdevuma_dzēšana[[#This Row],[maksājums
datums]]="",0,Īpašuma_nodokļa_summa)</f>
        <v>375</v>
      </c>
      <c r="H26" s="17">
        <f ca="1">IF(Aizdevuma_dzēšana[[#This Row],[maksājums
datums]]="",0,Aizdevuma_dzēšana[[#This Row],[procenti]]+Aizdevuma_dzēšana[[#This Row],[pamatsumma]]+Aizdevuma_dzēšana[[#This Row],[īpašuma
nodoklis]])</f>
        <v>1447.5460403045004</v>
      </c>
      <c r="I26" s="17">
        <f ca="1">IF(Aizdevuma_dzēšana[[#This Row],[maksājums
datums]]="",0,Aizdevuma_dzēšana[[#This Row],[sākuma
atlikums]]-Aizdevuma_dzēšana[[#This Row],[pamatsumma]])</f>
        <v>194212.00021390003</v>
      </c>
      <c r="J26" s="12">
        <f ca="1">IF(Aizdevuma_dzēšana[[#This Row],[beigu
atlikums]]&gt;0,Pēdējā_rinda-ROW(),0)</f>
        <v>337</v>
      </c>
    </row>
    <row r="27" spans="2:10" ht="15" customHeight="1" x14ac:dyDescent="0.25">
      <c r="B27" s="21">
        <f>ROWS($B$4:B27)</f>
        <v>24</v>
      </c>
      <c r="C27" s="14">
        <f ca="1">IF(Ievadītās_vērtības,IF(Aizdevuma_dzēšana[[#This Row],['#]]&lt;=Aizdevuma_termiņš,IF(ROW()-ROW(Aizdevuma_dzēšana[[#Headers],[maksājums
datums]])=1,Aizdevuma_sākums,IF(I26&gt;0,EDATE(C26,1),"")),""),"")</f>
        <v>44022</v>
      </c>
      <c r="D27" s="17">
        <f ca="1">IF(ROW()-ROW(Aizdevuma_dzēšana[[#Headers],[sākuma
atlikums]])=1,Aizdevuma_summa,IF(Aizdevuma_dzēšana[[#This Row],[maksājums
datums]]="",0,INDEX(Aizdevuma_dzēšana[], ROW()-4,8)))</f>
        <v>194212.00021390003</v>
      </c>
      <c r="E27" s="17">
        <f ca="1">IF(Ievadītās_vērtības,IF(ROW()-ROW(Aizdevuma_dzēšana[[#Headers],[procenti]])=1,-IPMT(Procentu_likme/12,1,Aizdevuma_termiņš-ROWS($C$4:C27)+1,Aizdevuma_dzēšana[[#This Row],[sākuma
atlikums]]),IFERROR(-IPMT(Procentu_likme/12,1,Aizdevuma_dzēšana[[#This Row],['#
atlikums]],D28),0)),0)</f>
        <v>808.11489014764027</v>
      </c>
      <c r="F27" s="17">
        <f ca="1">IFERROR(IF(AND(Ievadītās_vērtības,Aizdevuma_dzēšana[[#This Row],[maksājums
datums]]&lt;&gt;""),-PPMT(Procentu_likme/12,1,Aizdevuma_termiņš-ROWS($C$4:C27)+1,Aizdevuma_dzēšana[[#This Row],[sākuma
atlikums]]),""),0)</f>
        <v>264.42657846636087</v>
      </c>
      <c r="G27" s="17">
        <f ca="1">IF(Aizdevuma_dzēšana[[#This Row],[maksājums
datums]]="",0,Īpašuma_nodokļa_summa)</f>
        <v>375</v>
      </c>
      <c r="H27" s="17">
        <f ca="1">IF(Aizdevuma_dzēšana[[#This Row],[maksājums
datums]]="",0,Aizdevuma_dzēšana[[#This Row],[procenti]]+Aizdevuma_dzēšana[[#This Row],[pamatsumma]]+Aizdevuma_dzēšana[[#This Row],[īpašuma
nodoklis]])</f>
        <v>1447.5414686140011</v>
      </c>
      <c r="I27" s="17">
        <f ca="1">IF(Aizdevuma_dzēšana[[#This Row],[maksājums
datums]]="",0,Aizdevuma_dzēšana[[#This Row],[sākuma
atlikums]]-Aizdevuma_dzēšana[[#This Row],[pamatsumma]])</f>
        <v>193947.57363543365</v>
      </c>
      <c r="J27" s="12">
        <f ca="1">IF(Aizdevuma_dzēšana[[#This Row],[beigu
atlikums]]&gt;0,Pēdējā_rinda-ROW(),0)</f>
        <v>336</v>
      </c>
    </row>
    <row r="28" spans="2:10" ht="15" customHeight="1" x14ac:dyDescent="0.25">
      <c r="B28" s="21">
        <f>ROWS($B$4:B28)</f>
        <v>25</v>
      </c>
      <c r="C28" s="14">
        <f ca="1">IF(Ievadītās_vērtības,IF(Aizdevuma_dzēšana[[#This Row],['#]]&lt;=Aizdevuma_termiņš,IF(ROW()-ROW(Aizdevuma_dzēšana[[#Headers],[maksājums
datums]])=1,Aizdevuma_sākums,IF(I27&gt;0,EDATE(C27,1),"")),""),"")</f>
        <v>44053</v>
      </c>
      <c r="D28" s="17">
        <f ca="1">IF(ROW()-ROW(Aizdevuma_dzēšana[[#Headers],[sākuma
atlikums]])=1,Aizdevuma_summa,IF(Aizdevuma_dzēšana[[#This Row],[maksājums
datums]]="",0,INDEX(Aizdevuma_dzēšana[], ROW()-4,8)))</f>
        <v>193947.57363543365</v>
      </c>
      <c r="E28" s="17">
        <f ca="1">IF(Ievadītās_vērtības,IF(ROW()-ROW(Aizdevuma_dzēšana[[#Headers],[procenti]])=1,-IPMT(Procentu_likme/12,1,Aizdevuma_termiņš-ROWS($C$4:C28)+1,Aizdevuma_dzēšana[[#This Row],[sākuma
atlikums]]),IFERROR(-IPMT(Procentu_likme/12,1,Aizdevuma_dzēšana[[#This Row],['#
atlikums]],D29),0)),0)</f>
        <v>807.00852199815427</v>
      </c>
      <c r="F28" s="17">
        <f ca="1">IFERROR(IF(AND(Ievadītās_vērtības,Aizdevuma_dzēšana[[#This Row],[maksājums
datums]]&lt;&gt;""),-PPMT(Procentu_likme/12,1,Aizdevuma_termiņš-ROWS($C$4:C28)+1,Aizdevuma_dzēšana[[#This Row],[sākuma
atlikums]]),""),0)</f>
        <v>265.52835587663742</v>
      </c>
      <c r="G28" s="17">
        <f ca="1">IF(Aizdevuma_dzēšana[[#This Row],[maksājums
datums]]="",0,Īpašuma_nodokļa_summa)</f>
        <v>375</v>
      </c>
      <c r="H28" s="17">
        <f ca="1">IF(Aizdevuma_dzēšana[[#This Row],[maksājums
datums]]="",0,Aizdevuma_dzēšana[[#This Row],[procenti]]+Aizdevuma_dzēšana[[#This Row],[pamatsumma]]+Aizdevuma_dzēšana[[#This Row],[īpašuma
nodoklis]])</f>
        <v>1447.5368778747916</v>
      </c>
      <c r="I28" s="17">
        <f ca="1">IF(Aizdevuma_dzēšana[[#This Row],[maksājums
datums]]="",0,Aizdevuma_dzēšana[[#This Row],[sākuma
atlikums]]-Aizdevuma_dzēšana[[#This Row],[pamatsumma]])</f>
        <v>193682.04527955703</v>
      </c>
      <c r="J28" s="12">
        <f ca="1">IF(Aizdevuma_dzēšana[[#This Row],[beigu
atlikums]]&gt;0,Pēdējā_rinda-ROW(),0)</f>
        <v>335</v>
      </c>
    </row>
    <row r="29" spans="2:10" ht="15" customHeight="1" x14ac:dyDescent="0.25">
      <c r="B29" s="21">
        <f>ROWS($B$4:B29)</f>
        <v>26</v>
      </c>
      <c r="C29" s="14">
        <f ca="1">IF(Ievadītās_vērtības,IF(Aizdevuma_dzēšana[[#This Row],['#]]&lt;=Aizdevuma_termiņš,IF(ROW()-ROW(Aizdevuma_dzēšana[[#Headers],[maksājums
datums]])=1,Aizdevuma_sākums,IF(I28&gt;0,EDATE(C28,1),"")),""),"")</f>
        <v>44084</v>
      </c>
      <c r="D29" s="17">
        <f ca="1">IF(ROW()-ROW(Aizdevuma_dzēšana[[#Headers],[sākuma
atlikums]])=1,Aizdevuma_summa,IF(Aizdevuma_dzēšana[[#This Row],[maksājums
datums]]="",0,INDEX(Aizdevuma_dzēšana[], ROW()-4,8)))</f>
        <v>193682.04527955703</v>
      </c>
      <c r="E29" s="17">
        <f ca="1">IF(Ievadītās_vērtības,IF(ROW()-ROW(Aizdevuma_dzēšana[[#Headers],[procenti]])=1,-IPMT(Procentu_likme/12,1,Aizdevuma_termiņš-ROWS($C$4:C29)+1,Aizdevuma_dzēšana[[#This Row],[sākuma
atlikums]]),IFERROR(-IPMT(Procentu_likme/12,1,Aizdevuma_dzēšana[[#This Row],['#
atlikums]],D30),0)),0)</f>
        <v>805.89754398137882</v>
      </c>
      <c r="F29" s="17">
        <f ca="1">IFERROR(IF(AND(Ievadītās_vērtības,Aizdevuma_dzēšana[[#This Row],[maksājums
datums]]&lt;&gt;""),-PPMT(Procentu_likme/12,1,Aizdevuma_termiņš-ROWS($C$4:C29)+1,Aizdevuma_dzēšana[[#This Row],[sākuma
atlikums]]),""),0)</f>
        <v>266.63472402612337</v>
      </c>
      <c r="G29" s="17">
        <f ca="1">IF(Aizdevuma_dzēšana[[#This Row],[maksājums
datums]]="",0,Īpašuma_nodokļa_summa)</f>
        <v>375</v>
      </c>
      <c r="H29" s="17">
        <f ca="1">IF(Aizdevuma_dzēšana[[#This Row],[maksājums
datums]]="",0,Aizdevuma_dzēšana[[#This Row],[procenti]]+Aizdevuma_dzēšana[[#This Row],[pamatsumma]]+Aizdevuma_dzēšana[[#This Row],[īpašuma
nodoklis]])</f>
        <v>1447.5322680075021</v>
      </c>
      <c r="I29" s="17">
        <f ca="1">IF(Aizdevuma_dzēšana[[#This Row],[maksājums
datums]]="",0,Aizdevuma_dzēšana[[#This Row],[sākuma
atlikums]]-Aizdevuma_dzēšana[[#This Row],[pamatsumma]])</f>
        <v>193415.41055553092</v>
      </c>
      <c r="J29" s="12">
        <f ca="1">IF(Aizdevuma_dzēšana[[#This Row],[beigu
atlikums]]&gt;0,Pēdējā_rinda-ROW(),0)</f>
        <v>334</v>
      </c>
    </row>
    <row r="30" spans="2:10" ht="15" customHeight="1" x14ac:dyDescent="0.25">
      <c r="B30" s="21">
        <f>ROWS($B$4:B30)</f>
        <v>27</v>
      </c>
      <c r="C30" s="14">
        <f ca="1">IF(Ievadītās_vērtības,IF(Aizdevuma_dzēšana[[#This Row],['#]]&lt;=Aizdevuma_termiņš,IF(ROW()-ROW(Aizdevuma_dzēšana[[#Headers],[maksājums
datums]])=1,Aizdevuma_sākums,IF(I29&gt;0,EDATE(C29,1),"")),""),"")</f>
        <v>44114</v>
      </c>
      <c r="D30" s="17">
        <f ca="1">IF(ROW()-ROW(Aizdevuma_dzēšana[[#Headers],[sākuma
atlikums]])=1,Aizdevuma_summa,IF(Aizdevuma_dzēšana[[#This Row],[maksājums
datums]]="",0,INDEX(Aizdevuma_dzēšana[], ROW()-4,8)))</f>
        <v>193415.41055553092</v>
      </c>
      <c r="E30" s="17">
        <f ca="1">IF(Ievadītās_vērtības,IF(ROW()-ROW(Aizdevuma_dzēšana[[#Headers],[procenti]])=1,-IPMT(Procentu_likme/12,1,Aizdevuma_termiņš-ROWS($C$4:C30)+1,Aizdevuma_dzēšana[[#This Row],[sākuma
atlikums]]),IFERROR(-IPMT(Procentu_likme/12,1,Aizdevuma_dzēšana[[#This Row],['#
atlikums]],D31),0)),0)</f>
        <v>804.78193688953343</v>
      </c>
      <c r="F30" s="17">
        <f ca="1">IFERROR(IF(AND(Ievadītās_vērtības,Aizdevuma_dzēšana[[#This Row],[maksājums
datums]]&lt;&gt;""),-PPMT(Procentu_likme/12,1,Aizdevuma_termiņš-ROWS($C$4:C30)+1,Aizdevuma_dzēšana[[#This Row],[sākuma
atlikums]]),""),0)</f>
        <v>267.74570204289893</v>
      </c>
      <c r="G30" s="17">
        <f ca="1">IF(Aizdevuma_dzēšana[[#This Row],[maksājums
datums]]="",0,Īpašuma_nodokļa_summa)</f>
        <v>375</v>
      </c>
      <c r="H30" s="17">
        <f ca="1">IF(Aizdevuma_dzēšana[[#This Row],[maksājums
datums]]="",0,Aizdevuma_dzēšana[[#This Row],[procenti]]+Aizdevuma_dzēšana[[#This Row],[pamatsumma]]+Aizdevuma_dzēšana[[#This Row],[īpašuma
nodoklis]])</f>
        <v>1447.5276389324324</v>
      </c>
      <c r="I30" s="17">
        <f ca="1">IF(Aizdevuma_dzēšana[[#This Row],[maksājums
datums]]="",0,Aizdevuma_dzēšana[[#This Row],[sākuma
atlikums]]-Aizdevuma_dzēšana[[#This Row],[pamatsumma]])</f>
        <v>193147.66485348804</v>
      </c>
      <c r="J30" s="12">
        <f ca="1">IF(Aizdevuma_dzēšana[[#This Row],[beigu
atlikums]]&gt;0,Pēdējā_rinda-ROW(),0)</f>
        <v>333</v>
      </c>
    </row>
    <row r="31" spans="2:10" ht="15" customHeight="1" x14ac:dyDescent="0.25">
      <c r="B31" s="21">
        <f>ROWS($B$4:B31)</f>
        <v>28</v>
      </c>
      <c r="C31" s="14">
        <f ca="1">IF(Ievadītās_vērtības,IF(Aizdevuma_dzēšana[[#This Row],['#]]&lt;=Aizdevuma_termiņš,IF(ROW()-ROW(Aizdevuma_dzēšana[[#Headers],[maksājums
datums]])=1,Aizdevuma_sākums,IF(I30&gt;0,EDATE(C30,1),"")),""),"")</f>
        <v>44145</v>
      </c>
      <c r="D31" s="17">
        <f ca="1">IF(ROW()-ROW(Aizdevuma_dzēšana[[#Headers],[sākuma
atlikums]])=1,Aizdevuma_summa,IF(Aizdevuma_dzēšana[[#This Row],[maksājums
datums]]="",0,INDEX(Aizdevuma_dzēšana[], ROW()-4,8)))</f>
        <v>193147.66485348804</v>
      </c>
      <c r="E31" s="17">
        <f ca="1">IF(Ievadītās_vērtības,IF(ROW()-ROW(Aizdevuma_dzēšana[[#Headers],[procenti]])=1,-IPMT(Procentu_likme/12,1,Aizdevuma_termiņš-ROWS($C$4:C31)+1,Aizdevuma_dzēšana[[#This Row],[sākuma
atlikums]]),IFERROR(-IPMT(Procentu_likme/12,1,Aizdevuma_dzēšana[[#This Row],['#
atlikums]],D32),0)),0)</f>
        <v>803.66168143480536</v>
      </c>
      <c r="F31" s="17">
        <f ca="1">IFERROR(IF(AND(Ievadītās_vērtības,Aizdevuma_dzēšana[[#This Row],[maksājums
datums]]&lt;&gt;""),-PPMT(Procentu_likme/12,1,Aizdevuma_termiņš-ROWS($C$4:C31)+1,Aizdevuma_dzēšana[[#This Row],[sākuma
atlikums]]),""),0)</f>
        <v>268.86130913474426</v>
      </c>
      <c r="G31" s="17">
        <f ca="1">IF(Aizdevuma_dzēšana[[#This Row],[maksājums
datums]]="",0,Īpašuma_nodokļa_summa)</f>
        <v>375</v>
      </c>
      <c r="H31" s="17">
        <f ca="1">IF(Aizdevuma_dzēšana[[#This Row],[maksājums
datums]]="",0,Aizdevuma_dzēšana[[#This Row],[procenti]]+Aizdevuma_dzēšana[[#This Row],[pamatsumma]]+Aizdevuma_dzēšana[[#This Row],[īpašuma
nodoklis]])</f>
        <v>1447.5229905695496</v>
      </c>
      <c r="I31" s="17">
        <f ca="1">IF(Aizdevuma_dzēšana[[#This Row],[maksājums
datums]]="",0,Aizdevuma_dzēšana[[#This Row],[sākuma
atlikums]]-Aizdevuma_dzēšana[[#This Row],[pamatsumma]])</f>
        <v>192878.80354435329</v>
      </c>
      <c r="J31" s="12">
        <f ca="1">IF(Aizdevuma_dzēšana[[#This Row],[beigu
atlikums]]&gt;0,Pēdējā_rinda-ROW(),0)</f>
        <v>332</v>
      </c>
    </row>
    <row r="32" spans="2:10" ht="15" customHeight="1" x14ac:dyDescent="0.25">
      <c r="B32" s="21">
        <f>ROWS($B$4:B32)</f>
        <v>29</v>
      </c>
      <c r="C32" s="14">
        <f ca="1">IF(Ievadītās_vērtības,IF(Aizdevuma_dzēšana[[#This Row],['#]]&lt;=Aizdevuma_termiņš,IF(ROW()-ROW(Aizdevuma_dzēšana[[#Headers],[maksājums
datums]])=1,Aizdevuma_sākums,IF(I31&gt;0,EDATE(C31,1),"")),""),"")</f>
        <v>44175</v>
      </c>
      <c r="D32" s="17">
        <f ca="1">IF(ROW()-ROW(Aizdevuma_dzēšana[[#Headers],[sākuma
atlikums]])=1,Aizdevuma_summa,IF(Aizdevuma_dzēšana[[#This Row],[maksājums
datums]]="",0,INDEX(Aizdevuma_dzēšana[], ROW()-4,8)))</f>
        <v>192878.80354435329</v>
      </c>
      <c r="E32" s="17">
        <f ca="1">IF(Ievadītās_vērtības,IF(ROW()-ROW(Aizdevuma_dzēšana[[#Headers],[procenti]])=1,-IPMT(Procentu_likme/12,1,Aizdevuma_termiņš-ROWS($C$4:C32)+1,Aizdevuma_dzēšana[[#This Row],[sākuma
atlikums]]),IFERROR(-IPMT(Procentu_likme/12,1,Aizdevuma_dzēšana[[#This Row],['#
atlikums]],D33),0)),0)</f>
        <v>802.53675824901586</v>
      </c>
      <c r="F32" s="17">
        <f ca="1">IFERROR(IF(AND(Ievadītās_vērtības,Aizdevuma_dzēšana[[#This Row],[maksājums
datums]]&lt;&gt;""),-PPMT(Procentu_likme/12,1,Aizdevuma_termiņš-ROWS($C$4:C32)+1,Aizdevuma_dzēšana[[#This Row],[sākuma
atlikums]]),""),0)</f>
        <v>269.98156458947238</v>
      </c>
      <c r="G32" s="17">
        <f ca="1">IF(Aizdevuma_dzēšana[[#This Row],[maksājums
datums]]="",0,Īpašuma_nodokļa_summa)</f>
        <v>375</v>
      </c>
      <c r="H32" s="17">
        <f ca="1">IF(Aizdevuma_dzēšana[[#This Row],[maksājums
datums]]="",0,Aizdevuma_dzēšana[[#This Row],[procenti]]+Aizdevuma_dzēšana[[#This Row],[pamatsumma]]+Aizdevuma_dzēšana[[#This Row],[īpašuma
nodoklis]])</f>
        <v>1447.5183228384883</v>
      </c>
      <c r="I32" s="17">
        <f ca="1">IF(Aizdevuma_dzēšana[[#This Row],[maksājums
datums]]="",0,Aizdevuma_dzēšana[[#This Row],[sākuma
atlikums]]-Aizdevuma_dzēšana[[#This Row],[pamatsumma]])</f>
        <v>192608.8219797638</v>
      </c>
      <c r="J32" s="12">
        <f ca="1">IF(Aizdevuma_dzēšana[[#This Row],[beigu
atlikums]]&gt;0,Pēdējā_rinda-ROW(),0)</f>
        <v>331</v>
      </c>
    </row>
    <row r="33" spans="2:10" ht="15" customHeight="1" x14ac:dyDescent="0.25">
      <c r="B33" s="21">
        <f>ROWS($B$4:B33)</f>
        <v>30</v>
      </c>
      <c r="C33" s="14">
        <f ca="1">IF(Ievadītās_vērtības,IF(Aizdevuma_dzēšana[[#This Row],['#]]&lt;=Aizdevuma_termiņš,IF(ROW()-ROW(Aizdevuma_dzēšana[[#Headers],[maksājums
datums]])=1,Aizdevuma_sākums,IF(I32&gt;0,EDATE(C32,1),"")),""),"")</f>
        <v>44206</v>
      </c>
      <c r="D33" s="17">
        <f ca="1">IF(ROW()-ROW(Aizdevuma_dzēšana[[#Headers],[sākuma
atlikums]])=1,Aizdevuma_summa,IF(Aizdevuma_dzēšana[[#This Row],[maksājums
datums]]="",0,INDEX(Aizdevuma_dzēšana[], ROW()-4,8)))</f>
        <v>192608.8219797638</v>
      </c>
      <c r="E33" s="17">
        <f ca="1">IF(Ievadītās_vērtības,IF(ROW()-ROW(Aizdevuma_dzēšana[[#Headers],[procenti]])=1,-IPMT(Procentu_likme/12,1,Aizdevuma_termiņš-ROWS($C$4:C33)+1,Aizdevuma_dzēšana[[#This Row],[sākuma
atlikums]]),IFERROR(-IPMT(Procentu_likme/12,1,Aizdevuma_dzēšana[[#This Row],['#
atlikums]],D34),0)),0)</f>
        <v>801.40714788328557</v>
      </c>
      <c r="F33" s="17">
        <f ca="1">IFERROR(IF(AND(Ievadītās_vērtības,Aizdevuma_dzēšana[[#This Row],[maksājums
datums]]&lt;&gt;""),-PPMT(Procentu_likme/12,1,Aizdevuma_termiņš-ROWS($C$4:C33)+1,Aizdevuma_dzēšana[[#This Row],[sākuma
atlikums]]),""),0)</f>
        <v>271.10648777526194</v>
      </c>
      <c r="G33" s="17">
        <f ca="1">IF(Aizdevuma_dzēšana[[#This Row],[maksājums
datums]]="",0,Īpašuma_nodokļa_summa)</f>
        <v>375</v>
      </c>
      <c r="H33" s="17">
        <f ca="1">IF(Aizdevuma_dzēšana[[#This Row],[maksājums
datums]]="",0,Aizdevuma_dzēšana[[#This Row],[procenti]]+Aizdevuma_dzēšana[[#This Row],[pamatsumma]]+Aizdevuma_dzēšana[[#This Row],[īpašuma
nodoklis]])</f>
        <v>1447.5136356585476</v>
      </c>
      <c r="I33" s="17">
        <f ca="1">IF(Aizdevuma_dzēšana[[#This Row],[maksājums
datums]]="",0,Aizdevuma_dzēšana[[#This Row],[sākuma
atlikums]]-Aizdevuma_dzēšana[[#This Row],[pamatsumma]])</f>
        <v>192337.71549198855</v>
      </c>
      <c r="J33" s="12">
        <f ca="1">IF(Aizdevuma_dzēšana[[#This Row],[beigu
atlikums]]&gt;0,Pēdējā_rinda-ROW(),0)</f>
        <v>330</v>
      </c>
    </row>
    <row r="34" spans="2:10" ht="15" customHeight="1" x14ac:dyDescent="0.25">
      <c r="B34" s="21">
        <f>ROWS($B$4:B34)</f>
        <v>31</v>
      </c>
      <c r="C34" s="14">
        <f ca="1">IF(Ievadītās_vērtības,IF(Aizdevuma_dzēšana[[#This Row],['#]]&lt;=Aizdevuma_termiņš,IF(ROW()-ROW(Aizdevuma_dzēšana[[#Headers],[maksājums
datums]])=1,Aizdevuma_sākums,IF(I33&gt;0,EDATE(C33,1),"")),""),"")</f>
        <v>44237</v>
      </c>
      <c r="D34" s="17">
        <f ca="1">IF(ROW()-ROW(Aizdevuma_dzēšana[[#Headers],[sākuma
atlikums]])=1,Aizdevuma_summa,IF(Aizdevuma_dzēšana[[#This Row],[maksājums
datums]]="",0,INDEX(Aizdevuma_dzēšana[], ROW()-4,8)))</f>
        <v>192337.71549198855</v>
      </c>
      <c r="E34" s="17">
        <f ca="1">IF(Ievadītās_vērtības,IF(ROW()-ROW(Aizdevuma_dzēšana[[#Headers],[procenti]])=1,-IPMT(Procentu_likme/12,1,Aizdevuma_termiņš-ROWS($C$4:C34)+1,Aizdevuma_dzēšana[[#This Row],[sākuma
atlikums]]),IFERROR(-IPMT(Procentu_likme/12,1,Aizdevuma_dzēšana[[#This Row],['#
atlikums]],D35),0)),0)</f>
        <v>800.27283080769814</v>
      </c>
      <c r="F34" s="17">
        <f ca="1">IFERROR(IF(AND(Ievadītās_vērtības,Aizdevuma_dzēšana[[#This Row],[maksājums
datums]]&lt;&gt;""),-PPMT(Procentu_likme/12,1,Aizdevuma_termiņš-ROWS($C$4:C34)+1,Aizdevuma_dzēšana[[#This Row],[sākuma
atlikums]]),""),0)</f>
        <v>272.23609814099217</v>
      </c>
      <c r="G34" s="17">
        <f ca="1">IF(Aizdevuma_dzēšana[[#This Row],[maksājums
datums]]="",0,Īpašuma_nodokļa_summa)</f>
        <v>375</v>
      </c>
      <c r="H34" s="17">
        <f ca="1">IF(Aizdevuma_dzēšana[[#This Row],[maksājums
datums]]="",0,Aizdevuma_dzēšana[[#This Row],[procenti]]+Aizdevuma_dzēšana[[#This Row],[pamatsumma]]+Aizdevuma_dzēšana[[#This Row],[īpašuma
nodoklis]])</f>
        <v>1447.5089289486903</v>
      </c>
      <c r="I34" s="17">
        <f ca="1">IF(Aizdevuma_dzēšana[[#This Row],[maksājums
datums]]="",0,Aizdevuma_dzēšana[[#This Row],[sākuma
atlikums]]-Aizdevuma_dzēšana[[#This Row],[pamatsumma]])</f>
        <v>192065.47939384755</v>
      </c>
      <c r="J34" s="12">
        <f ca="1">IF(Aizdevuma_dzēšana[[#This Row],[beigu
atlikums]]&gt;0,Pēdējā_rinda-ROW(),0)</f>
        <v>329</v>
      </c>
    </row>
    <row r="35" spans="2:10" ht="15" customHeight="1" x14ac:dyDescent="0.25">
      <c r="B35" s="21">
        <f>ROWS($B$4:B35)</f>
        <v>32</v>
      </c>
      <c r="C35" s="14">
        <f ca="1">IF(Ievadītās_vērtības,IF(Aizdevuma_dzēšana[[#This Row],['#]]&lt;=Aizdevuma_termiņš,IF(ROW()-ROW(Aizdevuma_dzēšana[[#Headers],[maksājums
datums]])=1,Aizdevuma_sākums,IF(I34&gt;0,EDATE(C34,1),"")),""),"")</f>
        <v>44265</v>
      </c>
      <c r="D35" s="17">
        <f ca="1">IF(ROW()-ROW(Aizdevuma_dzēšana[[#Headers],[sākuma
atlikums]])=1,Aizdevuma_summa,IF(Aizdevuma_dzēšana[[#This Row],[maksājums
datums]]="",0,INDEX(Aizdevuma_dzēšana[], ROW()-4,8)))</f>
        <v>192065.47939384755</v>
      </c>
      <c r="E35" s="17">
        <f ca="1">IF(Ievadītās_vērtības,IF(ROW()-ROW(Aizdevuma_dzēšana[[#Headers],[procenti]])=1,-IPMT(Procentu_likme/12,1,Aizdevuma_termiņš-ROWS($C$4:C35)+1,Aizdevuma_dzēšana[[#This Row],[sākuma
atlikums]]),IFERROR(-IPMT(Procentu_likme/12,1,Aizdevuma_dzēšana[[#This Row],['#
atlikums]],D36),0)),0)</f>
        <v>799.13378741096244</v>
      </c>
      <c r="F35" s="17">
        <f ca="1">IFERROR(IF(AND(Ievadītās_vērtības,Aizdevuma_dzēšana[[#This Row],[maksājums
datums]]&lt;&gt;""),-PPMT(Procentu_likme/12,1,Aizdevuma_termiņš-ROWS($C$4:C35)+1,Aizdevuma_dzēšana[[#This Row],[sākuma
atlikums]]),""),0)</f>
        <v>273.3704152165796</v>
      </c>
      <c r="G35" s="17">
        <f ca="1">IF(Aizdevuma_dzēšana[[#This Row],[maksājums
datums]]="",0,Īpašuma_nodokļa_summa)</f>
        <v>375</v>
      </c>
      <c r="H35" s="17">
        <f ca="1">IF(Aizdevuma_dzēšana[[#This Row],[maksājums
datums]]="",0,Aizdevuma_dzēšana[[#This Row],[procenti]]+Aizdevuma_dzēšana[[#This Row],[pamatsumma]]+Aizdevuma_dzēšana[[#This Row],[īpašuma
nodoklis]])</f>
        <v>1447.5042026275421</v>
      </c>
      <c r="I35" s="17">
        <f ca="1">IF(Aizdevuma_dzēšana[[#This Row],[maksājums
datums]]="",0,Aizdevuma_dzēšana[[#This Row],[sākuma
atlikums]]-Aizdevuma_dzēšana[[#This Row],[pamatsumma]])</f>
        <v>191792.10897863097</v>
      </c>
      <c r="J35" s="12">
        <f ca="1">IF(Aizdevuma_dzēšana[[#This Row],[beigu
atlikums]]&gt;0,Pēdējā_rinda-ROW(),0)</f>
        <v>328</v>
      </c>
    </row>
    <row r="36" spans="2:10" ht="15" customHeight="1" x14ac:dyDescent="0.25">
      <c r="B36" s="21">
        <f>ROWS($B$4:B36)</f>
        <v>33</v>
      </c>
      <c r="C36" s="14">
        <f ca="1">IF(Ievadītās_vērtības,IF(Aizdevuma_dzēšana[[#This Row],['#]]&lt;=Aizdevuma_termiņš,IF(ROW()-ROW(Aizdevuma_dzēšana[[#Headers],[maksājums
datums]])=1,Aizdevuma_sākums,IF(I35&gt;0,EDATE(C35,1),"")),""),"")</f>
        <v>44296</v>
      </c>
      <c r="D36" s="17">
        <f ca="1">IF(ROW()-ROW(Aizdevuma_dzēšana[[#Headers],[sākuma
atlikums]])=1,Aizdevuma_summa,IF(Aizdevuma_dzēšana[[#This Row],[maksājums
datums]]="",0,INDEX(Aizdevuma_dzēšana[], ROW()-4,8)))</f>
        <v>191792.10897863097</v>
      </c>
      <c r="E36" s="17">
        <f ca="1">IF(Ievadītās_vērtības,IF(ROW()-ROW(Aizdevuma_dzēšana[[#Headers],[procenti]])=1,-IPMT(Procentu_likme/12,1,Aizdevuma_termiņš-ROWS($C$4:C36)+1,Aizdevuma_dzēšana[[#This Row],[sākuma
atlikums]]),IFERROR(-IPMT(Procentu_likme/12,1,Aizdevuma_dzēšana[[#This Row],['#
atlikums]],D37),0)),0)</f>
        <v>797.98999800007357</v>
      </c>
      <c r="F36" s="17">
        <f ca="1">IFERROR(IF(AND(Ievadītās_vērtības,Aizdevuma_dzēšana[[#This Row],[maksājums
datums]]&lt;&gt;""),-PPMT(Procentu_likme/12,1,Aizdevuma_termiņš-ROWS($C$4:C36)+1,Aizdevuma_dzēšana[[#This Row],[sākuma
atlikums]]),""),0)</f>
        <v>274.50945861331536</v>
      </c>
      <c r="G36" s="17">
        <f ca="1">IF(Aizdevuma_dzēšana[[#This Row],[maksājums
datums]]="",0,Īpašuma_nodokļa_summa)</f>
        <v>375</v>
      </c>
      <c r="H36" s="17">
        <f ca="1">IF(Aizdevuma_dzēšana[[#This Row],[maksājums
datums]]="",0,Aizdevuma_dzēšana[[#This Row],[procenti]]+Aizdevuma_dzēšana[[#This Row],[pamatsumma]]+Aizdevuma_dzēšana[[#This Row],[īpašuma
nodoklis]])</f>
        <v>1447.4994566133889</v>
      </c>
      <c r="I36" s="17">
        <f ca="1">IF(Aizdevuma_dzēšana[[#This Row],[maksājums
datums]]="",0,Aizdevuma_dzēšana[[#This Row],[sākuma
atlikums]]-Aizdevuma_dzēšana[[#This Row],[pamatsumma]])</f>
        <v>191517.59952001765</v>
      </c>
      <c r="J36" s="12">
        <f ca="1">IF(Aizdevuma_dzēšana[[#This Row],[beigu
atlikums]]&gt;0,Pēdējā_rinda-ROW(),0)</f>
        <v>327</v>
      </c>
    </row>
    <row r="37" spans="2:10" ht="15" customHeight="1" x14ac:dyDescent="0.25">
      <c r="B37" s="21">
        <f>ROWS($B$4:B37)</f>
        <v>34</v>
      </c>
      <c r="C37" s="14">
        <f ca="1">IF(Ievadītās_vērtības,IF(Aizdevuma_dzēšana[[#This Row],['#]]&lt;=Aizdevuma_termiņš,IF(ROW()-ROW(Aizdevuma_dzēšana[[#Headers],[maksājums
datums]])=1,Aizdevuma_sākums,IF(I36&gt;0,EDATE(C36,1),"")),""),"")</f>
        <v>44326</v>
      </c>
      <c r="D37" s="17">
        <f ca="1">IF(ROW()-ROW(Aizdevuma_dzēšana[[#Headers],[sākuma
atlikums]])=1,Aizdevuma_summa,IF(Aizdevuma_dzēšana[[#This Row],[maksājums
datums]]="",0,INDEX(Aizdevuma_dzēšana[], ROW()-4,8)))</f>
        <v>191517.59952001765</v>
      </c>
      <c r="E37" s="17">
        <f ca="1">IF(Ievadītās_vērtības,IF(ROW()-ROW(Aizdevuma_dzēšana[[#Headers],[procenti]])=1,-IPMT(Procentu_likme/12,1,Aizdevuma_termiņš-ROWS($C$4:C37)+1,Aizdevuma_dzēšana[[#This Row],[sākuma
atlikums]]),IFERROR(-IPMT(Procentu_likme/12,1,Aizdevuma_dzēšana[[#This Row],['#
atlikums]],D38),0)),0)</f>
        <v>796.8414427999727</v>
      </c>
      <c r="F37" s="17">
        <f ca="1">IFERROR(IF(AND(Ievadītās_vērtības,Aizdevuma_dzēšana[[#This Row],[maksājums
datums]]&lt;&gt;""),-PPMT(Procentu_likme/12,1,Aizdevuma_termiņš-ROWS($C$4:C37)+1,Aizdevuma_dzēšana[[#This Row],[sākuma
atlikums]]),""),0)</f>
        <v>275.65324802420417</v>
      </c>
      <c r="G37" s="17">
        <f ca="1">IF(Aizdevuma_dzēšana[[#This Row],[maksājums
datums]]="",0,Īpašuma_nodokļa_summa)</f>
        <v>375</v>
      </c>
      <c r="H37" s="17">
        <f ca="1">IF(Aizdevuma_dzēšana[[#This Row],[maksājums
datums]]="",0,Aizdevuma_dzēšana[[#This Row],[procenti]]+Aizdevuma_dzēšana[[#This Row],[pamatsumma]]+Aizdevuma_dzēšana[[#This Row],[īpašuma
nodoklis]])</f>
        <v>1447.4946908241768</v>
      </c>
      <c r="I37" s="17">
        <f ca="1">IF(Aizdevuma_dzēšana[[#This Row],[maksājums
datums]]="",0,Aizdevuma_dzēšana[[#This Row],[sākuma
atlikums]]-Aizdevuma_dzēšana[[#This Row],[pamatsumma]])</f>
        <v>191241.94627199345</v>
      </c>
      <c r="J37" s="12">
        <f ca="1">IF(Aizdevuma_dzēšana[[#This Row],[beigu
atlikums]]&gt;0,Pēdējā_rinda-ROW(),0)</f>
        <v>326</v>
      </c>
    </row>
    <row r="38" spans="2:10" ht="15" customHeight="1" x14ac:dyDescent="0.25">
      <c r="B38" s="21">
        <f>ROWS($B$4:B38)</f>
        <v>35</v>
      </c>
      <c r="C38" s="14">
        <f ca="1">IF(Ievadītās_vērtības,IF(Aizdevuma_dzēšana[[#This Row],['#]]&lt;=Aizdevuma_termiņš,IF(ROW()-ROW(Aizdevuma_dzēšana[[#Headers],[maksājums
datums]])=1,Aizdevuma_sākums,IF(I37&gt;0,EDATE(C37,1),"")),""),"")</f>
        <v>44357</v>
      </c>
      <c r="D38" s="17">
        <f ca="1">IF(ROW()-ROW(Aizdevuma_dzēšana[[#Headers],[sākuma
atlikums]])=1,Aizdevuma_summa,IF(Aizdevuma_dzēšana[[#This Row],[maksājums
datums]]="",0,INDEX(Aizdevuma_dzēšana[], ROW()-4,8)))</f>
        <v>191241.94627199345</v>
      </c>
      <c r="E38" s="17">
        <f ca="1">IF(Ievadītās_vērtības,IF(ROW()-ROW(Aizdevuma_dzēšana[[#Headers],[procenti]])=1,-IPMT(Procentu_likme/12,1,Aizdevuma_termiņš-ROWS($C$4:C38)+1,Aizdevuma_dzēšana[[#This Row],[sākuma
atlikums]]),IFERROR(-IPMT(Procentu_likme/12,1,Aizdevuma_dzēšana[[#This Row],['#
atlikums]],D39),0)),0)</f>
        <v>795.68810195320475</v>
      </c>
      <c r="F38" s="17">
        <f ca="1">IFERROR(IF(AND(Ievadītās_vērtības,Aizdevuma_dzēšana[[#This Row],[maksājums
datums]]&lt;&gt;""),-PPMT(Procentu_likme/12,1,Aizdevuma_termiņš-ROWS($C$4:C38)+1,Aizdevuma_dzēšana[[#This Row],[sākuma
atlikums]]),""),0)</f>
        <v>276.8018032243051</v>
      </c>
      <c r="G38" s="17">
        <f ca="1">IF(Aizdevuma_dzēšana[[#This Row],[maksājums
datums]]="",0,Īpašuma_nodokļa_summa)</f>
        <v>375</v>
      </c>
      <c r="H38" s="17">
        <f ca="1">IF(Aizdevuma_dzēšana[[#This Row],[maksājums
datums]]="",0,Aizdevuma_dzēšana[[#This Row],[procenti]]+Aizdevuma_dzēšana[[#This Row],[pamatsumma]]+Aizdevuma_dzēšana[[#This Row],[īpašuma
nodoklis]])</f>
        <v>1447.4899051775099</v>
      </c>
      <c r="I38" s="17">
        <f ca="1">IF(Aizdevuma_dzēšana[[#This Row],[maksājums
datums]]="",0,Aizdevuma_dzēšana[[#This Row],[sākuma
atlikums]]-Aizdevuma_dzēšana[[#This Row],[pamatsumma]])</f>
        <v>190965.14446876914</v>
      </c>
      <c r="J38" s="12">
        <f ca="1">IF(Aizdevuma_dzēšana[[#This Row],[beigu
atlikums]]&gt;0,Pēdējā_rinda-ROW(),0)</f>
        <v>325</v>
      </c>
    </row>
    <row r="39" spans="2:10" ht="15" customHeight="1" x14ac:dyDescent="0.25">
      <c r="B39" s="21">
        <f>ROWS($B$4:B39)</f>
        <v>36</v>
      </c>
      <c r="C39" s="14">
        <f ca="1">IF(Ievadītās_vērtības,IF(Aizdevuma_dzēšana[[#This Row],['#]]&lt;=Aizdevuma_termiņš,IF(ROW()-ROW(Aizdevuma_dzēšana[[#Headers],[maksājums
datums]])=1,Aizdevuma_sākums,IF(I38&gt;0,EDATE(C38,1),"")),""),"")</f>
        <v>44387</v>
      </c>
      <c r="D39" s="17">
        <f ca="1">IF(ROW()-ROW(Aizdevuma_dzēšana[[#Headers],[sākuma
atlikums]])=1,Aizdevuma_summa,IF(Aizdevuma_dzēšana[[#This Row],[maksājums
datums]]="",0,INDEX(Aizdevuma_dzēšana[], ROW()-4,8)))</f>
        <v>190965.14446876914</v>
      </c>
      <c r="E39" s="17">
        <f ca="1">IF(Ievadītās_vērtības,IF(ROW()-ROW(Aizdevuma_dzēšana[[#Headers],[procenti]])=1,-IPMT(Procentu_likme/12,1,Aizdevuma_termiņš-ROWS($C$4:C39)+1,Aizdevuma_dzēšana[[#This Row],[sākuma
atlikums]]),IFERROR(-IPMT(Procentu_likme/12,1,Aizdevuma_dzēšana[[#This Row],['#
atlikums]],D40),0)),0)</f>
        <v>794.5299555195752</v>
      </c>
      <c r="F39" s="17">
        <f ca="1">IFERROR(IF(AND(Ievadītās_vērtības,Aizdevuma_dzēšana[[#This Row],[maksājums
datums]]&lt;&gt;""),-PPMT(Procentu_likme/12,1,Aizdevuma_termiņš-ROWS($C$4:C39)+1,Aizdevuma_dzēšana[[#This Row],[sākuma
atlikums]]),""),0)</f>
        <v>277.95514407107299</v>
      </c>
      <c r="G39" s="17">
        <f ca="1">IF(Aizdevuma_dzēšana[[#This Row],[maksājums
datums]]="",0,Īpašuma_nodokļa_summa)</f>
        <v>375</v>
      </c>
      <c r="H39" s="17">
        <f ca="1">IF(Aizdevuma_dzēšana[[#This Row],[maksājums
datums]]="",0,Aizdevuma_dzēšana[[#This Row],[procenti]]+Aizdevuma_dzēšana[[#This Row],[pamatsumma]]+Aizdevuma_dzēšana[[#This Row],[īpašuma
nodoklis]])</f>
        <v>1447.4850995906481</v>
      </c>
      <c r="I39" s="17">
        <f ca="1">IF(Aizdevuma_dzēšana[[#This Row],[maksājums
datums]]="",0,Aizdevuma_dzēšana[[#This Row],[sākuma
atlikums]]-Aizdevuma_dzēšana[[#This Row],[pamatsumma]])</f>
        <v>190687.18932469806</v>
      </c>
      <c r="J39" s="12">
        <f ca="1">IF(Aizdevuma_dzēšana[[#This Row],[beigu
atlikums]]&gt;0,Pēdējā_rinda-ROW(),0)</f>
        <v>324</v>
      </c>
    </row>
    <row r="40" spans="2:10" ht="15" customHeight="1" x14ac:dyDescent="0.25">
      <c r="B40" s="21">
        <f>ROWS($B$4:B40)</f>
        <v>37</v>
      </c>
      <c r="C40" s="14">
        <f ca="1">IF(Ievadītās_vērtības,IF(Aizdevuma_dzēšana[[#This Row],['#]]&lt;=Aizdevuma_termiņš,IF(ROW()-ROW(Aizdevuma_dzēšana[[#Headers],[maksājums
datums]])=1,Aizdevuma_sākums,IF(I39&gt;0,EDATE(C39,1),"")),""),"")</f>
        <v>44418</v>
      </c>
      <c r="D40" s="17">
        <f ca="1">IF(ROW()-ROW(Aizdevuma_dzēšana[[#Headers],[sākuma
atlikums]])=1,Aizdevuma_summa,IF(Aizdevuma_dzēšana[[#This Row],[maksājums
datums]]="",0,INDEX(Aizdevuma_dzēšana[], ROW()-4,8)))</f>
        <v>190687.18932469806</v>
      </c>
      <c r="E40" s="17">
        <f ca="1">IF(Ievadītās_vērtības,IF(ROW()-ROW(Aizdevuma_dzēšana[[#Headers],[procenti]])=1,-IPMT(Procentu_likme/12,1,Aizdevuma_termiņš-ROWS($C$4:C40)+1,Aizdevuma_dzēšana[[#This Row],[sākuma
atlikums]]),IFERROR(-IPMT(Procentu_likme/12,1,Aizdevuma_dzēšana[[#This Row],['#
atlikums]],D41),0)),0)</f>
        <v>793.36698347580568</v>
      </c>
      <c r="F40" s="17">
        <f ca="1">IFERROR(IF(AND(Ievadītās_vērtības,Aizdevuma_dzēšana[[#This Row],[maksājums
datums]]&lt;&gt;""),-PPMT(Procentu_likme/12,1,Aizdevuma_termiņš-ROWS($C$4:C40)+1,Aizdevuma_dzēšana[[#This Row],[sākuma
atlikums]]),""),0)</f>
        <v>279.11329050470238</v>
      </c>
      <c r="G40" s="17">
        <f ca="1">IF(Aizdevuma_dzēšana[[#This Row],[maksājums
datums]]="",0,Īpašuma_nodokļa_summa)</f>
        <v>375</v>
      </c>
      <c r="H40" s="17">
        <f ca="1">IF(Aizdevuma_dzēšana[[#This Row],[maksājums
datums]]="",0,Aizdevuma_dzēšana[[#This Row],[procenti]]+Aizdevuma_dzēšana[[#This Row],[pamatsumma]]+Aizdevuma_dzēšana[[#This Row],[īpašuma
nodoklis]])</f>
        <v>1447.4802739805082</v>
      </c>
      <c r="I40" s="17">
        <f ca="1">IF(Aizdevuma_dzēšana[[#This Row],[maksājums
datums]]="",0,Aizdevuma_dzēšana[[#This Row],[sākuma
atlikums]]-Aizdevuma_dzēšana[[#This Row],[pamatsumma]])</f>
        <v>190408.07603419336</v>
      </c>
      <c r="J40" s="12">
        <f ca="1">IF(Aizdevuma_dzēšana[[#This Row],[beigu
atlikums]]&gt;0,Pēdējā_rinda-ROW(),0)</f>
        <v>323</v>
      </c>
    </row>
    <row r="41" spans="2:10" ht="15" customHeight="1" x14ac:dyDescent="0.25">
      <c r="B41" s="21">
        <f>ROWS($B$4:B41)</f>
        <v>38</v>
      </c>
      <c r="C41" s="14">
        <f ca="1">IF(Ievadītās_vērtības,IF(Aizdevuma_dzēšana[[#This Row],['#]]&lt;=Aizdevuma_termiņš,IF(ROW()-ROW(Aizdevuma_dzēšana[[#Headers],[maksājums
datums]])=1,Aizdevuma_sākums,IF(I40&gt;0,EDATE(C40,1),"")),""),"")</f>
        <v>44449</v>
      </c>
      <c r="D41" s="17">
        <f ca="1">IF(ROW()-ROW(Aizdevuma_dzēšana[[#Headers],[sākuma
atlikums]])=1,Aizdevuma_summa,IF(Aizdevuma_dzēšana[[#This Row],[maksājums
datums]]="",0,INDEX(Aizdevuma_dzēšana[], ROW()-4,8)))</f>
        <v>190408.07603419336</v>
      </c>
      <c r="E41" s="17">
        <f ca="1">IF(Ievadītās_vērtības,IF(ROW()-ROW(Aizdevuma_dzēšana[[#Headers],[procenti]])=1,-IPMT(Procentu_likme/12,1,Aizdevuma_termiņš-ROWS($C$4:C41)+1,Aizdevuma_dzēšana[[#This Row],[sākuma
atlikums]]),IFERROR(-IPMT(Procentu_likme/12,1,Aizdevuma_dzēšana[[#This Row],['#
atlikums]],D42),0)),0)</f>
        <v>792.19916571518706</v>
      </c>
      <c r="F41" s="17">
        <f ca="1">IFERROR(IF(AND(Ievadītās_vērtības,Aizdevuma_dzēšana[[#This Row],[maksājums
datums]]&lt;&gt;""),-PPMT(Procentu_likme/12,1,Aizdevuma_termiņš-ROWS($C$4:C41)+1,Aizdevuma_dzēšana[[#This Row],[sākuma
atlikums]]),""),0)</f>
        <v>280.27626254847206</v>
      </c>
      <c r="G41" s="17">
        <f ca="1">IF(Aizdevuma_dzēšana[[#This Row],[maksājums
datums]]="",0,Īpašuma_nodokļa_summa)</f>
        <v>375</v>
      </c>
      <c r="H41" s="17">
        <f ca="1">IF(Aizdevuma_dzēšana[[#This Row],[maksājums
datums]]="",0,Aizdevuma_dzēšana[[#This Row],[procenti]]+Aizdevuma_dzēšana[[#This Row],[pamatsumma]]+Aizdevuma_dzēšana[[#This Row],[īpašuma
nodoklis]])</f>
        <v>1447.4754282636591</v>
      </c>
      <c r="I41" s="17">
        <f ca="1">IF(Aizdevuma_dzēšana[[#This Row],[maksājums
datums]]="",0,Aizdevuma_dzēšana[[#This Row],[sākuma
atlikums]]-Aizdevuma_dzēšana[[#This Row],[pamatsumma]])</f>
        <v>190127.7997716449</v>
      </c>
      <c r="J41" s="12">
        <f ca="1">IF(Aizdevuma_dzēšana[[#This Row],[beigu
atlikums]]&gt;0,Pēdējā_rinda-ROW(),0)</f>
        <v>322</v>
      </c>
    </row>
    <row r="42" spans="2:10" ht="15" customHeight="1" x14ac:dyDescent="0.25">
      <c r="B42" s="21">
        <f>ROWS($B$4:B42)</f>
        <v>39</v>
      </c>
      <c r="C42" s="14">
        <f ca="1">IF(Ievadītās_vērtības,IF(Aizdevuma_dzēšana[[#This Row],['#]]&lt;=Aizdevuma_termiņš,IF(ROW()-ROW(Aizdevuma_dzēšana[[#Headers],[maksājums
datums]])=1,Aizdevuma_sākums,IF(I41&gt;0,EDATE(C41,1),"")),""),"")</f>
        <v>44479</v>
      </c>
      <c r="D42" s="17">
        <f ca="1">IF(ROW()-ROW(Aizdevuma_dzēšana[[#Headers],[sākuma
atlikums]])=1,Aizdevuma_summa,IF(Aizdevuma_dzēšana[[#This Row],[maksājums
datums]]="",0,INDEX(Aizdevuma_dzēšana[], ROW()-4,8)))</f>
        <v>190127.7997716449</v>
      </c>
      <c r="E42" s="17">
        <f ca="1">IF(Ievadītās_vērtības,IF(ROW()-ROW(Aizdevuma_dzēšana[[#Headers],[procenti]])=1,-IPMT(Procentu_likme/12,1,Aizdevuma_termiņš-ROWS($C$4:C42)+1,Aizdevuma_dzēšana[[#This Row],[sākuma
atlikums]]),IFERROR(-IPMT(Procentu_likme/12,1,Aizdevuma_dzēšana[[#This Row],['#
atlikums]],D43),0)),0)</f>
        <v>791.02648204723255</v>
      </c>
      <c r="F42" s="17">
        <f ca="1">IFERROR(IF(AND(Ievadītās_vērtības,Aizdevuma_dzēšana[[#This Row],[maksājums
datums]]&lt;&gt;""),-PPMT(Procentu_likme/12,1,Aizdevuma_termiņš-ROWS($C$4:C42)+1,Aizdevuma_dzēšana[[#This Row],[sākuma
atlikums]]),""),0)</f>
        <v>281.44408030909062</v>
      </c>
      <c r="G42" s="17">
        <f ca="1">IF(Aizdevuma_dzēšana[[#This Row],[maksājums
datums]]="",0,Īpašuma_nodokļa_summa)</f>
        <v>375</v>
      </c>
      <c r="H42" s="17">
        <f ca="1">IF(Aizdevuma_dzēšana[[#This Row],[maksājums
datums]]="",0,Aizdevuma_dzēšana[[#This Row],[procenti]]+Aizdevuma_dzēšana[[#This Row],[pamatsumma]]+Aizdevuma_dzēšana[[#This Row],[īpašuma
nodoklis]])</f>
        <v>1447.4705623563232</v>
      </c>
      <c r="I42" s="17">
        <f ca="1">IF(Aizdevuma_dzēšana[[#This Row],[maksājums
datums]]="",0,Aizdevuma_dzēšana[[#This Row],[sākuma
atlikums]]-Aizdevuma_dzēšana[[#This Row],[pamatsumma]])</f>
        <v>189846.3556913358</v>
      </c>
      <c r="J42" s="12">
        <f ca="1">IF(Aizdevuma_dzēšana[[#This Row],[beigu
atlikums]]&gt;0,Pēdējā_rinda-ROW(),0)</f>
        <v>321</v>
      </c>
    </row>
    <row r="43" spans="2:10" ht="15" customHeight="1" x14ac:dyDescent="0.25">
      <c r="B43" s="21">
        <f>ROWS($B$4:B43)</f>
        <v>40</v>
      </c>
      <c r="C43" s="14">
        <f ca="1">IF(Ievadītās_vērtības,IF(Aizdevuma_dzēšana[[#This Row],['#]]&lt;=Aizdevuma_termiņš,IF(ROW()-ROW(Aizdevuma_dzēšana[[#Headers],[maksājums
datums]])=1,Aizdevuma_sākums,IF(I42&gt;0,EDATE(C42,1),"")),""),"")</f>
        <v>44510</v>
      </c>
      <c r="D43" s="17">
        <f ca="1">IF(ROW()-ROW(Aizdevuma_dzēšana[[#Headers],[sākuma
atlikums]])=1,Aizdevuma_summa,IF(Aizdevuma_dzēšana[[#This Row],[maksājums
datums]]="",0,INDEX(Aizdevuma_dzēšana[], ROW()-4,8)))</f>
        <v>189846.3556913358</v>
      </c>
      <c r="E43" s="17">
        <f ca="1">IF(Ievadītās_vērtības,IF(ROW()-ROW(Aizdevuma_dzēšana[[#Headers],[procenti]])=1,-IPMT(Procentu_likme/12,1,Aizdevuma_termiņš-ROWS($C$4:C43)+1,Aizdevuma_dzēšana[[#This Row],[sākuma
atlikums]]),IFERROR(-IPMT(Procentu_likme/12,1,Aizdevuma_dzēšana[[#This Row],['#
atlikums]],D44),0)),0)</f>
        <v>789.84891219732822</v>
      </c>
      <c r="F43" s="17">
        <f ca="1">IFERROR(IF(AND(Ievadītās_vērtības,Aizdevuma_dzēšana[[#This Row],[maksājums
datums]]&lt;&gt;""),-PPMT(Procentu_likme/12,1,Aizdevuma_termiņš-ROWS($C$4:C43)+1,Aizdevuma_dzēšana[[#This Row],[sākuma
atlikums]]),""),0)</f>
        <v>282.61676397704514</v>
      </c>
      <c r="G43" s="17">
        <f ca="1">IF(Aizdevuma_dzēšana[[#This Row],[maksājums
datums]]="",0,Īpašuma_nodokļa_summa)</f>
        <v>375</v>
      </c>
      <c r="H43" s="17">
        <f ca="1">IF(Aizdevuma_dzēšana[[#This Row],[maksājums
datums]]="",0,Aizdevuma_dzēšana[[#This Row],[procenti]]+Aizdevuma_dzēšana[[#This Row],[pamatsumma]]+Aizdevuma_dzēšana[[#This Row],[īpašuma
nodoklis]])</f>
        <v>1447.4656761743734</v>
      </c>
      <c r="I43" s="17">
        <f ca="1">IF(Aizdevuma_dzēšana[[#This Row],[maksājums
datums]]="",0,Aizdevuma_dzēšana[[#This Row],[sākuma
atlikums]]-Aizdevuma_dzēšana[[#This Row],[pamatsumma]])</f>
        <v>189563.73892735876</v>
      </c>
      <c r="J43" s="12">
        <f ca="1">IF(Aizdevuma_dzēšana[[#This Row],[beigu
atlikums]]&gt;0,Pēdējā_rinda-ROW(),0)</f>
        <v>320</v>
      </c>
    </row>
    <row r="44" spans="2:10" ht="15" customHeight="1" x14ac:dyDescent="0.25">
      <c r="B44" s="21">
        <f>ROWS($B$4:B44)</f>
        <v>41</v>
      </c>
      <c r="C44" s="14">
        <f ca="1">IF(Ievadītās_vērtības,IF(Aizdevuma_dzēšana[[#This Row],['#]]&lt;=Aizdevuma_termiņš,IF(ROW()-ROW(Aizdevuma_dzēšana[[#Headers],[maksājums
datums]])=1,Aizdevuma_sākums,IF(I43&gt;0,EDATE(C43,1),"")),""),"")</f>
        <v>44540</v>
      </c>
      <c r="D44" s="17">
        <f ca="1">IF(ROW()-ROW(Aizdevuma_dzēšana[[#Headers],[sākuma
atlikums]])=1,Aizdevuma_summa,IF(Aizdevuma_dzēšana[[#This Row],[maksājums
datums]]="",0,INDEX(Aizdevuma_dzēšana[], ROW()-4,8)))</f>
        <v>189563.73892735876</v>
      </c>
      <c r="E44" s="17">
        <f ca="1">IF(Ievadītās_vērtības,IF(ROW()-ROW(Aizdevuma_dzēšana[[#Headers],[procenti]])=1,-IPMT(Procentu_likme/12,1,Aizdevuma_termiņš-ROWS($C$4:C44)+1,Aizdevuma_dzēšana[[#This Row],[sākuma
atlikums]]),IFERROR(-IPMT(Procentu_likme/12,1,Aizdevuma_dzēšana[[#This Row],['#
atlikums]],D45),0)),0)</f>
        <v>788.66643580638254</v>
      </c>
      <c r="F44" s="17">
        <f ca="1">IFERROR(IF(AND(Ievadītās_vērtības,Aizdevuma_dzēšana[[#This Row],[maksājums
datums]]&lt;&gt;""),-PPMT(Procentu_likme/12,1,Aizdevuma_termiņš-ROWS($C$4:C44)+1,Aizdevuma_dzēšana[[#This Row],[sākuma
atlikums]]),""),0)</f>
        <v>283.79433382694958</v>
      </c>
      <c r="G44" s="17">
        <f ca="1">IF(Aizdevuma_dzēšana[[#This Row],[maksājums
datums]]="",0,Īpašuma_nodokļa_summa)</f>
        <v>375</v>
      </c>
      <c r="H44" s="17">
        <f ca="1">IF(Aizdevuma_dzēšana[[#This Row],[maksājums
datums]]="",0,Aizdevuma_dzēšana[[#This Row],[procenti]]+Aizdevuma_dzēšana[[#This Row],[pamatsumma]]+Aizdevuma_dzēšana[[#This Row],[īpašuma
nodoklis]])</f>
        <v>1447.4607696333321</v>
      </c>
      <c r="I44" s="17">
        <f ca="1">IF(Aizdevuma_dzēšana[[#This Row],[maksājums
datums]]="",0,Aizdevuma_dzēšana[[#This Row],[sākuma
atlikums]]-Aizdevuma_dzēšana[[#This Row],[pamatsumma]])</f>
        <v>189279.94459353181</v>
      </c>
      <c r="J44" s="12">
        <f ca="1">IF(Aizdevuma_dzēšana[[#This Row],[beigu
atlikums]]&gt;0,Pēdējā_rinda-ROW(),0)</f>
        <v>319</v>
      </c>
    </row>
    <row r="45" spans="2:10" ht="15" customHeight="1" x14ac:dyDescent="0.25">
      <c r="B45" s="21">
        <f>ROWS($B$4:B45)</f>
        <v>42</v>
      </c>
      <c r="C45" s="14">
        <f ca="1">IF(Ievadītās_vērtības,IF(Aizdevuma_dzēšana[[#This Row],['#]]&lt;=Aizdevuma_termiņš,IF(ROW()-ROW(Aizdevuma_dzēšana[[#Headers],[maksājums
datums]])=1,Aizdevuma_sākums,IF(I44&gt;0,EDATE(C44,1),"")),""),"")</f>
        <v>44571</v>
      </c>
      <c r="D45" s="17">
        <f ca="1">IF(ROW()-ROW(Aizdevuma_dzēšana[[#Headers],[sākuma
atlikums]])=1,Aizdevuma_summa,IF(Aizdevuma_dzēšana[[#This Row],[maksājums
datums]]="",0,INDEX(Aizdevuma_dzēšana[], ROW()-4,8)))</f>
        <v>189279.94459353181</v>
      </c>
      <c r="E45" s="17">
        <f ca="1">IF(Ievadītās_vērtības,IF(ROW()-ROW(Aizdevuma_dzēšana[[#Headers],[procenti]])=1,-IPMT(Procentu_likme/12,1,Aizdevuma_termiņš-ROWS($C$4:C45)+1,Aizdevuma_dzēšana[[#This Row],[sākuma
atlikums]]),IFERROR(-IPMT(Procentu_likme/12,1,Aizdevuma_dzēšana[[#This Row],['#
atlikums]],D46),0)),0)</f>
        <v>787.4790324304746</v>
      </c>
      <c r="F45" s="17">
        <f ca="1">IFERROR(IF(AND(Ievadītās_vērtības,Aizdevuma_dzēšana[[#This Row],[maksājums
datums]]&lt;&gt;""),-PPMT(Procentu_likme/12,1,Aizdevuma_termiņš-ROWS($C$4:C45)+1,Aizdevuma_dzēšana[[#This Row],[sākuma
atlikums]]),""),0)</f>
        <v>284.97681021789521</v>
      </c>
      <c r="G45" s="17">
        <f ca="1">IF(Aizdevuma_dzēšana[[#This Row],[maksājums
datums]]="",0,Īpašuma_nodokļa_summa)</f>
        <v>375</v>
      </c>
      <c r="H45" s="17">
        <f ca="1">IF(Aizdevuma_dzēšana[[#This Row],[maksājums
datums]]="",0,Aizdevuma_dzēšana[[#This Row],[procenti]]+Aizdevuma_dzēšana[[#This Row],[pamatsumma]]+Aizdevuma_dzēšana[[#This Row],[īpašuma
nodoklis]])</f>
        <v>1447.4558426483698</v>
      </c>
      <c r="I45" s="17">
        <f ca="1">IF(Aizdevuma_dzēšana[[#This Row],[maksājums
datums]]="",0,Aizdevuma_dzēšana[[#This Row],[sākuma
atlikums]]-Aizdevuma_dzēšana[[#This Row],[pamatsumma]])</f>
        <v>188994.96778331391</v>
      </c>
      <c r="J45" s="12">
        <f ca="1">IF(Aizdevuma_dzēšana[[#This Row],[beigu
atlikums]]&gt;0,Pēdējā_rinda-ROW(),0)</f>
        <v>318</v>
      </c>
    </row>
    <row r="46" spans="2:10" ht="15" customHeight="1" x14ac:dyDescent="0.25">
      <c r="B46" s="21">
        <f>ROWS($B$4:B46)</f>
        <v>43</v>
      </c>
      <c r="C46" s="14">
        <f ca="1">IF(Ievadītās_vērtības,IF(Aizdevuma_dzēšana[[#This Row],['#]]&lt;=Aizdevuma_termiņš,IF(ROW()-ROW(Aizdevuma_dzēšana[[#Headers],[maksājums
datums]])=1,Aizdevuma_sākums,IF(I45&gt;0,EDATE(C45,1),"")),""),"")</f>
        <v>44602</v>
      </c>
      <c r="D46" s="17">
        <f ca="1">IF(ROW()-ROW(Aizdevuma_dzēšana[[#Headers],[sākuma
atlikums]])=1,Aizdevuma_summa,IF(Aizdevuma_dzēšana[[#This Row],[maksājums
datums]]="",0,INDEX(Aizdevuma_dzēšana[], ROW()-4,8)))</f>
        <v>188994.96778331391</v>
      </c>
      <c r="E46" s="17">
        <f ca="1">IF(Ievadītās_vērtības,IF(ROW()-ROW(Aizdevuma_dzēšana[[#Headers],[procenti]])=1,-IPMT(Procentu_likme/12,1,Aizdevuma_termiņš-ROWS($C$4:C46)+1,Aizdevuma_dzēšana[[#This Row],[sākuma
atlikums]]),IFERROR(-IPMT(Procentu_likme/12,1,Aizdevuma_dzēšana[[#This Row],['#
atlikums]],D47),0)),0)</f>
        <v>786.28668154050035</v>
      </c>
      <c r="F46" s="17">
        <f ca="1">IFERROR(IF(AND(Ievadītās_vērtības,Aizdevuma_dzēšana[[#This Row],[maksājums
datums]]&lt;&gt;""),-PPMT(Procentu_likme/12,1,Aizdevuma_termiņš-ROWS($C$4:C46)+1,Aizdevuma_dzēšana[[#This Row],[sākuma
atlikums]]),""),0)</f>
        <v>286.16421359380314</v>
      </c>
      <c r="G46" s="17">
        <f ca="1">IF(Aizdevuma_dzēšana[[#This Row],[maksājums
datums]]="",0,Īpašuma_nodokļa_summa)</f>
        <v>375</v>
      </c>
      <c r="H46" s="17">
        <f ca="1">IF(Aizdevuma_dzēšana[[#This Row],[maksājums
datums]]="",0,Aizdevuma_dzēšana[[#This Row],[procenti]]+Aizdevuma_dzēšana[[#This Row],[pamatsumma]]+Aizdevuma_dzēšana[[#This Row],[īpašuma
nodoklis]])</f>
        <v>1447.4508951343034</v>
      </c>
      <c r="I46" s="17">
        <f ca="1">IF(Aizdevuma_dzēšana[[#This Row],[maksājums
datums]]="",0,Aizdevuma_dzēšana[[#This Row],[sākuma
atlikums]]-Aizdevuma_dzēšana[[#This Row],[pamatsumma]])</f>
        <v>188708.8035697201</v>
      </c>
      <c r="J46" s="12">
        <f ca="1">IF(Aizdevuma_dzēšana[[#This Row],[beigu
atlikums]]&gt;0,Pēdējā_rinda-ROW(),0)</f>
        <v>317</v>
      </c>
    </row>
    <row r="47" spans="2:10" ht="15" customHeight="1" x14ac:dyDescent="0.25">
      <c r="B47" s="21">
        <f>ROWS($B$4:B47)</f>
        <v>44</v>
      </c>
      <c r="C47" s="14">
        <f ca="1">IF(Ievadītās_vērtības,IF(Aizdevuma_dzēšana[[#This Row],['#]]&lt;=Aizdevuma_termiņš,IF(ROW()-ROW(Aizdevuma_dzēšana[[#Headers],[maksājums
datums]])=1,Aizdevuma_sākums,IF(I46&gt;0,EDATE(C46,1),"")),""),"")</f>
        <v>44630</v>
      </c>
      <c r="D47" s="17">
        <f ca="1">IF(ROW()-ROW(Aizdevuma_dzēšana[[#Headers],[sākuma
atlikums]])=1,Aizdevuma_summa,IF(Aizdevuma_dzēšana[[#This Row],[maksājums
datums]]="",0,INDEX(Aizdevuma_dzēšana[], ROW()-4,8)))</f>
        <v>188708.8035697201</v>
      </c>
      <c r="E47" s="17">
        <f ca="1">IF(Ievadītās_vērtības,IF(ROW()-ROW(Aizdevuma_dzēšana[[#Headers],[procenti]])=1,-IPMT(Procentu_likme/12,1,Aizdevuma_termiņš-ROWS($C$4:C47)+1,Aizdevuma_dzēšana[[#This Row],[sākuma
atlikums]]),IFERROR(-IPMT(Procentu_likme/12,1,Aizdevuma_dzēšana[[#This Row],['#
atlikums]],D48),0)),0)</f>
        <v>785.08936252181797</v>
      </c>
      <c r="F47" s="17">
        <f ca="1">IFERROR(IF(AND(Ievadītās_vērtības,Aizdevuma_dzēšana[[#This Row],[maksājums
datums]]&lt;&gt;""),-PPMT(Procentu_likme/12,1,Aizdevuma_termiņš-ROWS($C$4:C47)+1,Aizdevuma_dzēšana[[#This Row],[sākuma
atlikums]]),""),0)</f>
        <v>287.35656448377722</v>
      </c>
      <c r="G47" s="17">
        <f ca="1">IF(Aizdevuma_dzēšana[[#This Row],[maksājums
datums]]="",0,Īpašuma_nodokļa_summa)</f>
        <v>375</v>
      </c>
      <c r="H47" s="17">
        <f ca="1">IF(Aizdevuma_dzēšana[[#This Row],[maksājums
datums]]="",0,Aizdevuma_dzēšana[[#This Row],[procenti]]+Aizdevuma_dzēšana[[#This Row],[pamatsumma]]+Aizdevuma_dzēšana[[#This Row],[īpašuma
nodoklis]])</f>
        <v>1447.4459270055952</v>
      </c>
      <c r="I47" s="17">
        <f ca="1">IF(Aizdevuma_dzēšana[[#This Row],[maksājums
datums]]="",0,Aizdevuma_dzēšana[[#This Row],[sākuma
atlikums]]-Aizdevuma_dzēšana[[#This Row],[pamatsumma]])</f>
        <v>188421.44700523632</v>
      </c>
      <c r="J47" s="12">
        <f ca="1">IF(Aizdevuma_dzēšana[[#This Row],[beigu
atlikums]]&gt;0,Pēdējā_rinda-ROW(),0)</f>
        <v>316</v>
      </c>
    </row>
    <row r="48" spans="2:10" ht="15" customHeight="1" x14ac:dyDescent="0.25">
      <c r="B48" s="21">
        <f>ROWS($B$4:B48)</f>
        <v>45</v>
      </c>
      <c r="C48" s="14">
        <f ca="1">IF(Ievadītās_vērtības,IF(Aizdevuma_dzēšana[[#This Row],['#]]&lt;=Aizdevuma_termiņš,IF(ROW()-ROW(Aizdevuma_dzēšana[[#Headers],[maksājums
datums]])=1,Aizdevuma_sākums,IF(I47&gt;0,EDATE(C47,1),"")),""),"")</f>
        <v>44661</v>
      </c>
      <c r="D48" s="17">
        <f ca="1">IF(ROW()-ROW(Aizdevuma_dzēšana[[#Headers],[sākuma
atlikums]])=1,Aizdevuma_summa,IF(Aizdevuma_dzēšana[[#This Row],[maksājums
datums]]="",0,INDEX(Aizdevuma_dzēšana[], ROW()-4,8)))</f>
        <v>188421.44700523632</v>
      </c>
      <c r="E48" s="17">
        <f ca="1">IF(Ievadītās_vērtības,IF(ROW()-ROW(Aizdevuma_dzēšana[[#Headers],[procenti]])=1,-IPMT(Procentu_likme/12,1,Aizdevuma_termiņš-ROWS($C$4:C48)+1,Aizdevuma_dzēšana[[#This Row],[sākuma
atlikums]]),IFERROR(-IPMT(Procentu_likme/12,1,Aizdevuma_dzēšana[[#This Row],['#
atlikums]],D49),0)),0)</f>
        <v>783.88705467389104</v>
      </c>
      <c r="F48" s="17">
        <f ca="1">IFERROR(IF(AND(Ievadītās_vērtības,Aizdevuma_dzēšana[[#This Row],[maksājums
datums]]&lt;&gt;""),-PPMT(Procentu_likme/12,1,Aizdevuma_termiņš-ROWS($C$4:C48)+1,Aizdevuma_dzēšana[[#This Row],[sākuma
atlikums]]),""),0)</f>
        <v>288.55388350245971</v>
      </c>
      <c r="G48" s="17">
        <f ca="1">IF(Aizdevuma_dzēšana[[#This Row],[maksājums
datums]]="",0,Īpašuma_nodokļa_summa)</f>
        <v>375</v>
      </c>
      <c r="H48" s="17">
        <f ca="1">IF(Aizdevuma_dzēšana[[#This Row],[maksājums
datums]]="",0,Aizdevuma_dzēšana[[#This Row],[procenti]]+Aizdevuma_dzēšana[[#This Row],[pamatsumma]]+Aizdevuma_dzēšana[[#This Row],[īpašuma
nodoklis]])</f>
        <v>1447.4409381763508</v>
      </c>
      <c r="I48" s="17">
        <f ca="1">IF(Aizdevuma_dzēšana[[#This Row],[maksājums
datums]]="",0,Aizdevuma_dzēšana[[#This Row],[sākuma
atlikums]]-Aizdevuma_dzēšana[[#This Row],[pamatsumma]])</f>
        <v>188132.89312173385</v>
      </c>
      <c r="J48" s="12">
        <f ca="1">IF(Aizdevuma_dzēšana[[#This Row],[beigu
atlikums]]&gt;0,Pēdējā_rinda-ROW(),0)</f>
        <v>315</v>
      </c>
    </row>
    <row r="49" spans="2:10" ht="15" customHeight="1" x14ac:dyDescent="0.25">
      <c r="B49" s="21">
        <f>ROWS($B$4:B49)</f>
        <v>46</v>
      </c>
      <c r="C49" s="14">
        <f ca="1">IF(Ievadītās_vērtības,IF(Aizdevuma_dzēšana[[#This Row],['#]]&lt;=Aizdevuma_termiņš,IF(ROW()-ROW(Aizdevuma_dzēšana[[#Headers],[maksājums
datums]])=1,Aizdevuma_sākums,IF(I48&gt;0,EDATE(C48,1),"")),""),"")</f>
        <v>44691</v>
      </c>
      <c r="D49" s="17">
        <f ca="1">IF(ROW()-ROW(Aizdevuma_dzēšana[[#Headers],[sākuma
atlikums]])=1,Aizdevuma_summa,IF(Aizdevuma_dzēšana[[#This Row],[maksājums
datums]]="",0,INDEX(Aizdevuma_dzēšana[], ROW()-4,8)))</f>
        <v>188132.89312173385</v>
      </c>
      <c r="E49" s="17">
        <f ca="1">IF(Ievadītās_vērtības,IF(ROW()-ROW(Aizdevuma_dzēšana[[#Headers],[procenti]])=1,-IPMT(Procentu_likme/12,1,Aizdevuma_termiņš-ROWS($C$4:C49)+1,Aizdevuma_dzēšana[[#This Row],[sākuma
atlikums]]),IFERROR(-IPMT(Procentu_likme/12,1,Aizdevuma_dzēšana[[#This Row],['#
atlikums]],D50),0)),0)</f>
        <v>782.6797372099312</v>
      </c>
      <c r="F49" s="17">
        <f ca="1">IFERROR(IF(AND(Ievadītās_vērtības,Aizdevuma_dzēšana[[#This Row],[maksājums
datums]]&lt;&gt;""),-PPMT(Procentu_likme/12,1,Aizdevuma_termiņš-ROWS($C$4:C49)+1,Aizdevuma_dzēšana[[#This Row],[sākuma
atlikums]]),""),0)</f>
        <v>289.75619135038653</v>
      </c>
      <c r="G49" s="17">
        <f ca="1">IF(Aizdevuma_dzēšana[[#This Row],[maksājums
datums]]="",0,Īpašuma_nodokļa_summa)</f>
        <v>375</v>
      </c>
      <c r="H49" s="17">
        <f ca="1">IF(Aizdevuma_dzēšana[[#This Row],[maksājums
datums]]="",0,Aizdevuma_dzēšana[[#This Row],[procenti]]+Aizdevuma_dzēšana[[#This Row],[pamatsumma]]+Aizdevuma_dzēšana[[#This Row],[īpašuma
nodoklis]])</f>
        <v>1447.4359285603177</v>
      </c>
      <c r="I49" s="17">
        <f ca="1">IF(Aizdevuma_dzēšana[[#This Row],[maksājums
datums]]="",0,Aizdevuma_dzēšana[[#This Row],[sākuma
atlikums]]-Aizdevuma_dzēšana[[#This Row],[pamatsumma]])</f>
        <v>187843.13693038348</v>
      </c>
      <c r="J49" s="12">
        <f ca="1">IF(Aizdevuma_dzēšana[[#This Row],[beigu
atlikums]]&gt;0,Pēdējā_rinda-ROW(),0)</f>
        <v>314</v>
      </c>
    </row>
    <row r="50" spans="2:10" ht="15" customHeight="1" x14ac:dyDescent="0.25">
      <c r="B50" s="21">
        <f>ROWS($B$4:B50)</f>
        <v>47</v>
      </c>
      <c r="C50" s="14">
        <f ca="1">IF(Ievadītās_vērtības,IF(Aizdevuma_dzēšana[[#This Row],['#]]&lt;=Aizdevuma_termiņš,IF(ROW()-ROW(Aizdevuma_dzēšana[[#Headers],[maksājums
datums]])=1,Aizdevuma_sākums,IF(I49&gt;0,EDATE(C49,1),"")),""),"")</f>
        <v>44722</v>
      </c>
      <c r="D50" s="17">
        <f ca="1">IF(ROW()-ROW(Aizdevuma_dzēšana[[#Headers],[sākuma
atlikums]])=1,Aizdevuma_summa,IF(Aizdevuma_dzēšana[[#This Row],[maksājums
datums]]="",0,INDEX(Aizdevuma_dzēšana[], ROW()-4,8)))</f>
        <v>187843.13693038348</v>
      </c>
      <c r="E50" s="17">
        <f ca="1">IF(Ievadītās_vērtības,IF(ROW()-ROW(Aizdevuma_dzēšana[[#Headers],[procenti]])=1,-IPMT(Procentu_likme/12,1,Aizdevuma_termiņš-ROWS($C$4:C50)+1,Aizdevuma_dzēšana[[#This Row],[sākuma
atlikums]]),IFERROR(-IPMT(Procentu_likme/12,1,Aizdevuma_dzēšana[[#This Row],['#
atlikums]],D51),0)),0)</f>
        <v>781.46738925653813</v>
      </c>
      <c r="F50" s="17">
        <f ca="1">IFERROR(IF(AND(Ievadītās_vērtības,Aizdevuma_dzēšana[[#This Row],[maksājums
datums]]&lt;&gt;""),-PPMT(Procentu_likme/12,1,Aizdevuma_termiņš-ROWS($C$4:C50)+1,Aizdevuma_dzēšana[[#This Row],[sākuma
atlikums]]),""),0)</f>
        <v>290.96350881434654</v>
      </c>
      <c r="G50" s="17">
        <f ca="1">IF(Aizdevuma_dzēšana[[#This Row],[maksājums
datums]]="",0,Īpašuma_nodokļa_summa)</f>
        <v>375</v>
      </c>
      <c r="H50" s="17">
        <f ca="1">IF(Aizdevuma_dzēšana[[#This Row],[maksājums
datums]]="",0,Aizdevuma_dzēšana[[#This Row],[procenti]]+Aizdevuma_dzēšana[[#This Row],[pamatsumma]]+Aizdevuma_dzēšana[[#This Row],[īpašuma
nodoklis]])</f>
        <v>1447.4308980708847</v>
      </c>
      <c r="I50" s="17">
        <f ca="1">IF(Aizdevuma_dzēšana[[#This Row],[maksājums
datums]]="",0,Aizdevuma_dzēšana[[#This Row],[sākuma
atlikums]]-Aizdevuma_dzēšana[[#This Row],[pamatsumma]])</f>
        <v>187552.17342156914</v>
      </c>
      <c r="J50" s="12">
        <f ca="1">IF(Aizdevuma_dzēšana[[#This Row],[beigu
atlikums]]&gt;0,Pēdējā_rinda-ROW(),0)</f>
        <v>313</v>
      </c>
    </row>
    <row r="51" spans="2:10" ht="15" customHeight="1" x14ac:dyDescent="0.25">
      <c r="B51" s="21">
        <f>ROWS($B$4:B51)</f>
        <v>48</v>
      </c>
      <c r="C51" s="14">
        <f ca="1">IF(Ievadītās_vērtības,IF(Aizdevuma_dzēšana[[#This Row],['#]]&lt;=Aizdevuma_termiņš,IF(ROW()-ROW(Aizdevuma_dzēšana[[#Headers],[maksājums
datums]])=1,Aizdevuma_sākums,IF(I50&gt;0,EDATE(C50,1),"")),""),"")</f>
        <v>44752</v>
      </c>
      <c r="D51" s="17">
        <f ca="1">IF(ROW()-ROW(Aizdevuma_dzēšana[[#Headers],[sākuma
atlikums]])=1,Aizdevuma_summa,IF(Aizdevuma_dzēšana[[#This Row],[maksājums
datums]]="",0,INDEX(Aizdevuma_dzēšana[], ROW()-4,8)))</f>
        <v>187552.17342156914</v>
      </c>
      <c r="E51" s="17">
        <f ca="1">IF(Ievadītās_vērtības,IF(ROW()-ROW(Aizdevuma_dzēšana[[#Headers],[procenti]])=1,-IPMT(Procentu_likme/12,1,Aizdevuma_termiņš-ROWS($C$4:C51)+1,Aizdevuma_dzēšana[[#This Row],[sākuma
atlikums]]),IFERROR(-IPMT(Procentu_likme/12,1,Aizdevuma_dzēšana[[#This Row],['#
atlikums]],D52),0)),0)</f>
        <v>780.24998985333912</v>
      </c>
      <c r="F51" s="17">
        <f ca="1">IFERROR(IF(AND(Ievadītās_vērtības,Aizdevuma_dzēšana[[#This Row],[maksājums
datums]]&lt;&gt;""),-PPMT(Procentu_likme/12,1,Aizdevuma_termiņš-ROWS($C$4:C51)+1,Aizdevuma_dzēšana[[#This Row],[sākuma
atlikums]]),""),0)</f>
        <v>292.17585676773962</v>
      </c>
      <c r="G51" s="17">
        <f ca="1">IF(Aizdevuma_dzēšana[[#This Row],[maksājums
datums]]="",0,Īpašuma_nodokļa_summa)</f>
        <v>375</v>
      </c>
      <c r="H51" s="17">
        <f ca="1">IF(Aizdevuma_dzēšana[[#This Row],[maksājums
datums]]="",0,Aizdevuma_dzēšana[[#This Row],[procenti]]+Aizdevuma_dzēšana[[#This Row],[pamatsumma]]+Aizdevuma_dzēšana[[#This Row],[īpašuma
nodoklis]])</f>
        <v>1447.4258466210788</v>
      </c>
      <c r="I51" s="17">
        <f ca="1">IF(Aizdevuma_dzēšana[[#This Row],[maksājums
datums]]="",0,Aizdevuma_dzēšana[[#This Row],[sākuma
atlikums]]-Aizdevuma_dzēšana[[#This Row],[pamatsumma]])</f>
        <v>187259.99756480139</v>
      </c>
      <c r="J51" s="12">
        <f ca="1">IF(Aizdevuma_dzēšana[[#This Row],[beigu
atlikums]]&gt;0,Pēdējā_rinda-ROW(),0)</f>
        <v>312</v>
      </c>
    </row>
    <row r="52" spans="2:10" ht="15" customHeight="1" x14ac:dyDescent="0.25">
      <c r="B52" s="21">
        <f>ROWS($B$4:B52)</f>
        <v>49</v>
      </c>
      <c r="C52" s="14">
        <f ca="1">IF(Ievadītās_vērtības,IF(Aizdevuma_dzēšana[[#This Row],['#]]&lt;=Aizdevuma_termiņš,IF(ROW()-ROW(Aizdevuma_dzēšana[[#Headers],[maksājums
datums]])=1,Aizdevuma_sākums,IF(I51&gt;0,EDATE(C51,1),"")),""),"")</f>
        <v>44783</v>
      </c>
      <c r="D52" s="17">
        <f ca="1">IF(ROW()-ROW(Aizdevuma_dzēšana[[#Headers],[sākuma
atlikums]])=1,Aizdevuma_summa,IF(Aizdevuma_dzēšana[[#This Row],[maksājums
datums]]="",0,INDEX(Aizdevuma_dzēšana[], ROW()-4,8)))</f>
        <v>187259.99756480139</v>
      </c>
      <c r="E52" s="17">
        <f ca="1">IF(Ievadītās_vērtības,IF(ROW()-ROW(Aizdevuma_dzēšana[[#Headers],[procenti]])=1,-IPMT(Procentu_likme/12,1,Aizdevuma_termiņš-ROWS($C$4:C52)+1,Aizdevuma_dzēšana[[#This Row],[sākuma
atlikums]]),IFERROR(-IPMT(Procentu_likme/12,1,Aizdevuma_dzēšana[[#This Row],['#
atlikums]],D53),0)),0)</f>
        <v>779.02751795262691</v>
      </c>
      <c r="F52" s="17">
        <f ca="1">IFERROR(IF(AND(Ievadītās_vērtības,Aizdevuma_dzēšana[[#This Row],[maksājums
datums]]&lt;&gt;""),-PPMT(Procentu_likme/12,1,Aizdevuma_termiņš-ROWS($C$4:C52)+1,Aizdevuma_dzēšana[[#This Row],[sākuma
atlikums]]),""),0)</f>
        <v>293.39325617093863</v>
      </c>
      <c r="G52" s="17">
        <f ca="1">IF(Aizdevuma_dzēšana[[#This Row],[maksājums
datums]]="",0,Īpašuma_nodokļa_summa)</f>
        <v>375</v>
      </c>
      <c r="H52" s="17">
        <f ca="1">IF(Aizdevuma_dzēšana[[#This Row],[maksājums
datums]]="",0,Aizdevuma_dzēšana[[#This Row],[procenti]]+Aizdevuma_dzēšana[[#This Row],[pamatsumma]]+Aizdevuma_dzēšana[[#This Row],[īpašuma
nodoklis]])</f>
        <v>1447.4207741235655</v>
      </c>
      <c r="I52" s="17">
        <f ca="1">IF(Aizdevuma_dzēšana[[#This Row],[maksājums
datums]]="",0,Aizdevuma_dzēšana[[#This Row],[sākuma
atlikums]]-Aizdevuma_dzēšana[[#This Row],[pamatsumma]])</f>
        <v>186966.60430863046</v>
      </c>
      <c r="J52" s="12">
        <f ca="1">IF(Aizdevuma_dzēšana[[#This Row],[beigu
atlikums]]&gt;0,Pēdējā_rinda-ROW(),0)</f>
        <v>311</v>
      </c>
    </row>
    <row r="53" spans="2:10" ht="15" customHeight="1" x14ac:dyDescent="0.25">
      <c r="B53" s="21">
        <f>ROWS($B$4:B53)</f>
        <v>50</v>
      </c>
      <c r="C53" s="14">
        <f ca="1">IF(Ievadītās_vērtības,IF(Aizdevuma_dzēšana[[#This Row],['#]]&lt;=Aizdevuma_termiņš,IF(ROW()-ROW(Aizdevuma_dzēšana[[#Headers],[maksājums
datums]])=1,Aizdevuma_sākums,IF(I52&gt;0,EDATE(C52,1),"")),""),"")</f>
        <v>44814</v>
      </c>
      <c r="D53" s="17">
        <f ca="1">IF(ROW()-ROW(Aizdevuma_dzēšana[[#Headers],[sākuma
atlikums]])=1,Aizdevuma_summa,IF(Aizdevuma_dzēšana[[#This Row],[maksājums
datums]]="",0,INDEX(Aizdevuma_dzēšana[], ROW()-4,8)))</f>
        <v>186966.60430863046</v>
      </c>
      <c r="E53" s="17">
        <f ca="1">IF(Ievadītās_vērtības,IF(ROW()-ROW(Aizdevuma_dzēšana[[#Headers],[procenti]])=1,-IPMT(Procentu_likme/12,1,Aizdevuma_termiņš-ROWS($C$4:C53)+1,Aizdevuma_dzēšana[[#This Row],[sākuma
atlikums]]),IFERROR(-IPMT(Procentu_likme/12,1,Aizdevuma_dzēšana[[#This Row],['#
atlikums]],D54),0)),0)</f>
        <v>777.79995241899496</v>
      </c>
      <c r="F53" s="17">
        <f ca="1">IFERROR(IF(AND(Ievadītās_vērtības,Aizdevuma_dzēšana[[#This Row],[maksājums
datums]]&lt;&gt;""),-PPMT(Procentu_likme/12,1,Aizdevuma_termiņš-ROWS($C$4:C53)+1,Aizdevuma_dzēšana[[#This Row],[sākuma
atlikums]]),""),0)</f>
        <v>294.61572807165072</v>
      </c>
      <c r="G53" s="17">
        <f ca="1">IF(Aizdevuma_dzēšana[[#This Row],[maksājums
datums]]="",0,Īpašuma_nodokļa_summa)</f>
        <v>375</v>
      </c>
      <c r="H53" s="17">
        <f ca="1">IF(Aizdevuma_dzēšana[[#This Row],[maksājums
datums]]="",0,Aizdevuma_dzēšana[[#This Row],[procenti]]+Aizdevuma_dzēšana[[#This Row],[pamatsumma]]+Aizdevuma_dzēšana[[#This Row],[īpašuma
nodoklis]])</f>
        <v>1447.4156804906456</v>
      </c>
      <c r="I53" s="17">
        <f ca="1">IF(Aizdevuma_dzēšana[[#This Row],[maksājums
datums]]="",0,Aizdevuma_dzēšana[[#This Row],[sākuma
atlikums]]-Aizdevuma_dzēšana[[#This Row],[pamatsumma]])</f>
        <v>186671.9885805588</v>
      </c>
      <c r="J53" s="12">
        <f ca="1">IF(Aizdevuma_dzēšana[[#This Row],[beigu
atlikums]]&gt;0,Pēdējā_rinda-ROW(),0)</f>
        <v>310</v>
      </c>
    </row>
    <row r="54" spans="2:10" ht="15" customHeight="1" x14ac:dyDescent="0.25">
      <c r="B54" s="21">
        <f>ROWS($B$4:B54)</f>
        <v>51</v>
      </c>
      <c r="C54" s="14">
        <f ca="1">IF(Ievadītās_vērtības,IF(Aizdevuma_dzēšana[[#This Row],['#]]&lt;=Aizdevuma_termiņš,IF(ROW()-ROW(Aizdevuma_dzēšana[[#Headers],[maksājums
datums]])=1,Aizdevuma_sākums,IF(I53&gt;0,EDATE(C53,1),"")),""),"")</f>
        <v>44844</v>
      </c>
      <c r="D54" s="17">
        <f ca="1">IF(ROW()-ROW(Aizdevuma_dzēšana[[#Headers],[sākuma
atlikums]])=1,Aizdevuma_summa,IF(Aizdevuma_dzēšana[[#This Row],[maksājums
datums]]="",0,INDEX(Aizdevuma_dzēšana[], ROW()-4,8)))</f>
        <v>186671.9885805588</v>
      </c>
      <c r="E54" s="17">
        <f ca="1">IF(Ievadītās_vērtības,IF(ROW()-ROW(Aizdevuma_dzēšana[[#Headers],[procenti]])=1,-IPMT(Procentu_likme/12,1,Aizdevuma_termiņš-ROWS($C$4:C54)+1,Aizdevuma_dzēšana[[#This Row],[sākuma
atlikums]]),IFERROR(-IPMT(Procentu_likme/12,1,Aizdevuma_dzēšana[[#This Row],['#
atlikums]],D55),0)),0)</f>
        <v>776.56727202897298</v>
      </c>
      <c r="F54" s="17">
        <f ca="1">IFERROR(IF(AND(Ievadītās_vērtības,Aizdevuma_dzēšana[[#This Row],[maksājums
datums]]&lt;&gt;""),-PPMT(Procentu_likme/12,1,Aizdevuma_termiņš-ROWS($C$4:C54)+1,Aizdevuma_dzēšana[[#This Row],[sākuma
atlikums]]),""),0)</f>
        <v>295.84329360528261</v>
      </c>
      <c r="G54" s="17">
        <f ca="1">IF(Aizdevuma_dzēšana[[#This Row],[maksājums
datums]]="",0,Īpašuma_nodokļa_summa)</f>
        <v>375</v>
      </c>
      <c r="H54" s="17">
        <f ca="1">IF(Aizdevuma_dzēšana[[#This Row],[maksājums
datums]]="",0,Aizdevuma_dzēšana[[#This Row],[procenti]]+Aizdevuma_dzēšana[[#This Row],[pamatsumma]]+Aizdevuma_dzēšana[[#This Row],[īpašuma
nodoklis]])</f>
        <v>1447.4105656342556</v>
      </c>
      <c r="I54" s="17">
        <f ca="1">IF(Aizdevuma_dzēšana[[#This Row],[maksājums
datums]]="",0,Aizdevuma_dzēšana[[#This Row],[sākuma
atlikums]]-Aizdevuma_dzēšana[[#This Row],[pamatsumma]])</f>
        <v>186376.14528695351</v>
      </c>
      <c r="J54" s="12">
        <f ca="1">IF(Aizdevuma_dzēšana[[#This Row],[beigu
atlikums]]&gt;0,Pēdējā_rinda-ROW(),0)</f>
        <v>309</v>
      </c>
    </row>
    <row r="55" spans="2:10" ht="15" customHeight="1" x14ac:dyDescent="0.25">
      <c r="B55" s="21">
        <f>ROWS($B$4:B55)</f>
        <v>52</v>
      </c>
      <c r="C55" s="14">
        <f ca="1">IF(Ievadītās_vērtības,IF(Aizdevuma_dzēšana[[#This Row],['#]]&lt;=Aizdevuma_termiņš,IF(ROW()-ROW(Aizdevuma_dzēšana[[#Headers],[maksājums
datums]])=1,Aizdevuma_sākums,IF(I54&gt;0,EDATE(C54,1),"")),""),"")</f>
        <v>44875</v>
      </c>
      <c r="D55" s="17">
        <f ca="1">IF(ROW()-ROW(Aizdevuma_dzēšana[[#Headers],[sākuma
atlikums]])=1,Aizdevuma_summa,IF(Aizdevuma_dzēšana[[#This Row],[maksājums
datums]]="",0,INDEX(Aizdevuma_dzēšana[], ROW()-4,8)))</f>
        <v>186376.14528695351</v>
      </c>
      <c r="E55" s="17">
        <f ca="1">IF(Ievadītās_vērtības,IF(ROW()-ROW(Aizdevuma_dzēšana[[#Headers],[procenti]])=1,-IPMT(Procentu_likme/12,1,Aizdevuma_termiņš-ROWS($C$4:C55)+1,Aizdevuma_dzēšana[[#This Row],[sākuma
atlikums]]),IFERROR(-IPMT(Procentu_likme/12,1,Aizdevuma_dzēšana[[#This Row],['#
atlikums]],D56),0)),0)</f>
        <v>775.32945547065924</v>
      </c>
      <c r="F55" s="17">
        <f ca="1">IFERROR(IF(AND(Ievadītās_vērtības,Aizdevuma_dzēšana[[#This Row],[maksājums
datums]]&lt;&gt;""),-PPMT(Procentu_likme/12,1,Aizdevuma_termiņš-ROWS($C$4:C55)+1,Aizdevuma_dzēšana[[#This Row],[sākuma
atlikums]]),""),0)</f>
        <v>297.07597399530465</v>
      </c>
      <c r="G55" s="17">
        <f ca="1">IF(Aizdevuma_dzēšana[[#This Row],[maksājums
datums]]="",0,Īpašuma_nodokļa_summa)</f>
        <v>375</v>
      </c>
      <c r="H55" s="17">
        <f ca="1">IF(Aizdevuma_dzēšana[[#This Row],[maksājums
datums]]="",0,Aizdevuma_dzēšana[[#This Row],[procenti]]+Aizdevuma_dzēšana[[#This Row],[pamatsumma]]+Aizdevuma_dzēšana[[#This Row],[īpašuma
nodoklis]])</f>
        <v>1447.4054294659638</v>
      </c>
      <c r="I55" s="17">
        <f ca="1">IF(Aizdevuma_dzēšana[[#This Row],[maksājums
datums]]="",0,Aizdevuma_dzēšana[[#This Row],[sākuma
atlikums]]-Aizdevuma_dzēšana[[#This Row],[pamatsumma]])</f>
        <v>186079.06931295822</v>
      </c>
      <c r="J55" s="12">
        <f ca="1">IF(Aizdevuma_dzēšana[[#This Row],[beigu
atlikums]]&gt;0,Pēdējā_rinda-ROW(),0)</f>
        <v>308</v>
      </c>
    </row>
    <row r="56" spans="2:10" ht="15" customHeight="1" x14ac:dyDescent="0.25">
      <c r="B56" s="21">
        <f>ROWS($B$4:B56)</f>
        <v>53</v>
      </c>
      <c r="C56" s="14">
        <f ca="1">IF(Ievadītās_vērtības,IF(Aizdevuma_dzēšana[[#This Row],['#]]&lt;=Aizdevuma_termiņš,IF(ROW()-ROW(Aizdevuma_dzēšana[[#Headers],[maksājums
datums]])=1,Aizdevuma_sākums,IF(I55&gt;0,EDATE(C55,1),"")),""),"")</f>
        <v>44905</v>
      </c>
      <c r="D56" s="17">
        <f ca="1">IF(ROW()-ROW(Aizdevuma_dzēšana[[#Headers],[sākuma
atlikums]])=1,Aizdevuma_summa,IF(Aizdevuma_dzēšana[[#This Row],[maksājums
datums]]="",0,INDEX(Aizdevuma_dzēšana[], ROW()-4,8)))</f>
        <v>186079.06931295822</v>
      </c>
      <c r="E56" s="17">
        <f ca="1">IF(Ievadītās_vērtības,IF(ROW()-ROW(Aizdevuma_dzēšana[[#Headers],[procenti]])=1,-IPMT(Procentu_likme/12,1,Aizdevuma_termiņš-ROWS($C$4:C56)+1,Aizdevuma_dzēšana[[#This Row],[sākuma
atlikums]]),IFERROR(-IPMT(Procentu_likme/12,1,Aizdevuma_dzēšana[[#This Row],['#
atlikums]],D57),0)),0)</f>
        <v>774.08648134335249</v>
      </c>
      <c r="F56" s="17">
        <f ca="1">IFERROR(IF(AND(Ievadītās_vērtības,Aizdevuma_dzēšana[[#This Row],[maksājums
datums]]&lt;&gt;""),-PPMT(Procentu_likme/12,1,Aizdevuma_termiņš-ROWS($C$4:C56)+1,Aizdevuma_dzēšana[[#This Row],[sākuma
atlikums]]),""),0)</f>
        <v>298.31379055361845</v>
      </c>
      <c r="G56" s="17">
        <f ca="1">IF(Aizdevuma_dzēšana[[#This Row],[maksājums
datums]]="",0,Īpašuma_nodokļa_summa)</f>
        <v>375</v>
      </c>
      <c r="H56" s="17">
        <f ca="1">IF(Aizdevuma_dzēšana[[#This Row],[maksājums
datums]]="",0,Aizdevuma_dzēšana[[#This Row],[procenti]]+Aizdevuma_dzēšana[[#This Row],[pamatsumma]]+Aizdevuma_dzēšana[[#This Row],[īpašuma
nodoklis]])</f>
        <v>1447.4002718969709</v>
      </c>
      <c r="I56" s="17">
        <f ca="1">IF(Aizdevuma_dzēšana[[#This Row],[maksājums
datums]]="",0,Aizdevuma_dzēšana[[#This Row],[sākuma
atlikums]]-Aizdevuma_dzēšana[[#This Row],[pamatsumma]])</f>
        <v>185780.75552240459</v>
      </c>
      <c r="J56" s="12">
        <f ca="1">IF(Aizdevuma_dzēšana[[#This Row],[beigu
atlikums]]&gt;0,Pēdējā_rinda-ROW(),0)</f>
        <v>307</v>
      </c>
    </row>
    <row r="57" spans="2:10" ht="15" customHeight="1" x14ac:dyDescent="0.25">
      <c r="B57" s="21">
        <f>ROWS($B$4:B57)</f>
        <v>54</v>
      </c>
      <c r="C57" s="14">
        <f ca="1">IF(Ievadītās_vērtības,IF(Aizdevuma_dzēšana[[#This Row],['#]]&lt;=Aizdevuma_termiņš,IF(ROW()-ROW(Aizdevuma_dzēšana[[#Headers],[maksājums
datums]])=1,Aizdevuma_sākums,IF(I56&gt;0,EDATE(C56,1),"")),""),"")</f>
        <v>44936</v>
      </c>
      <c r="D57" s="17">
        <f ca="1">IF(ROW()-ROW(Aizdevuma_dzēšana[[#Headers],[sākuma
atlikums]])=1,Aizdevuma_summa,IF(Aizdevuma_dzēšana[[#This Row],[maksājums
datums]]="",0,INDEX(Aizdevuma_dzēšana[], ROW()-4,8)))</f>
        <v>185780.75552240459</v>
      </c>
      <c r="E57" s="17">
        <f ca="1">IF(Ievadītās_vērtības,IF(ROW()-ROW(Aizdevuma_dzēšana[[#Headers],[procenti]])=1,-IPMT(Procentu_likme/12,1,Aizdevuma_termiņš-ROWS($C$4:C57)+1,Aizdevuma_dzēšana[[#This Row],[sākuma
atlikums]]),IFERROR(-IPMT(Procentu_likme/12,1,Aizdevuma_dzēšana[[#This Row],['#
atlikums]],D58),0)),0)</f>
        <v>772.83832815718199</v>
      </c>
      <c r="F57" s="17">
        <f ca="1">IFERROR(IF(AND(Ievadītās_vērtības,Aizdevuma_dzēšana[[#This Row],[maksājums
datums]]&lt;&gt;""),-PPMT(Procentu_likme/12,1,Aizdevuma_termiņš-ROWS($C$4:C57)+1,Aizdevuma_dzēšana[[#This Row],[sākuma
atlikums]]),""),0)</f>
        <v>299.55676468092526</v>
      </c>
      <c r="G57" s="17">
        <f ca="1">IF(Aizdevuma_dzēšana[[#This Row],[maksājums
datums]]="",0,Īpašuma_nodokļa_summa)</f>
        <v>375</v>
      </c>
      <c r="H57" s="17">
        <f ca="1">IF(Aizdevuma_dzēšana[[#This Row],[maksājums
datums]]="",0,Aizdevuma_dzēšana[[#This Row],[procenti]]+Aizdevuma_dzēšana[[#This Row],[pamatsumma]]+Aizdevuma_dzēšana[[#This Row],[īpašuma
nodoklis]])</f>
        <v>1447.3950928381073</v>
      </c>
      <c r="I57" s="17">
        <f ca="1">IF(Aizdevuma_dzēšana[[#This Row],[maksājums
datums]]="",0,Aizdevuma_dzēšana[[#This Row],[sākuma
atlikums]]-Aizdevuma_dzēšana[[#This Row],[pamatsumma]])</f>
        <v>185481.19875772367</v>
      </c>
      <c r="J57" s="12">
        <f ca="1">IF(Aizdevuma_dzēšana[[#This Row],[beigu
atlikums]]&gt;0,Pēdējā_rinda-ROW(),0)</f>
        <v>306</v>
      </c>
    </row>
    <row r="58" spans="2:10" ht="15" customHeight="1" x14ac:dyDescent="0.25">
      <c r="B58" s="21">
        <f>ROWS($B$4:B58)</f>
        <v>55</v>
      </c>
      <c r="C58" s="14">
        <f ca="1">IF(Ievadītās_vērtības,IF(Aizdevuma_dzēšana[[#This Row],['#]]&lt;=Aizdevuma_termiņš,IF(ROW()-ROW(Aizdevuma_dzēšana[[#Headers],[maksājums
datums]])=1,Aizdevuma_sākums,IF(I57&gt;0,EDATE(C57,1),"")),""),"")</f>
        <v>44967</v>
      </c>
      <c r="D58" s="17">
        <f ca="1">IF(ROW()-ROW(Aizdevuma_dzēšana[[#Headers],[sākuma
atlikums]])=1,Aizdevuma_summa,IF(Aizdevuma_dzēšana[[#This Row],[maksājums
datums]]="",0,INDEX(Aizdevuma_dzēšana[], ROW()-4,8)))</f>
        <v>185481.19875772367</v>
      </c>
      <c r="E58" s="17">
        <f ca="1">IF(Ievadītās_vērtības,IF(ROW()-ROW(Aizdevuma_dzēšana[[#Headers],[procenti]])=1,-IPMT(Procentu_likme/12,1,Aizdevuma_termiņš-ROWS($C$4:C58)+1,Aizdevuma_dzēšana[[#This Row],[sākuma
atlikums]]),IFERROR(-IPMT(Procentu_likme/12,1,Aizdevuma_dzēšana[[#This Row],['#
atlikums]],D59),0)),0)</f>
        <v>771.58497433273578</v>
      </c>
      <c r="F58" s="17">
        <f ca="1">IFERROR(IF(AND(Ievadītās_vērtības,Aizdevuma_dzēšana[[#This Row],[maksājums
datums]]&lt;&gt;""),-PPMT(Procentu_likme/12,1,Aizdevuma_termiņš-ROWS($C$4:C58)+1,Aizdevuma_dzēšana[[#This Row],[sākuma
atlikums]]),""),0)</f>
        <v>300.80491786709564</v>
      </c>
      <c r="G58" s="17">
        <f ca="1">IF(Aizdevuma_dzēšana[[#This Row],[maksājums
datums]]="",0,Īpašuma_nodokļa_summa)</f>
        <v>375</v>
      </c>
      <c r="H58" s="17">
        <f ca="1">IF(Aizdevuma_dzēšana[[#This Row],[maksājums
datums]]="",0,Aizdevuma_dzēšana[[#This Row],[procenti]]+Aizdevuma_dzēšana[[#This Row],[pamatsumma]]+Aizdevuma_dzēšana[[#This Row],[īpašuma
nodoklis]])</f>
        <v>1447.3898921998314</v>
      </c>
      <c r="I58" s="17">
        <f ca="1">IF(Aizdevuma_dzēšana[[#This Row],[maksājums
datums]]="",0,Aizdevuma_dzēšana[[#This Row],[sākuma
atlikums]]-Aizdevuma_dzēšana[[#This Row],[pamatsumma]])</f>
        <v>185180.39383985658</v>
      </c>
      <c r="J58" s="12">
        <f ca="1">IF(Aizdevuma_dzēšana[[#This Row],[beigu
atlikums]]&gt;0,Pēdējā_rinda-ROW(),0)</f>
        <v>305</v>
      </c>
    </row>
    <row r="59" spans="2:10" ht="15" customHeight="1" x14ac:dyDescent="0.25">
      <c r="B59" s="21">
        <f>ROWS($B$4:B59)</f>
        <v>56</v>
      </c>
      <c r="C59" s="14">
        <f ca="1">IF(Ievadītās_vērtības,IF(Aizdevuma_dzēšana[[#This Row],['#]]&lt;=Aizdevuma_termiņš,IF(ROW()-ROW(Aizdevuma_dzēšana[[#Headers],[maksājums
datums]])=1,Aizdevuma_sākums,IF(I58&gt;0,EDATE(C58,1),"")),""),"")</f>
        <v>44995</v>
      </c>
      <c r="D59" s="17">
        <f ca="1">IF(ROW()-ROW(Aizdevuma_dzēšana[[#Headers],[sākuma
atlikums]])=1,Aizdevuma_summa,IF(Aizdevuma_dzēšana[[#This Row],[maksājums
datums]]="",0,INDEX(Aizdevuma_dzēšana[], ROW()-4,8)))</f>
        <v>185180.39383985658</v>
      </c>
      <c r="E59" s="17">
        <f ca="1">IF(Ievadītās_vērtības,IF(ROW()-ROW(Aizdevuma_dzēšana[[#Headers],[procenti]])=1,-IPMT(Procentu_likme/12,1,Aizdevuma_termiņš-ROWS($C$4:C59)+1,Aizdevuma_dzēšana[[#This Row],[sākuma
atlikums]]),IFERROR(-IPMT(Procentu_likme/12,1,Aizdevuma_dzēšana[[#This Row],['#
atlikums]],D60),0)),0)</f>
        <v>770.32639820068766</v>
      </c>
      <c r="F59" s="17">
        <f ca="1">IFERROR(IF(AND(Ievadītās_vērtības,Aizdevuma_dzēšana[[#This Row],[maksājums
datums]]&lt;&gt;""),-PPMT(Procentu_likme/12,1,Aizdevuma_termiņš-ROWS($C$4:C59)+1,Aizdevuma_dzēšana[[#This Row],[sākuma
atlikums]]),""),0)</f>
        <v>302.0582716915419</v>
      </c>
      <c r="G59" s="17">
        <f ca="1">IF(Aizdevuma_dzēšana[[#This Row],[maksājums
datums]]="",0,Īpašuma_nodokļa_summa)</f>
        <v>375</v>
      </c>
      <c r="H59" s="17">
        <f ca="1">IF(Aizdevuma_dzēšana[[#This Row],[maksājums
datums]]="",0,Aizdevuma_dzēšana[[#This Row],[procenti]]+Aizdevuma_dzēšana[[#This Row],[pamatsumma]]+Aizdevuma_dzēšana[[#This Row],[īpašuma
nodoklis]])</f>
        <v>1447.3846698922296</v>
      </c>
      <c r="I59" s="17">
        <f ca="1">IF(Aizdevuma_dzēšana[[#This Row],[maksājums
datums]]="",0,Aizdevuma_dzēšana[[#This Row],[sākuma
atlikums]]-Aizdevuma_dzēšana[[#This Row],[pamatsumma]])</f>
        <v>184878.33556816503</v>
      </c>
      <c r="J59" s="12">
        <f ca="1">IF(Aizdevuma_dzēšana[[#This Row],[beigu
atlikums]]&gt;0,Pēdējā_rinda-ROW(),0)</f>
        <v>304</v>
      </c>
    </row>
    <row r="60" spans="2:10" ht="15" customHeight="1" x14ac:dyDescent="0.25">
      <c r="B60" s="21">
        <f>ROWS($B$4:B60)</f>
        <v>57</v>
      </c>
      <c r="C60" s="14">
        <f ca="1">IF(Ievadītās_vērtības,IF(Aizdevuma_dzēšana[[#This Row],['#]]&lt;=Aizdevuma_termiņš,IF(ROW()-ROW(Aizdevuma_dzēšana[[#Headers],[maksājums
datums]])=1,Aizdevuma_sākums,IF(I59&gt;0,EDATE(C59,1),"")),""),"")</f>
        <v>45026</v>
      </c>
      <c r="D60" s="17">
        <f ca="1">IF(ROW()-ROW(Aizdevuma_dzēšana[[#Headers],[sākuma
atlikums]])=1,Aizdevuma_summa,IF(Aizdevuma_dzēšana[[#This Row],[maksājums
datums]]="",0,INDEX(Aizdevuma_dzēšana[], ROW()-4,8)))</f>
        <v>184878.33556816503</v>
      </c>
      <c r="E60" s="17">
        <f ca="1">IF(Ievadītās_vērtības,IF(ROW()-ROW(Aizdevuma_dzēšana[[#Headers],[procenti]])=1,-IPMT(Procentu_likme/12,1,Aizdevuma_termiņš-ROWS($C$4:C60)+1,Aizdevuma_dzēšana[[#This Row],[sākuma
atlikums]]),IFERROR(-IPMT(Procentu_likme/12,1,Aizdevuma_dzēšana[[#This Row],['#
atlikums]],D61),0)),0)</f>
        <v>769.06257800142271</v>
      </c>
      <c r="F60" s="17">
        <f ca="1">IFERROR(IF(AND(Ievadītās_vērtības,Aizdevuma_dzēšana[[#This Row],[maksājums
datums]]&lt;&gt;""),-PPMT(Procentu_likme/12,1,Aizdevuma_termiņš-ROWS($C$4:C60)+1,Aizdevuma_dzēšana[[#This Row],[sākuma
atlikums]]),""),0)</f>
        <v>303.31684782359002</v>
      </c>
      <c r="G60" s="17">
        <f ca="1">IF(Aizdevuma_dzēšana[[#This Row],[maksājums
datums]]="",0,Īpašuma_nodokļa_summa)</f>
        <v>375</v>
      </c>
      <c r="H60" s="17">
        <f ca="1">IF(Aizdevuma_dzēšana[[#This Row],[maksājums
datums]]="",0,Aizdevuma_dzēšana[[#This Row],[procenti]]+Aizdevuma_dzēšana[[#This Row],[pamatsumma]]+Aizdevuma_dzēšana[[#This Row],[īpašuma
nodoklis]])</f>
        <v>1447.3794258250127</v>
      </c>
      <c r="I60" s="17">
        <f ca="1">IF(Aizdevuma_dzēšana[[#This Row],[maksājums
datums]]="",0,Aizdevuma_dzēšana[[#This Row],[sākuma
atlikums]]-Aizdevuma_dzēšana[[#This Row],[pamatsumma]])</f>
        <v>184575.01872034144</v>
      </c>
      <c r="J60" s="12">
        <f ca="1">IF(Aizdevuma_dzēšana[[#This Row],[beigu
atlikums]]&gt;0,Pēdējā_rinda-ROW(),0)</f>
        <v>303</v>
      </c>
    </row>
    <row r="61" spans="2:10" ht="15" customHeight="1" x14ac:dyDescent="0.25">
      <c r="B61" s="21">
        <f>ROWS($B$4:B61)</f>
        <v>58</v>
      </c>
      <c r="C61" s="14">
        <f ca="1">IF(Ievadītās_vērtības,IF(Aizdevuma_dzēšana[[#This Row],['#]]&lt;=Aizdevuma_termiņš,IF(ROW()-ROW(Aizdevuma_dzēšana[[#Headers],[maksājums
datums]])=1,Aizdevuma_sākums,IF(I60&gt;0,EDATE(C60,1),"")),""),"")</f>
        <v>45056</v>
      </c>
      <c r="D61" s="17">
        <f ca="1">IF(ROW()-ROW(Aizdevuma_dzēšana[[#Headers],[sākuma
atlikums]])=1,Aizdevuma_summa,IF(Aizdevuma_dzēšana[[#This Row],[maksājums
datums]]="",0,INDEX(Aizdevuma_dzēšana[], ROW()-4,8)))</f>
        <v>184575.01872034144</v>
      </c>
      <c r="E61" s="17">
        <f ca="1">IF(Ievadītās_vērtības,IF(ROW()-ROW(Aizdevuma_dzēšana[[#Headers],[procenti]])=1,-IPMT(Procentu_likme/12,1,Aizdevuma_termiņš-ROWS($C$4:C61)+1,Aizdevuma_dzēšana[[#This Row],[sākuma
atlikums]]),IFERROR(-IPMT(Procentu_likme/12,1,Aizdevuma_dzēšana[[#This Row],['#
atlikums]],D62),0)),0)</f>
        <v>767.79349188466074</v>
      </c>
      <c r="F61" s="17">
        <f ca="1">IFERROR(IF(AND(Ievadītās_vērtības,Aizdevuma_dzēšana[[#This Row],[maksājums
datums]]&lt;&gt;""),-PPMT(Procentu_likme/12,1,Aizdevuma_termiņš-ROWS($C$4:C61)+1,Aizdevuma_dzēšana[[#This Row],[sākuma
atlikums]]),""),0)</f>
        <v>304.58066802285504</v>
      </c>
      <c r="G61" s="17">
        <f ca="1">IF(Aizdevuma_dzēšana[[#This Row],[maksājums
datums]]="",0,Īpašuma_nodokļa_summa)</f>
        <v>375</v>
      </c>
      <c r="H61" s="17">
        <f ca="1">IF(Aizdevuma_dzēšana[[#This Row],[maksājums
datums]]="",0,Aizdevuma_dzēšana[[#This Row],[procenti]]+Aizdevuma_dzēšana[[#This Row],[pamatsumma]]+Aizdevuma_dzēšana[[#This Row],[īpašuma
nodoklis]])</f>
        <v>1447.3741599075158</v>
      </c>
      <c r="I61" s="17">
        <f ca="1">IF(Aizdevuma_dzēšana[[#This Row],[maksājums
datums]]="",0,Aizdevuma_dzēšana[[#This Row],[sākuma
atlikums]]-Aizdevuma_dzēšana[[#This Row],[pamatsumma]])</f>
        <v>184270.43805231858</v>
      </c>
      <c r="J61" s="12">
        <f ca="1">IF(Aizdevuma_dzēšana[[#This Row],[beigu
atlikums]]&gt;0,Pēdējā_rinda-ROW(),0)</f>
        <v>302</v>
      </c>
    </row>
    <row r="62" spans="2:10" ht="15" customHeight="1" x14ac:dyDescent="0.25">
      <c r="B62" s="21">
        <f>ROWS($B$4:B62)</f>
        <v>59</v>
      </c>
      <c r="C62" s="14">
        <f ca="1">IF(Ievadītās_vērtības,IF(Aizdevuma_dzēšana[[#This Row],['#]]&lt;=Aizdevuma_termiņš,IF(ROW()-ROW(Aizdevuma_dzēšana[[#Headers],[maksājums
datums]])=1,Aizdevuma_sākums,IF(I61&gt;0,EDATE(C61,1),"")),""),"")</f>
        <v>45087</v>
      </c>
      <c r="D62" s="17">
        <f ca="1">IF(ROW()-ROW(Aizdevuma_dzēšana[[#Headers],[sākuma
atlikums]])=1,Aizdevuma_summa,IF(Aizdevuma_dzēšana[[#This Row],[maksājums
datums]]="",0,INDEX(Aizdevuma_dzēšana[], ROW()-4,8)))</f>
        <v>184270.43805231858</v>
      </c>
      <c r="E62" s="17">
        <f ca="1">IF(Ievadītās_vērtības,IF(ROW()-ROW(Aizdevuma_dzēšana[[#Headers],[procenti]])=1,-IPMT(Procentu_likme/12,1,Aizdevuma_termiņš-ROWS($C$4:C62)+1,Aizdevuma_dzēšana[[#This Row],[sākuma
atlikums]]),IFERROR(-IPMT(Procentu_likme/12,1,Aizdevuma_dzēšana[[#This Row],['#
atlikums]],D63),0)),0)</f>
        <v>766.51911790907911</v>
      </c>
      <c r="F62" s="17">
        <f ca="1">IFERROR(IF(AND(Ievadītās_vērtības,Aizdevuma_dzēšana[[#This Row],[maksājums
datums]]&lt;&gt;""),-PPMT(Procentu_likme/12,1,Aizdevuma_termiņš-ROWS($C$4:C62)+1,Aizdevuma_dzēšana[[#This Row],[sākuma
atlikums]]),""),0)</f>
        <v>305.84975413961683</v>
      </c>
      <c r="G62" s="17">
        <f ca="1">IF(Aizdevuma_dzēšana[[#This Row],[maksājums
datums]]="",0,Īpašuma_nodokļa_summa)</f>
        <v>375</v>
      </c>
      <c r="H62" s="17">
        <f ca="1">IF(Aizdevuma_dzēšana[[#This Row],[maksājums
datums]]="",0,Aizdevuma_dzēšana[[#This Row],[procenti]]+Aizdevuma_dzēšana[[#This Row],[pamatsumma]]+Aizdevuma_dzēšana[[#This Row],[īpašuma
nodoklis]])</f>
        <v>1447.3688720486959</v>
      </c>
      <c r="I62" s="17">
        <f ca="1">IF(Aizdevuma_dzēšana[[#This Row],[maksājums
datums]]="",0,Aizdevuma_dzēšana[[#This Row],[sākuma
atlikums]]-Aizdevuma_dzēšana[[#This Row],[pamatsumma]])</f>
        <v>183964.58829817898</v>
      </c>
      <c r="J62" s="12">
        <f ca="1">IF(Aizdevuma_dzēšana[[#This Row],[beigu
atlikums]]&gt;0,Pēdējā_rinda-ROW(),0)</f>
        <v>301</v>
      </c>
    </row>
    <row r="63" spans="2:10" ht="15" customHeight="1" x14ac:dyDescent="0.25">
      <c r="B63" s="21">
        <f>ROWS($B$4:B63)</f>
        <v>60</v>
      </c>
      <c r="C63" s="14">
        <f ca="1">IF(Ievadītās_vērtības,IF(Aizdevuma_dzēšana[[#This Row],['#]]&lt;=Aizdevuma_termiņš,IF(ROW()-ROW(Aizdevuma_dzēšana[[#Headers],[maksājums
datums]])=1,Aizdevuma_sākums,IF(I62&gt;0,EDATE(C62,1),"")),""),"")</f>
        <v>45117</v>
      </c>
      <c r="D63" s="17">
        <f ca="1">IF(ROW()-ROW(Aizdevuma_dzēšana[[#Headers],[sākuma
atlikums]])=1,Aizdevuma_summa,IF(Aizdevuma_dzēšana[[#This Row],[maksājums
datums]]="",0,INDEX(Aizdevuma_dzēšana[], ROW()-4,8)))</f>
        <v>183964.58829817898</v>
      </c>
      <c r="E63" s="17">
        <f ca="1">IF(Ievadītās_vērtības,IF(ROW()-ROW(Aizdevuma_dzēšana[[#Headers],[procenti]])=1,-IPMT(Procentu_likme/12,1,Aizdevuma_termiņš-ROWS($C$4:C63)+1,Aizdevuma_dzēšana[[#This Row],[sākuma
atlikums]]),IFERROR(-IPMT(Procentu_likme/12,1,Aizdevuma_dzēšana[[#This Row],['#
atlikums]],D64),0)),0)</f>
        <v>765.23943404193244</v>
      </c>
      <c r="F63" s="17">
        <f ca="1">IFERROR(IF(AND(Ievadītās_vērtības,Aizdevuma_dzēšana[[#This Row],[maksājums
datums]]&lt;&gt;""),-PPMT(Procentu_likme/12,1,Aizdevuma_termiņš-ROWS($C$4:C63)+1,Aizdevuma_dzēšana[[#This Row],[sākuma
atlikums]]),""),0)</f>
        <v>307.12412811519863</v>
      </c>
      <c r="G63" s="17">
        <f ca="1">IF(Aizdevuma_dzēšana[[#This Row],[maksājums
datums]]="",0,Īpašuma_nodokļa_summa)</f>
        <v>375</v>
      </c>
      <c r="H63" s="17">
        <f ca="1">IF(Aizdevuma_dzēšana[[#This Row],[maksājums
datums]]="",0,Aizdevuma_dzēšana[[#This Row],[procenti]]+Aizdevuma_dzēšana[[#This Row],[pamatsumma]]+Aizdevuma_dzēšana[[#This Row],[īpašuma
nodoklis]])</f>
        <v>1447.3635621571311</v>
      </c>
      <c r="I63" s="17">
        <f ca="1">IF(Aizdevuma_dzēšana[[#This Row],[maksājums
datums]]="",0,Aizdevuma_dzēšana[[#This Row],[sākuma
atlikums]]-Aizdevuma_dzēšana[[#This Row],[pamatsumma]])</f>
        <v>183657.46417006379</v>
      </c>
      <c r="J63" s="12">
        <f ca="1">IF(Aizdevuma_dzēšana[[#This Row],[beigu
atlikums]]&gt;0,Pēdējā_rinda-ROW(),0)</f>
        <v>300</v>
      </c>
    </row>
    <row r="64" spans="2:10" ht="15" customHeight="1" x14ac:dyDescent="0.25">
      <c r="B64" s="21">
        <f>ROWS($B$4:B64)</f>
        <v>61</v>
      </c>
      <c r="C64" s="14">
        <f ca="1">IF(Ievadītās_vērtības,IF(Aizdevuma_dzēšana[[#This Row],['#]]&lt;=Aizdevuma_termiņš,IF(ROW()-ROW(Aizdevuma_dzēšana[[#Headers],[maksājums
datums]])=1,Aizdevuma_sākums,IF(I63&gt;0,EDATE(C63,1),"")),""),"")</f>
        <v>45148</v>
      </c>
      <c r="D64" s="17">
        <f ca="1">IF(ROW()-ROW(Aizdevuma_dzēšana[[#Headers],[sākuma
atlikums]])=1,Aizdevuma_summa,IF(Aizdevuma_dzēšana[[#This Row],[maksājums
datums]]="",0,INDEX(Aizdevuma_dzēšana[], ROW()-4,8)))</f>
        <v>183657.46417006379</v>
      </c>
      <c r="E64" s="17">
        <f ca="1">IF(Ievadītās_vērtības,IF(ROW()-ROW(Aizdevuma_dzēšana[[#Headers],[procenti]])=1,-IPMT(Procentu_likme/12,1,Aizdevuma_termiņš-ROWS($C$4:C64)+1,Aizdevuma_dzēšana[[#This Row],[sākuma
atlikums]]),IFERROR(-IPMT(Procentu_likme/12,1,Aizdevuma_dzēšana[[#This Row],['#
atlikums]],D65),0)),0)</f>
        <v>763.95441815867275</v>
      </c>
      <c r="F64" s="17">
        <f ca="1">IFERROR(IF(AND(Ievadītās_vērtības,Aizdevuma_dzēšana[[#This Row],[maksājums
datums]]&lt;&gt;""),-PPMT(Procentu_likme/12,1,Aizdevuma_termiņš-ROWS($C$4:C64)+1,Aizdevuma_dzēšana[[#This Row],[sākuma
atlikums]]),""),0)</f>
        <v>308.4038119823453</v>
      </c>
      <c r="G64" s="17">
        <f ca="1">IF(Aizdevuma_dzēšana[[#This Row],[maksājums
datums]]="",0,Īpašuma_nodokļa_summa)</f>
        <v>375</v>
      </c>
      <c r="H64" s="17">
        <f ca="1">IF(Aizdevuma_dzēšana[[#This Row],[maksājums
datums]]="",0,Aizdevuma_dzēšana[[#This Row],[procenti]]+Aizdevuma_dzēšana[[#This Row],[pamatsumma]]+Aizdevuma_dzēšana[[#This Row],[īpašuma
nodoklis]])</f>
        <v>1447.3582301410181</v>
      </c>
      <c r="I64" s="17">
        <f ca="1">IF(Aizdevuma_dzēšana[[#This Row],[maksājums
datums]]="",0,Aizdevuma_dzēšana[[#This Row],[sākuma
atlikums]]-Aizdevuma_dzēšana[[#This Row],[pamatsumma]])</f>
        <v>183349.06035808145</v>
      </c>
      <c r="J64" s="12">
        <f ca="1">IF(Aizdevuma_dzēšana[[#This Row],[beigu
atlikums]]&gt;0,Pēdējā_rinda-ROW(),0)</f>
        <v>299</v>
      </c>
    </row>
    <row r="65" spans="2:10" ht="15" customHeight="1" x14ac:dyDescent="0.25">
      <c r="B65" s="21">
        <f>ROWS($B$4:B65)</f>
        <v>62</v>
      </c>
      <c r="C65" s="14">
        <f ca="1">IF(Ievadītās_vērtības,IF(Aizdevuma_dzēšana[[#This Row],['#]]&lt;=Aizdevuma_termiņš,IF(ROW()-ROW(Aizdevuma_dzēšana[[#Headers],[maksājums
datums]])=1,Aizdevuma_sākums,IF(I64&gt;0,EDATE(C64,1),"")),""),"")</f>
        <v>45179</v>
      </c>
      <c r="D65" s="17">
        <f ca="1">IF(ROW()-ROW(Aizdevuma_dzēšana[[#Headers],[sākuma
atlikums]])=1,Aizdevuma_summa,IF(Aizdevuma_dzēšana[[#This Row],[maksājums
datums]]="",0,INDEX(Aizdevuma_dzēšana[], ROW()-4,8)))</f>
        <v>183349.06035808145</v>
      </c>
      <c r="E65" s="17">
        <f ca="1">IF(Ievadītās_vērtības,IF(ROW()-ROW(Aizdevuma_dzēšana[[#Headers],[procenti]])=1,-IPMT(Procentu_likme/12,1,Aizdevuma_termiņš-ROWS($C$4:C65)+1,Aizdevuma_dzēšana[[#This Row],[sākuma
atlikums]]),IFERROR(-IPMT(Procentu_likme/12,1,Aizdevuma_dzēšana[[#This Row],['#
atlikums]],D66),0)),0)</f>
        <v>762.66404804256604</v>
      </c>
      <c r="F65" s="17">
        <f ca="1">IFERROR(IF(AND(Ievadītās_vērtības,Aizdevuma_dzēšana[[#This Row],[maksājums
datums]]&lt;&gt;""),-PPMT(Procentu_likme/12,1,Aizdevuma_termiņš-ROWS($C$4:C65)+1,Aizdevuma_dzēšana[[#This Row],[sākuma
atlikums]]),""),0)</f>
        <v>309.68882786560511</v>
      </c>
      <c r="G65" s="17">
        <f ca="1">IF(Aizdevuma_dzēšana[[#This Row],[maksājums
datums]]="",0,Īpašuma_nodokļa_summa)</f>
        <v>375</v>
      </c>
      <c r="H65" s="17">
        <f ca="1">IF(Aizdevuma_dzēšana[[#This Row],[maksājums
datums]]="",0,Aizdevuma_dzēšana[[#This Row],[procenti]]+Aizdevuma_dzēšana[[#This Row],[pamatsumma]]+Aizdevuma_dzēšana[[#This Row],[īpašuma
nodoklis]])</f>
        <v>1447.3528759081712</v>
      </c>
      <c r="I65" s="17">
        <f ca="1">IF(Aizdevuma_dzēšana[[#This Row],[maksājums
datums]]="",0,Aizdevuma_dzēšana[[#This Row],[sākuma
atlikums]]-Aizdevuma_dzēšana[[#This Row],[pamatsumma]])</f>
        <v>183039.37153021584</v>
      </c>
      <c r="J65" s="12">
        <f ca="1">IF(Aizdevuma_dzēšana[[#This Row],[beigu
atlikums]]&gt;0,Pēdējā_rinda-ROW(),0)</f>
        <v>298</v>
      </c>
    </row>
    <row r="66" spans="2:10" ht="15" customHeight="1" x14ac:dyDescent="0.25">
      <c r="B66" s="21">
        <f>ROWS($B$4:B66)</f>
        <v>63</v>
      </c>
      <c r="C66" s="14">
        <f ca="1">IF(Ievadītās_vērtības,IF(Aizdevuma_dzēšana[[#This Row],['#]]&lt;=Aizdevuma_termiņš,IF(ROW()-ROW(Aizdevuma_dzēšana[[#Headers],[maksājums
datums]])=1,Aizdevuma_sākums,IF(I65&gt;0,EDATE(C65,1),"")),""),"")</f>
        <v>45209</v>
      </c>
      <c r="D66" s="17">
        <f ca="1">IF(ROW()-ROW(Aizdevuma_dzēšana[[#Headers],[sākuma
atlikums]])=1,Aizdevuma_summa,IF(Aizdevuma_dzēšana[[#This Row],[maksājums
datums]]="",0,INDEX(Aizdevuma_dzēšana[], ROW()-4,8)))</f>
        <v>183039.37153021584</v>
      </c>
      <c r="E66" s="17">
        <f ca="1">IF(Ievadītās_vērtības,IF(ROW()-ROW(Aizdevuma_dzēšana[[#Headers],[procenti]])=1,-IPMT(Procentu_likme/12,1,Aizdevuma_termiņš-ROWS($C$4:C66)+1,Aizdevuma_dzēšana[[#This Row],[sākuma
atlikums]]),IFERROR(-IPMT(Procentu_likme/12,1,Aizdevuma_dzēšana[[#This Row],['#
atlikums]],D67),0)),0)</f>
        <v>761.36830138430889</v>
      </c>
      <c r="F66" s="17">
        <f ca="1">IFERROR(IF(AND(Ievadītās_vērtības,Aizdevuma_dzēšana[[#This Row],[maksājums
datums]]&lt;&gt;""),-PPMT(Procentu_likme/12,1,Aizdevuma_termiņš-ROWS($C$4:C66)+1,Aizdevuma_dzēšana[[#This Row],[sākuma
atlikums]]),""),0)</f>
        <v>310.97919798171176</v>
      </c>
      <c r="G66" s="17">
        <f ca="1">IF(Aizdevuma_dzēšana[[#This Row],[maksājums
datums]]="",0,Īpašuma_nodokļa_summa)</f>
        <v>375</v>
      </c>
      <c r="H66" s="17">
        <f ca="1">IF(Aizdevuma_dzēšana[[#This Row],[maksājums
datums]]="",0,Aizdevuma_dzēšana[[#This Row],[procenti]]+Aizdevuma_dzēšana[[#This Row],[pamatsumma]]+Aizdevuma_dzēšana[[#This Row],[īpašuma
nodoklis]])</f>
        <v>1447.3474993660207</v>
      </c>
      <c r="I66" s="17">
        <f ca="1">IF(Aizdevuma_dzēšana[[#This Row],[maksājums
datums]]="",0,Aizdevuma_dzēšana[[#This Row],[sākuma
atlikums]]-Aizdevuma_dzēšana[[#This Row],[pamatsumma]])</f>
        <v>182728.39233223413</v>
      </c>
      <c r="J66" s="12">
        <f ca="1">IF(Aizdevuma_dzēšana[[#This Row],[beigu
atlikums]]&gt;0,Pēdējā_rinda-ROW(),0)</f>
        <v>297</v>
      </c>
    </row>
    <row r="67" spans="2:10" ht="15" customHeight="1" x14ac:dyDescent="0.25">
      <c r="B67" s="21">
        <f>ROWS($B$4:B67)</f>
        <v>64</v>
      </c>
      <c r="C67" s="14">
        <f ca="1">IF(Ievadītās_vērtības,IF(Aizdevuma_dzēšana[[#This Row],['#]]&lt;=Aizdevuma_termiņš,IF(ROW()-ROW(Aizdevuma_dzēšana[[#Headers],[maksājums
datums]])=1,Aizdevuma_sākums,IF(I66&gt;0,EDATE(C66,1),"")),""),"")</f>
        <v>45240</v>
      </c>
      <c r="D67" s="17">
        <f ca="1">IF(ROW()-ROW(Aizdevuma_dzēšana[[#Headers],[sākuma
atlikums]])=1,Aizdevuma_summa,IF(Aizdevuma_dzēšana[[#This Row],[maksājums
datums]]="",0,INDEX(Aizdevuma_dzēšana[], ROW()-4,8)))</f>
        <v>182728.39233223413</v>
      </c>
      <c r="E67" s="17">
        <f ca="1">IF(Ievadītās_vērtības,IF(ROW()-ROW(Aizdevuma_dzēšana[[#Headers],[procenti]])=1,-IPMT(Procentu_likme/12,1,Aizdevuma_termiņš-ROWS($C$4:C67)+1,Aizdevuma_dzēšana[[#This Row],[sākuma
atlikums]]),IFERROR(-IPMT(Procentu_likme/12,1,Aizdevuma_dzēšana[[#This Row],['#
atlikums]],D68),0)),0)</f>
        <v>760.06715578164233</v>
      </c>
      <c r="F67" s="17">
        <f ca="1">IFERROR(IF(AND(Ievadītās_vērtības,Aizdevuma_dzēšana[[#This Row],[maksājums
datums]]&lt;&gt;""),-PPMT(Procentu_likme/12,1,Aizdevuma_termiņš-ROWS($C$4:C67)+1,Aizdevuma_dzēšana[[#This Row],[sākuma
atlikums]]),""),0)</f>
        <v>312.27494463996885</v>
      </c>
      <c r="G67" s="17">
        <f ca="1">IF(Aizdevuma_dzēšana[[#This Row],[maksājums
datums]]="",0,Īpašuma_nodokļa_summa)</f>
        <v>375</v>
      </c>
      <c r="H67" s="17">
        <f ca="1">IF(Aizdevuma_dzēšana[[#This Row],[maksājums
datums]]="",0,Aizdevuma_dzēšana[[#This Row],[procenti]]+Aizdevuma_dzēšana[[#This Row],[pamatsumma]]+Aizdevuma_dzēšana[[#This Row],[īpašuma
nodoklis]])</f>
        <v>1447.3421004216111</v>
      </c>
      <c r="I67" s="17">
        <f ca="1">IF(Aizdevuma_dzēšana[[#This Row],[maksājums
datums]]="",0,Aizdevuma_dzēšana[[#This Row],[sākuma
atlikums]]-Aizdevuma_dzēšana[[#This Row],[pamatsumma]])</f>
        <v>182416.11738759416</v>
      </c>
      <c r="J67" s="12">
        <f ca="1">IF(Aizdevuma_dzēšana[[#This Row],[beigu
atlikums]]&gt;0,Pēdējā_rinda-ROW(),0)</f>
        <v>296</v>
      </c>
    </row>
    <row r="68" spans="2:10" ht="15" customHeight="1" x14ac:dyDescent="0.25">
      <c r="B68" s="21">
        <f>ROWS($B$4:B68)</f>
        <v>65</v>
      </c>
      <c r="C68" s="14">
        <f ca="1">IF(Ievadītās_vērtības,IF(Aizdevuma_dzēšana[[#This Row],['#]]&lt;=Aizdevuma_termiņš,IF(ROW()-ROW(Aizdevuma_dzēšana[[#Headers],[maksājums
datums]])=1,Aizdevuma_sākums,IF(I67&gt;0,EDATE(C67,1),"")),""),"")</f>
        <v>45270</v>
      </c>
      <c r="D68" s="17">
        <f ca="1">IF(ROW()-ROW(Aizdevuma_dzēšana[[#Headers],[sākuma
atlikums]])=1,Aizdevuma_summa,IF(Aizdevuma_dzēšana[[#This Row],[maksājums
datums]]="",0,INDEX(Aizdevuma_dzēšana[], ROW()-4,8)))</f>
        <v>182416.11738759416</v>
      </c>
      <c r="E68" s="17">
        <f ca="1">IF(Ievadītās_vērtības,IF(ROW()-ROW(Aizdevuma_dzēšana[[#Headers],[procenti]])=1,-IPMT(Procentu_likme/12,1,Aizdevuma_termiņš-ROWS($C$4:C68)+1,Aizdevuma_dzēšana[[#This Row],[sākuma
atlikums]]),IFERROR(-IPMT(Procentu_likme/12,1,Aizdevuma_dzēšana[[#This Row],['#
atlikums]],D69),0)),0)</f>
        <v>758.76058873896477</v>
      </c>
      <c r="F68" s="17">
        <f ca="1">IFERROR(IF(AND(Ievadītās_vērtības,Aizdevuma_dzēšana[[#This Row],[maksājums
datums]]&lt;&gt;""),-PPMT(Procentu_likme/12,1,Aizdevuma_termiņš-ROWS($C$4:C68)+1,Aizdevuma_dzēšana[[#This Row],[sākuma
atlikums]]),""),0)</f>
        <v>313.57609024263536</v>
      </c>
      <c r="G68" s="17">
        <f ca="1">IF(Aizdevuma_dzēšana[[#This Row],[maksājums
datums]]="",0,Īpašuma_nodokļa_summa)</f>
        <v>375</v>
      </c>
      <c r="H68" s="17">
        <f ca="1">IF(Aizdevuma_dzēšana[[#This Row],[maksājums
datums]]="",0,Aizdevuma_dzēšana[[#This Row],[procenti]]+Aizdevuma_dzēšana[[#This Row],[pamatsumma]]+Aizdevuma_dzēšana[[#This Row],[īpašuma
nodoklis]])</f>
        <v>1447.3366789816</v>
      </c>
      <c r="I68" s="17">
        <f ca="1">IF(Aizdevuma_dzēšana[[#This Row],[maksājums
datums]]="",0,Aizdevuma_dzēšana[[#This Row],[sākuma
atlikums]]-Aizdevuma_dzēšana[[#This Row],[pamatsumma]])</f>
        <v>182102.54129735153</v>
      </c>
      <c r="J68" s="12">
        <f ca="1">IF(Aizdevuma_dzēšana[[#This Row],[beigu
atlikums]]&gt;0,Pēdējā_rinda-ROW(),0)</f>
        <v>295</v>
      </c>
    </row>
    <row r="69" spans="2:10" ht="15" customHeight="1" x14ac:dyDescent="0.25">
      <c r="B69" s="21">
        <f>ROWS($B$4:B69)</f>
        <v>66</v>
      </c>
      <c r="C69" s="14">
        <f ca="1">IF(Ievadītās_vērtības,IF(Aizdevuma_dzēšana[[#This Row],['#]]&lt;=Aizdevuma_termiņš,IF(ROW()-ROW(Aizdevuma_dzēšana[[#Headers],[maksājums
datums]])=1,Aizdevuma_sākums,IF(I68&gt;0,EDATE(C68,1),"")),""),"")</f>
        <v>45301</v>
      </c>
      <c r="D69" s="17">
        <f ca="1">IF(ROW()-ROW(Aizdevuma_dzēšana[[#Headers],[sākuma
atlikums]])=1,Aizdevuma_summa,IF(Aizdevuma_dzēšana[[#This Row],[maksājums
datums]]="",0,INDEX(Aizdevuma_dzēšana[], ROW()-4,8)))</f>
        <v>182102.54129735153</v>
      </c>
      <c r="E69" s="17">
        <f ca="1">IF(Ievadītās_vērtības,IF(ROW()-ROW(Aizdevuma_dzēšana[[#Headers],[procenti]])=1,-IPMT(Procentu_likme/12,1,Aizdevuma_termiņš-ROWS($C$4:C69)+1,Aizdevuma_dzēšana[[#This Row],[sākuma
atlikums]]),IFERROR(-IPMT(Procentu_likme/12,1,Aizdevuma_dzēšana[[#This Row],['#
atlikums]],D70),0)),0)</f>
        <v>757.44857766694258</v>
      </c>
      <c r="F69" s="17">
        <f ca="1">IFERROR(IF(AND(Ievadītās_vērtības,Aizdevuma_dzēšana[[#This Row],[maksājums
datums]]&lt;&gt;""),-PPMT(Procentu_likme/12,1,Aizdevuma_termiņš-ROWS($C$4:C69)+1,Aizdevuma_dzēšana[[#This Row],[sākuma
atlikums]]),""),0)</f>
        <v>314.88265728531303</v>
      </c>
      <c r="G69" s="17">
        <f ca="1">IF(Aizdevuma_dzēšana[[#This Row],[maksājums
datums]]="",0,Īpašuma_nodokļa_summa)</f>
        <v>375</v>
      </c>
      <c r="H69" s="17">
        <f ca="1">IF(Aizdevuma_dzēšana[[#This Row],[maksājums
datums]]="",0,Aizdevuma_dzēšana[[#This Row],[procenti]]+Aizdevuma_dzēšana[[#This Row],[pamatsumma]]+Aizdevuma_dzēšana[[#This Row],[īpašuma
nodoklis]])</f>
        <v>1447.3312349522557</v>
      </c>
      <c r="I69" s="17">
        <f ca="1">IF(Aizdevuma_dzēšana[[#This Row],[maksājums
datums]]="",0,Aizdevuma_dzēšana[[#This Row],[sākuma
atlikums]]-Aizdevuma_dzēšana[[#This Row],[pamatsumma]])</f>
        <v>181787.65864006622</v>
      </c>
      <c r="J69" s="12">
        <f ca="1">IF(Aizdevuma_dzēšana[[#This Row],[beigu
atlikums]]&gt;0,Pēdējā_rinda-ROW(),0)</f>
        <v>294</v>
      </c>
    </row>
    <row r="70" spans="2:10" ht="15" customHeight="1" x14ac:dyDescent="0.25">
      <c r="B70" s="21">
        <f>ROWS($B$4:B70)</f>
        <v>67</v>
      </c>
      <c r="C70" s="14">
        <f ca="1">IF(Ievadītās_vērtības,IF(Aizdevuma_dzēšana[[#This Row],['#]]&lt;=Aizdevuma_termiņš,IF(ROW()-ROW(Aizdevuma_dzēšana[[#Headers],[maksājums
datums]])=1,Aizdevuma_sākums,IF(I69&gt;0,EDATE(C69,1),"")),""),"")</f>
        <v>45332</v>
      </c>
      <c r="D70" s="17">
        <f ca="1">IF(ROW()-ROW(Aizdevuma_dzēšana[[#Headers],[sākuma
atlikums]])=1,Aizdevuma_summa,IF(Aizdevuma_dzēšana[[#This Row],[maksājums
datums]]="",0,INDEX(Aizdevuma_dzēšana[], ROW()-4,8)))</f>
        <v>181787.65864006622</v>
      </c>
      <c r="E70" s="17">
        <f ca="1">IF(Ievadītās_vērtības,IF(ROW()-ROW(Aizdevuma_dzēšana[[#Headers],[procenti]])=1,-IPMT(Procentu_likme/12,1,Aizdevuma_termiņš-ROWS($C$4:C70)+1,Aizdevuma_dzēšana[[#This Row],[sākuma
atlikums]]),IFERROR(-IPMT(Procentu_likme/12,1,Aizdevuma_dzēšana[[#This Row],['#
atlikums]],D71),0)),0)</f>
        <v>756.13109988212034</v>
      </c>
      <c r="F70" s="17">
        <f ca="1">IFERROR(IF(AND(Ievadītās_vērtības,Aizdevuma_dzēšana[[#This Row],[maksājums
datums]]&lt;&gt;""),-PPMT(Procentu_likme/12,1,Aizdevuma_termiņš-ROWS($C$4:C70)+1,Aizdevuma_dzēšana[[#This Row],[sākuma
atlikums]]),""),0)</f>
        <v>316.19466835733533</v>
      </c>
      <c r="G70" s="17">
        <f ca="1">IF(Aizdevuma_dzēšana[[#This Row],[maksājums
datums]]="",0,Īpašuma_nodokļa_summa)</f>
        <v>375</v>
      </c>
      <c r="H70" s="17">
        <f ca="1">IF(Aizdevuma_dzēšana[[#This Row],[maksājums
datums]]="",0,Aizdevuma_dzēšana[[#This Row],[procenti]]+Aizdevuma_dzēšana[[#This Row],[pamatsumma]]+Aizdevuma_dzēšana[[#This Row],[īpašuma
nodoklis]])</f>
        <v>1447.3257682394556</v>
      </c>
      <c r="I70" s="17">
        <f ca="1">IF(Aizdevuma_dzēšana[[#This Row],[maksājums
datums]]="",0,Aizdevuma_dzēšana[[#This Row],[sākuma
atlikums]]-Aizdevuma_dzēšana[[#This Row],[pamatsumma]])</f>
        <v>181471.46397170887</v>
      </c>
      <c r="J70" s="12">
        <f ca="1">IF(Aizdevuma_dzēšana[[#This Row],[beigu
atlikums]]&gt;0,Pēdējā_rinda-ROW(),0)</f>
        <v>293</v>
      </c>
    </row>
    <row r="71" spans="2:10" ht="15" customHeight="1" x14ac:dyDescent="0.25">
      <c r="B71" s="21">
        <f>ROWS($B$4:B71)</f>
        <v>68</v>
      </c>
      <c r="C71" s="14">
        <f ca="1">IF(Ievadītās_vērtības,IF(Aizdevuma_dzēšana[[#This Row],['#]]&lt;=Aizdevuma_termiņš,IF(ROW()-ROW(Aizdevuma_dzēšana[[#Headers],[maksājums
datums]])=1,Aizdevuma_sākums,IF(I70&gt;0,EDATE(C70,1),"")),""),"")</f>
        <v>45361</v>
      </c>
      <c r="D71" s="17">
        <f ca="1">IF(ROW()-ROW(Aizdevuma_dzēšana[[#Headers],[sākuma
atlikums]])=1,Aizdevuma_summa,IF(Aizdevuma_dzēšana[[#This Row],[maksājums
datums]]="",0,INDEX(Aizdevuma_dzēšana[], ROW()-4,8)))</f>
        <v>181471.46397170887</v>
      </c>
      <c r="E71" s="17">
        <f ca="1">IF(Ievadītās_vērtības,IF(ROW()-ROW(Aizdevuma_dzēšana[[#Headers],[procenti]])=1,-IPMT(Procentu_likme/12,1,Aizdevuma_termiņš-ROWS($C$4:C71)+1,Aizdevuma_dzēšana[[#This Row],[sākuma
atlikums]]),IFERROR(-IPMT(Procentu_likme/12,1,Aizdevuma_dzēšana[[#This Row],['#
atlikums]],D72),0)),0)</f>
        <v>754.80813260652792</v>
      </c>
      <c r="F71" s="17">
        <f ca="1">IFERROR(IF(AND(Ievadītās_vērtības,Aizdevuma_dzēšana[[#This Row],[maksājums
datums]]&lt;&gt;""),-PPMT(Procentu_likme/12,1,Aizdevuma_termiņš-ROWS($C$4:C71)+1,Aizdevuma_dzēšana[[#This Row],[sākuma
atlikums]]),""),0)</f>
        <v>317.51214614215741</v>
      </c>
      <c r="G71" s="17">
        <f ca="1">IF(Aizdevuma_dzēšana[[#This Row],[maksājums
datums]]="",0,Īpašuma_nodokļa_summa)</f>
        <v>375</v>
      </c>
      <c r="H71" s="17">
        <f ca="1">IF(Aizdevuma_dzēšana[[#This Row],[maksājums
datums]]="",0,Aizdevuma_dzēšana[[#This Row],[procenti]]+Aizdevuma_dzēšana[[#This Row],[pamatsumma]]+Aizdevuma_dzēšana[[#This Row],[īpašuma
nodoklis]])</f>
        <v>1447.3202787486853</v>
      </c>
      <c r="I71" s="17">
        <f ca="1">IF(Aizdevuma_dzēšana[[#This Row],[maksājums
datums]]="",0,Aizdevuma_dzēšana[[#This Row],[sākuma
atlikums]]-Aizdevuma_dzēšana[[#This Row],[pamatsumma]])</f>
        <v>181153.95182556671</v>
      </c>
      <c r="J71" s="12">
        <f ca="1">IF(Aizdevuma_dzēšana[[#This Row],[beigu
atlikums]]&gt;0,Pēdējā_rinda-ROW(),0)</f>
        <v>292</v>
      </c>
    </row>
    <row r="72" spans="2:10" ht="15" customHeight="1" x14ac:dyDescent="0.25">
      <c r="B72" s="21">
        <f>ROWS($B$4:B72)</f>
        <v>69</v>
      </c>
      <c r="C72" s="14">
        <f ca="1">IF(Ievadītās_vērtības,IF(Aizdevuma_dzēšana[[#This Row],['#]]&lt;=Aizdevuma_termiņš,IF(ROW()-ROW(Aizdevuma_dzēšana[[#Headers],[maksājums
datums]])=1,Aizdevuma_sākums,IF(I71&gt;0,EDATE(C71,1),"")),""),"")</f>
        <v>45392</v>
      </c>
      <c r="D72" s="17">
        <f ca="1">IF(ROW()-ROW(Aizdevuma_dzēšana[[#Headers],[sākuma
atlikums]])=1,Aizdevuma_summa,IF(Aizdevuma_dzēšana[[#This Row],[maksājums
datums]]="",0,INDEX(Aizdevuma_dzēšana[], ROW()-4,8)))</f>
        <v>181153.95182556671</v>
      </c>
      <c r="E72" s="17">
        <f ca="1">IF(Ievadītās_vērtības,IF(ROW()-ROW(Aizdevuma_dzēšana[[#Headers],[procenti]])=1,-IPMT(Procentu_likme/12,1,Aizdevuma_termiņš-ROWS($C$4:C72)+1,Aizdevuma_dzēšana[[#This Row],[sākuma
atlikums]]),IFERROR(-IPMT(Procentu_likme/12,1,Aizdevuma_dzēšana[[#This Row],['#
atlikums]],D73),0)),0)</f>
        <v>753.47965296728739</v>
      </c>
      <c r="F72" s="17">
        <f ca="1">IFERROR(IF(AND(Ievadītās_vērtības,Aizdevuma_dzēšana[[#This Row],[maksājums
datums]]&lt;&gt;""),-PPMT(Procentu_likme/12,1,Aizdevuma_termiņš-ROWS($C$4:C72)+1,Aizdevuma_dzēšana[[#This Row],[sākuma
atlikums]]),""),0)</f>
        <v>318.83511341774988</v>
      </c>
      <c r="G72" s="17">
        <f ca="1">IF(Aizdevuma_dzēšana[[#This Row],[maksājums
datums]]="",0,Īpašuma_nodokļa_summa)</f>
        <v>375</v>
      </c>
      <c r="H72" s="17">
        <f ca="1">IF(Aizdevuma_dzēšana[[#This Row],[maksājums
datums]]="",0,Aizdevuma_dzēšana[[#This Row],[procenti]]+Aizdevuma_dzēšana[[#This Row],[pamatsumma]]+Aizdevuma_dzēšana[[#This Row],[īpašuma
nodoklis]])</f>
        <v>1447.3147663850373</v>
      </c>
      <c r="I72" s="17">
        <f ca="1">IF(Aizdevuma_dzēšana[[#This Row],[maksājums
datums]]="",0,Aizdevuma_dzēšana[[#This Row],[sākuma
atlikums]]-Aizdevuma_dzēšana[[#This Row],[pamatsumma]])</f>
        <v>180835.11671214897</v>
      </c>
      <c r="J72" s="12">
        <f ca="1">IF(Aizdevuma_dzēšana[[#This Row],[beigu
atlikums]]&gt;0,Pēdējā_rinda-ROW(),0)</f>
        <v>291</v>
      </c>
    </row>
    <row r="73" spans="2:10" ht="15" customHeight="1" x14ac:dyDescent="0.25">
      <c r="B73" s="21">
        <f>ROWS($B$4:B73)</f>
        <v>70</v>
      </c>
      <c r="C73" s="14">
        <f ca="1">IF(Ievadītās_vērtības,IF(Aizdevuma_dzēšana[[#This Row],['#]]&lt;=Aizdevuma_termiņš,IF(ROW()-ROW(Aizdevuma_dzēšana[[#Headers],[maksājums
datums]])=1,Aizdevuma_sākums,IF(I72&gt;0,EDATE(C72,1),"")),""),"")</f>
        <v>45422</v>
      </c>
      <c r="D73" s="17">
        <f ca="1">IF(ROW()-ROW(Aizdevuma_dzēšana[[#Headers],[sākuma
atlikums]])=1,Aizdevuma_summa,IF(Aizdevuma_dzēšana[[#This Row],[maksājums
datums]]="",0,INDEX(Aizdevuma_dzēšana[], ROW()-4,8)))</f>
        <v>180835.11671214897</v>
      </c>
      <c r="E73" s="17">
        <f ca="1">IF(Ievadītās_vērtības,IF(ROW()-ROW(Aizdevuma_dzēšana[[#Headers],[procenti]])=1,-IPMT(Procentu_likme/12,1,Aizdevuma_termiņš-ROWS($C$4:C73)+1,Aizdevuma_dzēšana[[#This Row],[sākuma
atlikums]]),IFERROR(-IPMT(Procentu_likme/12,1,Aizdevuma_dzēšana[[#This Row],['#
atlikums]],D74),0)),0)</f>
        <v>752.14563799621658</v>
      </c>
      <c r="F73" s="17">
        <f ca="1">IFERROR(IF(AND(Ievadītās_vērtības,Aizdevuma_dzēšana[[#This Row],[maksājums
datums]]&lt;&gt;""),-PPMT(Procentu_likme/12,1,Aizdevuma_termiņš-ROWS($C$4:C73)+1,Aizdevuma_dzēšana[[#This Row],[sākuma
atlikums]]),""),0)</f>
        <v>320.16359305699041</v>
      </c>
      <c r="G73" s="17">
        <f ca="1">IF(Aizdevuma_dzēšana[[#This Row],[maksājums
datums]]="",0,Īpašuma_nodokļa_summa)</f>
        <v>375</v>
      </c>
      <c r="H73" s="17">
        <f ca="1">IF(Aizdevuma_dzēšana[[#This Row],[maksājums
datums]]="",0,Aizdevuma_dzēšana[[#This Row],[procenti]]+Aizdevuma_dzēšana[[#This Row],[pamatsumma]]+Aizdevuma_dzēšana[[#This Row],[īpašuma
nodoklis]])</f>
        <v>1447.309231053207</v>
      </c>
      <c r="I73" s="17">
        <f ca="1">IF(Aizdevuma_dzēšana[[#This Row],[maksājums
datums]]="",0,Aizdevuma_dzēšana[[#This Row],[sākuma
atlikums]]-Aizdevuma_dzēšana[[#This Row],[pamatsumma]])</f>
        <v>180514.95311909198</v>
      </c>
      <c r="J73" s="12">
        <f ca="1">IF(Aizdevuma_dzēšana[[#This Row],[beigu
atlikums]]&gt;0,Pēdējā_rinda-ROW(),0)</f>
        <v>290</v>
      </c>
    </row>
    <row r="74" spans="2:10" ht="15" customHeight="1" x14ac:dyDescent="0.25">
      <c r="B74" s="21">
        <f>ROWS($B$4:B74)</f>
        <v>71</v>
      </c>
      <c r="C74" s="14">
        <f ca="1">IF(Ievadītās_vērtības,IF(Aizdevuma_dzēšana[[#This Row],['#]]&lt;=Aizdevuma_termiņš,IF(ROW()-ROW(Aizdevuma_dzēšana[[#Headers],[maksājums
datums]])=1,Aizdevuma_sākums,IF(I73&gt;0,EDATE(C73,1),"")),""),"")</f>
        <v>45453</v>
      </c>
      <c r="D74" s="17">
        <f ca="1">IF(ROW()-ROW(Aizdevuma_dzēšana[[#Headers],[sākuma
atlikums]])=1,Aizdevuma_summa,IF(Aizdevuma_dzēšana[[#This Row],[maksājums
datums]]="",0,INDEX(Aizdevuma_dzēšana[], ROW()-4,8)))</f>
        <v>180514.95311909198</v>
      </c>
      <c r="E74" s="17">
        <f ca="1">IF(Ievadītās_vērtības,IF(ROW()-ROW(Aizdevuma_dzēšana[[#Headers],[procenti]])=1,-IPMT(Procentu_likme/12,1,Aizdevuma_termiņš-ROWS($C$4:C74)+1,Aizdevuma_dzēšana[[#This Row],[sākuma
atlikums]]),IFERROR(-IPMT(Procentu_likme/12,1,Aizdevuma_dzēšana[[#This Row],['#
atlikums]],D75),0)),0)</f>
        <v>750.80606462943297</v>
      </c>
      <c r="F74" s="17">
        <f ca="1">IFERROR(IF(AND(Ievadītās_vērtības,Aizdevuma_dzēšana[[#This Row],[maksājums
datums]]&lt;&gt;""),-PPMT(Procentu_likme/12,1,Aizdevuma_termiņš-ROWS($C$4:C74)+1,Aizdevuma_dzēšana[[#This Row],[sākuma
atlikums]]),""),0)</f>
        <v>321.49760802806122</v>
      </c>
      <c r="G74" s="17">
        <f ca="1">IF(Aizdevuma_dzēšana[[#This Row],[maksājums
datums]]="",0,Īpašuma_nodokļa_summa)</f>
        <v>375</v>
      </c>
      <c r="H74" s="17">
        <f ca="1">IF(Aizdevuma_dzēšana[[#This Row],[maksājums
datums]]="",0,Aizdevuma_dzēšana[[#This Row],[procenti]]+Aizdevuma_dzēšana[[#This Row],[pamatsumma]]+Aizdevuma_dzēšana[[#This Row],[īpašuma
nodoklis]])</f>
        <v>1447.3036726574942</v>
      </c>
      <c r="I74" s="17">
        <f ca="1">IF(Aizdevuma_dzēšana[[#This Row],[maksājums
datums]]="",0,Aizdevuma_dzēšana[[#This Row],[sākuma
atlikums]]-Aizdevuma_dzēšana[[#This Row],[pamatsumma]])</f>
        <v>180193.45551106392</v>
      </c>
      <c r="J74" s="12">
        <f ca="1">IF(Aizdevuma_dzēšana[[#This Row],[beigu
atlikums]]&gt;0,Pēdējā_rinda-ROW(),0)</f>
        <v>289</v>
      </c>
    </row>
    <row r="75" spans="2:10" ht="15" customHeight="1" x14ac:dyDescent="0.25">
      <c r="B75" s="21">
        <f>ROWS($B$4:B75)</f>
        <v>72</v>
      </c>
      <c r="C75" s="14">
        <f ca="1">IF(Ievadītās_vērtības,IF(Aizdevuma_dzēšana[[#This Row],['#]]&lt;=Aizdevuma_termiņš,IF(ROW()-ROW(Aizdevuma_dzēšana[[#Headers],[maksājums
datums]])=1,Aizdevuma_sākums,IF(I74&gt;0,EDATE(C74,1),"")),""),"")</f>
        <v>45483</v>
      </c>
      <c r="D75" s="17">
        <f ca="1">IF(ROW()-ROW(Aizdevuma_dzēšana[[#Headers],[sākuma
atlikums]])=1,Aizdevuma_summa,IF(Aizdevuma_dzēšana[[#This Row],[maksājums
datums]]="",0,INDEX(Aizdevuma_dzēšana[], ROW()-4,8)))</f>
        <v>180193.45551106392</v>
      </c>
      <c r="E75" s="17">
        <f ca="1">IF(Ievadītās_vērtības,IF(ROW()-ROW(Aizdevuma_dzēšana[[#Headers],[procenti]])=1,-IPMT(Procentu_likme/12,1,Aizdevuma_termiņš-ROWS($C$4:C75)+1,Aizdevuma_dzēšana[[#This Row],[sākuma
atlikums]]),IFERROR(-IPMT(Procentu_likme/12,1,Aizdevuma_dzēšana[[#This Row],['#
atlikums]],D76),0)),0)</f>
        <v>749.46090970695457</v>
      </c>
      <c r="F75" s="17">
        <f ca="1">IFERROR(IF(AND(Ievadītās_vērtības,Aizdevuma_dzēšana[[#This Row],[maksājums
datums]]&lt;&gt;""),-PPMT(Procentu_likme/12,1,Aizdevuma_termiņš-ROWS($C$4:C75)+1,Aizdevuma_dzēšana[[#This Row],[sākuma
atlikums]]),""),0)</f>
        <v>322.83718139484472</v>
      </c>
      <c r="G75" s="17">
        <f ca="1">IF(Aizdevuma_dzēšana[[#This Row],[maksājums
datums]]="",0,Īpašuma_nodokļa_summa)</f>
        <v>375</v>
      </c>
      <c r="H75" s="17">
        <f ca="1">IF(Aizdevuma_dzēšana[[#This Row],[maksājums
datums]]="",0,Aizdevuma_dzēšana[[#This Row],[procenti]]+Aizdevuma_dzēšana[[#This Row],[pamatsumma]]+Aizdevuma_dzēšana[[#This Row],[īpašuma
nodoklis]])</f>
        <v>1447.2980911017994</v>
      </c>
      <c r="I75" s="17">
        <f ca="1">IF(Aizdevuma_dzēšana[[#This Row],[maksājums
datums]]="",0,Aizdevuma_dzēšana[[#This Row],[sākuma
atlikums]]-Aizdevuma_dzēšana[[#This Row],[pamatsumma]])</f>
        <v>179870.61832966909</v>
      </c>
      <c r="J75" s="12">
        <f ca="1">IF(Aizdevuma_dzēšana[[#This Row],[beigu
atlikums]]&gt;0,Pēdējā_rinda-ROW(),0)</f>
        <v>288</v>
      </c>
    </row>
    <row r="76" spans="2:10" ht="15" customHeight="1" x14ac:dyDescent="0.25">
      <c r="B76" s="21">
        <f>ROWS($B$4:B76)</f>
        <v>73</v>
      </c>
      <c r="C76" s="14">
        <f ca="1">IF(Ievadītās_vērtības,IF(Aizdevuma_dzēšana[[#This Row],['#]]&lt;=Aizdevuma_termiņš,IF(ROW()-ROW(Aizdevuma_dzēšana[[#Headers],[maksājums
datums]])=1,Aizdevuma_sākums,IF(I75&gt;0,EDATE(C75,1),"")),""),"")</f>
        <v>45514</v>
      </c>
      <c r="D76" s="17">
        <f ca="1">IF(ROW()-ROW(Aizdevuma_dzēšana[[#Headers],[sākuma
atlikums]])=1,Aizdevuma_summa,IF(Aizdevuma_dzēšana[[#This Row],[maksājums
datums]]="",0,INDEX(Aizdevuma_dzēšana[], ROW()-4,8)))</f>
        <v>179870.61832966909</v>
      </c>
      <c r="E76" s="17">
        <f ca="1">IF(Ievadītās_vērtības,IF(ROW()-ROW(Aizdevuma_dzēšana[[#Headers],[procenti]])=1,-IPMT(Procentu_likme/12,1,Aizdevuma_termiņš-ROWS($C$4:C76)+1,Aizdevuma_dzēšana[[#This Row],[sākuma
atlikums]]),IFERROR(-IPMT(Procentu_likme/12,1,Aizdevuma_dzēšana[[#This Row],['#
atlikums]],D77),0)),0)</f>
        <v>748.11014997229904</v>
      </c>
      <c r="F76" s="17">
        <f ca="1">IFERROR(IF(AND(Ievadītās_vērtības,Aizdevuma_dzēšana[[#This Row],[maksājums
datums]]&lt;&gt;""),-PPMT(Procentu_likme/12,1,Aizdevuma_termiņš-ROWS($C$4:C76)+1,Aizdevuma_dzēšana[[#This Row],[sākuma
atlikums]]),""),0)</f>
        <v>324.18233631732335</v>
      </c>
      <c r="G76" s="17">
        <f ca="1">IF(Aizdevuma_dzēšana[[#This Row],[maksājums
datums]]="",0,Īpašuma_nodokļa_summa)</f>
        <v>375</v>
      </c>
      <c r="H76" s="17">
        <f ca="1">IF(Aizdevuma_dzēšana[[#This Row],[maksājums
datums]]="",0,Aizdevuma_dzēšana[[#This Row],[procenti]]+Aizdevuma_dzēšana[[#This Row],[pamatsumma]]+Aizdevuma_dzēšana[[#This Row],[īpašuma
nodoklis]])</f>
        <v>1447.2924862896225</v>
      </c>
      <c r="I76" s="17">
        <f ca="1">IF(Aizdevuma_dzēšana[[#This Row],[maksājums
datums]]="",0,Aizdevuma_dzēšana[[#This Row],[sākuma
atlikums]]-Aizdevuma_dzēšana[[#This Row],[pamatsumma]])</f>
        <v>179546.43599335177</v>
      </c>
      <c r="J76" s="12">
        <f ca="1">IF(Aizdevuma_dzēšana[[#This Row],[beigu
atlikums]]&gt;0,Pēdējā_rinda-ROW(),0)</f>
        <v>287</v>
      </c>
    </row>
    <row r="77" spans="2:10" ht="15" customHeight="1" x14ac:dyDescent="0.25">
      <c r="B77" s="21">
        <f>ROWS($B$4:B77)</f>
        <v>74</v>
      </c>
      <c r="C77" s="14">
        <f ca="1">IF(Ievadītās_vērtības,IF(Aizdevuma_dzēšana[[#This Row],['#]]&lt;=Aizdevuma_termiņš,IF(ROW()-ROW(Aizdevuma_dzēšana[[#Headers],[maksājums
datums]])=1,Aizdevuma_sākums,IF(I76&gt;0,EDATE(C76,1),"")),""),"")</f>
        <v>45545</v>
      </c>
      <c r="D77" s="17">
        <f ca="1">IF(ROW()-ROW(Aizdevuma_dzēšana[[#Headers],[sākuma
atlikums]])=1,Aizdevuma_summa,IF(Aizdevuma_dzēšana[[#This Row],[maksājums
datums]]="",0,INDEX(Aizdevuma_dzēšana[], ROW()-4,8)))</f>
        <v>179546.43599335177</v>
      </c>
      <c r="E77" s="17">
        <f ca="1">IF(Ievadītās_vērtības,IF(ROW()-ROW(Aizdevuma_dzēšana[[#Headers],[procenti]])=1,-IPMT(Procentu_likme/12,1,Aizdevuma_termiņš-ROWS($C$4:C77)+1,Aizdevuma_dzēšana[[#This Row],[sākuma
atlikums]]),IFERROR(-IPMT(Procentu_likme/12,1,Aizdevuma_dzēšana[[#This Row],['#
atlikums]],D78),0)),0)</f>
        <v>746.75376207208251</v>
      </c>
      <c r="F77" s="17">
        <f ca="1">IFERROR(IF(AND(Ievadītās_vērtības,Aizdevuma_dzēšana[[#This Row],[maksājums
datums]]&lt;&gt;""),-PPMT(Procentu_likme/12,1,Aizdevuma_termiņš-ROWS($C$4:C77)+1,Aizdevuma_dzēšana[[#This Row],[sākuma
atlikums]]),""),0)</f>
        <v>325.53309605197876</v>
      </c>
      <c r="G77" s="17">
        <f ca="1">IF(Aizdevuma_dzēšana[[#This Row],[maksājums
datums]]="",0,Īpašuma_nodokļa_summa)</f>
        <v>375</v>
      </c>
      <c r="H77" s="17">
        <f ca="1">IF(Aizdevuma_dzēšana[[#This Row],[maksājums
datums]]="",0,Aizdevuma_dzēšana[[#This Row],[procenti]]+Aizdevuma_dzēšana[[#This Row],[pamatsumma]]+Aizdevuma_dzēšana[[#This Row],[īpašuma
nodoklis]])</f>
        <v>1447.2868581240614</v>
      </c>
      <c r="I77" s="17">
        <f ca="1">IF(Aizdevuma_dzēšana[[#This Row],[maksājums
datums]]="",0,Aizdevuma_dzēšana[[#This Row],[sākuma
atlikums]]-Aizdevuma_dzēšana[[#This Row],[pamatsumma]])</f>
        <v>179220.90289729979</v>
      </c>
      <c r="J77" s="12">
        <f ca="1">IF(Aizdevuma_dzēšana[[#This Row],[beigu
atlikums]]&gt;0,Pēdējā_rinda-ROW(),0)</f>
        <v>286</v>
      </c>
    </row>
    <row r="78" spans="2:10" ht="15" customHeight="1" x14ac:dyDescent="0.25">
      <c r="B78" s="21">
        <f>ROWS($B$4:B78)</f>
        <v>75</v>
      </c>
      <c r="C78" s="14">
        <f ca="1">IF(Ievadītās_vērtības,IF(Aizdevuma_dzēšana[[#This Row],['#]]&lt;=Aizdevuma_termiņš,IF(ROW()-ROW(Aizdevuma_dzēšana[[#Headers],[maksājums
datums]])=1,Aizdevuma_sākums,IF(I77&gt;0,EDATE(C77,1),"")),""),"")</f>
        <v>45575</v>
      </c>
      <c r="D78" s="17">
        <f ca="1">IF(ROW()-ROW(Aizdevuma_dzēšana[[#Headers],[sākuma
atlikums]])=1,Aizdevuma_summa,IF(Aizdevuma_dzēšana[[#This Row],[maksājums
datums]]="",0,INDEX(Aizdevuma_dzēšana[], ROW()-4,8)))</f>
        <v>179220.90289729979</v>
      </c>
      <c r="E78" s="17">
        <f ca="1">IF(Ievadītās_vērtības,IF(ROW()-ROW(Aizdevuma_dzēšana[[#Headers],[procenti]])=1,-IPMT(Procentu_likme/12,1,Aizdevuma_termiņš-ROWS($C$4:C78)+1,Aizdevuma_dzēšana[[#This Row],[sākuma
atlikums]]),IFERROR(-IPMT(Procentu_likme/12,1,Aizdevuma_dzēšana[[#This Row],['#
atlikums]],D79),0)),0)</f>
        <v>745.39172255561493</v>
      </c>
      <c r="F78" s="17">
        <f ca="1">IFERROR(IF(AND(Ievadītās_vērtības,Aizdevuma_dzēšana[[#This Row],[maksājums
datums]]&lt;&gt;""),-PPMT(Procentu_likme/12,1,Aizdevuma_termiņš-ROWS($C$4:C78)+1,Aizdevuma_dzēšana[[#This Row],[sākuma
atlikums]]),""),0)</f>
        <v>326.88948395219546</v>
      </c>
      <c r="G78" s="17">
        <f ca="1">IF(Aizdevuma_dzēšana[[#This Row],[maksājums
datums]]="",0,Īpašuma_nodokļa_summa)</f>
        <v>375</v>
      </c>
      <c r="H78" s="17">
        <f ca="1">IF(Aizdevuma_dzēšana[[#This Row],[maksājums
datums]]="",0,Aizdevuma_dzēšana[[#This Row],[procenti]]+Aizdevuma_dzēšana[[#This Row],[pamatsumma]]+Aizdevuma_dzēšana[[#This Row],[īpašuma
nodoklis]])</f>
        <v>1447.2812065078103</v>
      </c>
      <c r="I78" s="17">
        <f ca="1">IF(Aizdevuma_dzēšana[[#This Row],[maksājums
datums]]="",0,Aizdevuma_dzēšana[[#This Row],[sākuma
atlikums]]-Aizdevuma_dzēšana[[#This Row],[pamatsumma]])</f>
        <v>178894.01341334759</v>
      </c>
      <c r="J78" s="12">
        <f ca="1">IF(Aizdevuma_dzēšana[[#This Row],[beigu
atlikums]]&gt;0,Pēdējā_rinda-ROW(),0)</f>
        <v>285</v>
      </c>
    </row>
    <row r="79" spans="2:10" ht="15" customHeight="1" x14ac:dyDescent="0.25">
      <c r="B79" s="21">
        <f>ROWS($B$4:B79)</f>
        <v>76</v>
      </c>
      <c r="C79" s="14">
        <f ca="1">IF(Ievadītās_vērtības,IF(Aizdevuma_dzēšana[[#This Row],['#]]&lt;=Aizdevuma_termiņš,IF(ROW()-ROW(Aizdevuma_dzēšana[[#Headers],[maksājums
datums]])=1,Aizdevuma_sākums,IF(I78&gt;0,EDATE(C78,1),"")),""),"")</f>
        <v>45606</v>
      </c>
      <c r="D79" s="17">
        <f ca="1">IF(ROW()-ROW(Aizdevuma_dzēšana[[#Headers],[sākuma
atlikums]])=1,Aizdevuma_summa,IF(Aizdevuma_dzēšana[[#This Row],[maksājums
datums]]="",0,INDEX(Aizdevuma_dzēšana[], ROW()-4,8)))</f>
        <v>178894.01341334759</v>
      </c>
      <c r="E79" s="17">
        <f ca="1">IF(Ievadītās_vērtības,IF(ROW()-ROW(Aizdevuma_dzēšana[[#Headers],[procenti]])=1,-IPMT(Procentu_likme/12,1,Aizdevuma_termiņš-ROWS($C$4:C79)+1,Aizdevuma_dzēšana[[#This Row],[sākuma
atlikums]]),IFERROR(-IPMT(Procentu_likme/12,1,Aizdevuma_dzēšana[[#This Row],['#
atlikums]],D80),0)),0)</f>
        <v>744.02400787449551</v>
      </c>
      <c r="F79" s="17">
        <f ca="1">IFERROR(IF(AND(Ievadītās_vērtības,Aizdevuma_dzēšana[[#This Row],[maksājums
datums]]&lt;&gt;""),-PPMT(Procentu_likme/12,1,Aizdevuma_termiņš-ROWS($C$4:C79)+1,Aizdevuma_dzēšana[[#This Row],[sākuma
atlikums]]),""),0)</f>
        <v>328.25152346866287</v>
      </c>
      <c r="G79" s="17">
        <f ca="1">IF(Aizdevuma_dzēšana[[#This Row],[maksājums
datums]]="",0,Īpašuma_nodokļa_summa)</f>
        <v>375</v>
      </c>
      <c r="H79" s="17">
        <f ca="1">IF(Aizdevuma_dzēšana[[#This Row],[maksājums
datums]]="",0,Aizdevuma_dzēšana[[#This Row],[procenti]]+Aizdevuma_dzēšana[[#This Row],[pamatsumma]]+Aizdevuma_dzēšana[[#This Row],[īpašuma
nodoklis]])</f>
        <v>1447.2755313431585</v>
      </c>
      <c r="I79" s="17">
        <f ca="1">IF(Aizdevuma_dzēšana[[#This Row],[maksājums
datums]]="",0,Aizdevuma_dzēšana[[#This Row],[sākuma
atlikums]]-Aizdevuma_dzēšana[[#This Row],[pamatsumma]])</f>
        <v>178565.76188987892</v>
      </c>
      <c r="J79" s="12">
        <f ca="1">IF(Aizdevuma_dzēšana[[#This Row],[beigu
atlikums]]&gt;0,Pēdējā_rinda-ROW(),0)</f>
        <v>284</v>
      </c>
    </row>
    <row r="80" spans="2:10" ht="15" customHeight="1" x14ac:dyDescent="0.25">
      <c r="B80" s="21">
        <f>ROWS($B$4:B80)</f>
        <v>77</v>
      </c>
      <c r="C80" s="14">
        <f ca="1">IF(Ievadītās_vērtības,IF(Aizdevuma_dzēšana[[#This Row],['#]]&lt;=Aizdevuma_termiņš,IF(ROW()-ROW(Aizdevuma_dzēšana[[#Headers],[maksājums
datums]])=1,Aizdevuma_sākums,IF(I79&gt;0,EDATE(C79,1),"")),""),"")</f>
        <v>45636</v>
      </c>
      <c r="D80" s="17">
        <f ca="1">IF(ROW()-ROW(Aizdevuma_dzēšana[[#Headers],[sākuma
atlikums]])=1,Aizdevuma_summa,IF(Aizdevuma_dzēšana[[#This Row],[maksājums
datums]]="",0,INDEX(Aizdevuma_dzēšana[], ROW()-4,8)))</f>
        <v>178565.76188987892</v>
      </c>
      <c r="E80" s="17">
        <f ca="1">IF(Ievadītās_vērtības,IF(ROW()-ROW(Aizdevuma_dzēšana[[#Headers],[procenti]])=1,-IPMT(Procentu_likme/12,1,Aizdevuma_termiņš-ROWS($C$4:C80)+1,Aizdevuma_dzēšana[[#This Row],[sākuma
atlikums]]),IFERROR(-IPMT(Procentu_likme/12,1,Aizdevuma_dzēšana[[#This Row],['#
atlikums]],D81),0)),0)</f>
        <v>742.65059438220476</v>
      </c>
      <c r="F80" s="17">
        <f ca="1">IFERROR(IF(AND(Ievadītās_vērtības,Aizdevuma_dzēšana[[#This Row],[maksājums
datums]]&lt;&gt;""),-PPMT(Procentu_likme/12,1,Aizdevuma_termiņš-ROWS($C$4:C80)+1,Aizdevuma_dzēšana[[#This Row],[sākuma
atlikums]]),""),0)</f>
        <v>329.61923814978235</v>
      </c>
      <c r="G80" s="17">
        <f ca="1">IF(Aizdevuma_dzēšana[[#This Row],[maksājums
datums]]="",0,Īpašuma_nodokļa_summa)</f>
        <v>375</v>
      </c>
      <c r="H80" s="17">
        <f ca="1">IF(Aizdevuma_dzēšana[[#This Row],[maksājums
datums]]="",0,Aizdevuma_dzēšana[[#This Row],[procenti]]+Aizdevuma_dzēšana[[#This Row],[pamatsumma]]+Aizdevuma_dzēšana[[#This Row],[īpašuma
nodoklis]])</f>
        <v>1447.269832531987</v>
      </c>
      <c r="I80" s="17">
        <f ca="1">IF(Aizdevuma_dzēšana[[#This Row],[maksājums
datums]]="",0,Aizdevuma_dzēšana[[#This Row],[sākuma
atlikums]]-Aizdevuma_dzēšana[[#This Row],[pamatsumma]])</f>
        <v>178236.14265172914</v>
      </c>
      <c r="J80" s="12">
        <f ca="1">IF(Aizdevuma_dzēšana[[#This Row],[beigu
atlikums]]&gt;0,Pēdējā_rinda-ROW(),0)</f>
        <v>283</v>
      </c>
    </row>
    <row r="81" spans="2:10" ht="15" customHeight="1" x14ac:dyDescent="0.25">
      <c r="B81" s="21">
        <f>ROWS($B$4:B81)</f>
        <v>78</v>
      </c>
      <c r="C81" s="14">
        <f ca="1">IF(Ievadītās_vērtības,IF(Aizdevuma_dzēšana[[#This Row],['#]]&lt;=Aizdevuma_termiņš,IF(ROW()-ROW(Aizdevuma_dzēšana[[#Headers],[maksājums
datums]])=1,Aizdevuma_sākums,IF(I80&gt;0,EDATE(C80,1),"")),""),"")</f>
        <v>45667</v>
      </c>
      <c r="D81" s="17">
        <f ca="1">IF(ROW()-ROW(Aizdevuma_dzēšana[[#Headers],[sākuma
atlikums]])=1,Aizdevuma_summa,IF(Aizdevuma_dzēšana[[#This Row],[maksājums
datums]]="",0,INDEX(Aizdevuma_dzēšana[], ROW()-4,8)))</f>
        <v>178236.14265172914</v>
      </c>
      <c r="E81" s="17">
        <f ca="1">IF(Ievadītās_vērtības,IF(ROW()-ROW(Aizdevuma_dzēšana[[#Headers],[procenti]])=1,-IPMT(Procentu_likme/12,1,Aizdevuma_termiņš-ROWS($C$4:C81)+1,Aizdevuma_dzēšana[[#This Row],[sākuma
atlikums]]),IFERROR(-IPMT(Procentu_likme/12,1,Aizdevuma_dzēšana[[#This Row],['#
atlikums]],D82),0)),0)</f>
        <v>741.27145833369616</v>
      </c>
      <c r="F81" s="17">
        <f ca="1">IFERROR(IF(AND(Ievadītās_vērtības,Aizdevuma_dzēšana[[#This Row],[maksājums
datums]]&lt;&gt;""),-PPMT(Procentu_likme/12,1,Aizdevuma_termiņš-ROWS($C$4:C81)+1,Aizdevuma_dzēšana[[#This Row],[sākuma
atlikums]]),""),0)</f>
        <v>330.99265164207299</v>
      </c>
      <c r="G81" s="17">
        <f ca="1">IF(Aizdevuma_dzēšana[[#This Row],[maksājums
datums]]="",0,Īpašuma_nodokļa_summa)</f>
        <v>375</v>
      </c>
      <c r="H81" s="17">
        <f ca="1">IF(Aizdevuma_dzēšana[[#This Row],[maksājums
datums]]="",0,Aizdevuma_dzēšana[[#This Row],[procenti]]+Aizdevuma_dzēšana[[#This Row],[pamatsumma]]+Aizdevuma_dzēšana[[#This Row],[īpašuma
nodoklis]])</f>
        <v>1447.2641099757691</v>
      </c>
      <c r="I81" s="17">
        <f ca="1">IF(Aizdevuma_dzēšana[[#This Row],[maksājums
datums]]="",0,Aizdevuma_dzēšana[[#This Row],[sākuma
atlikums]]-Aizdevuma_dzēšana[[#This Row],[pamatsumma]])</f>
        <v>177905.15000008707</v>
      </c>
      <c r="J81" s="12">
        <f ca="1">IF(Aizdevuma_dzēšana[[#This Row],[beigu
atlikums]]&gt;0,Pēdējā_rinda-ROW(),0)</f>
        <v>282</v>
      </c>
    </row>
    <row r="82" spans="2:10" ht="15" customHeight="1" x14ac:dyDescent="0.25">
      <c r="B82" s="21">
        <f>ROWS($B$4:B82)</f>
        <v>79</v>
      </c>
      <c r="C82" s="14">
        <f ca="1">IF(Ievadītās_vērtības,IF(Aizdevuma_dzēšana[[#This Row],['#]]&lt;=Aizdevuma_termiņš,IF(ROW()-ROW(Aizdevuma_dzēšana[[#Headers],[maksājums
datums]])=1,Aizdevuma_sākums,IF(I81&gt;0,EDATE(C81,1),"")),""),"")</f>
        <v>45698</v>
      </c>
      <c r="D82" s="17">
        <f ca="1">IF(ROW()-ROW(Aizdevuma_dzēšana[[#Headers],[sākuma
atlikums]])=1,Aizdevuma_summa,IF(Aizdevuma_dzēšana[[#This Row],[maksājums
datums]]="",0,INDEX(Aizdevuma_dzēšana[], ROW()-4,8)))</f>
        <v>177905.15000008707</v>
      </c>
      <c r="E82" s="17">
        <f ca="1">IF(Ievadītās_vērtības,IF(ROW()-ROW(Aizdevuma_dzēšana[[#Headers],[procenti]])=1,-IPMT(Procentu_likme/12,1,Aizdevuma_termiņš-ROWS($C$4:C82)+1,Aizdevuma_dzēšana[[#This Row],[sākuma
atlikums]]),IFERROR(-IPMT(Procentu_likme/12,1,Aizdevuma_dzēšana[[#This Row],['#
atlikums]],D83),0)),0)</f>
        <v>739.8865758849854</v>
      </c>
      <c r="F82" s="17">
        <f ca="1">IFERROR(IF(AND(Ievadītās_vērtības,Aizdevuma_dzēšana[[#This Row],[maksājums
datums]]&lt;&gt;""),-PPMT(Procentu_likme/12,1,Aizdevuma_termiņš-ROWS($C$4:C82)+1,Aizdevuma_dzēšana[[#This Row],[sākuma
atlikums]]),""),0)</f>
        <v>332.37178769058164</v>
      </c>
      <c r="G82" s="17">
        <f ca="1">IF(Aizdevuma_dzēšana[[#This Row],[maksājums
datums]]="",0,Īpašuma_nodokļa_summa)</f>
        <v>375</v>
      </c>
      <c r="H82" s="17">
        <f ca="1">IF(Aizdevuma_dzēšana[[#This Row],[maksājums
datums]]="",0,Aizdevuma_dzēšana[[#This Row],[procenti]]+Aizdevuma_dzēšana[[#This Row],[pamatsumma]]+Aizdevuma_dzēšana[[#This Row],[īpašuma
nodoklis]])</f>
        <v>1447.258363575567</v>
      </c>
      <c r="I82" s="17">
        <f ca="1">IF(Aizdevuma_dzēšana[[#This Row],[maksājums
datums]]="",0,Aizdevuma_dzēšana[[#This Row],[sākuma
atlikums]]-Aizdevuma_dzēšana[[#This Row],[pamatsumma]])</f>
        <v>177572.77821239649</v>
      </c>
      <c r="J82" s="12">
        <f ca="1">IF(Aizdevuma_dzēšana[[#This Row],[beigu
atlikums]]&gt;0,Pēdējā_rinda-ROW(),0)</f>
        <v>281</v>
      </c>
    </row>
    <row r="83" spans="2:10" ht="15" customHeight="1" x14ac:dyDescent="0.25">
      <c r="B83" s="21">
        <f>ROWS($B$4:B83)</f>
        <v>80</v>
      </c>
      <c r="C83" s="14">
        <f ca="1">IF(Ievadītās_vērtības,IF(Aizdevuma_dzēšana[[#This Row],['#]]&lt;=Aizdevuma_termiņš,IF(ROW()-ROW(Aizdevuma_dzēšana[[#Headers],[maksājums
datums]])=1,Aizdevuma_sākums,IF(I82&gt;0,EDATE(C82,1),"")),""),"")</f>
        <v>45726</v>
      </c>
      <c r="D83" s="17">
        <f ca="1">IF(ROW()-ROW(Aizdevuma_dzēšana[[#Headers],[sākuma
atlikums]])=1,Aizdevuma_summa,IF(Aizdevuma_dzēšana[[#This Row],[maksājums
datums]]="",0,INDEX(Aizdevuma_dzēšana[], ROW()-4,8)))</f>
        <v>177572.77821239649</v>
      </c>
      <c r="E83" s="17">
        <f ca="1">IF(Ievadītās_vērtības,IF(ROW()-ROW(Aizdevuma_dzēšana[[#Headers],[procenti]])=1,-IPMT(Procentu_likme/12,1,Aizdevuma_termiņš-ROWS($C$4:C83)+1,Aizdevuma_dzēšana[[#This Row],[sākuma
atlikums]]),IFERROR(-IPMT(Procentu_likme/12,1,Aizdevuma_dzēšana[[#This Row],['#
atlikums]],D84),0)),0)</f>
        <v>738.49592309273828</v>
      </c>
      <c r="F83" s="17">
        <f ca="1">IFERROR(IF(AND(Ievadītās_vērtības,Aizdevuma_dzēšana[[#This Row],[maksājums
datums]]&lt;&gt;""),-PPMT(Procentu_likme/12,1,Aizdevuma_termiņš-ROWS($C$4:C83)+1,Aizdevuma_dzēšana[[#This Row],[sākuma
atlikums]]),""),0)</f>
        <v>333.75667013929251</v>
      </c>
      <c r="G83" s="17">
        <f ca="1">IF(Aizdevuma_dzēšana[[#This Row],[maksājums
datums]]="",0,Īpašuma_nodokļa_summa)</f>
        <v>375</v>
      </c>
      <c r="H83" s="17">
        <f ca="1">IF(Aizdevuma_dzēšana[[#This Row],[maksājums
datums]]="",0,Aizdevuma_dzēšana[[#This Row],[procenti]]+Aizdevuma_dzēšana[[#This Row],[pamatsumma]]+Aizdevuma_dzēšana[[#This Row],[īpašuma
nodoklis]])</f>
        <v>1447.2525932320309</v>
      </c>
      <c r="I83" s="17">
        <f ca="1">IF(Aizdevuma_dzēšana[[#This Row],[maksājums
datums]]="",0,Aizdevuma_dzēšana[[#This Row],[sākuma
atlikums]]-Aizdevuma_dzēšana[[#This Row],[pamatsumma]])</f>
        <v>177239.02154225719</v>
      </c>
      <c r="J83" s="12">
        <f ca="1">IF(Aizdevuma_dzēšana[[#This Row],[beigu
atlikums]]&gt;0,Pēdējā_rinda-ROW(),0)</f>
        <v>280</v>
      </c>
    </row>
    <row r="84" spans="2:10" ht="15" customHeight="1" x14ac:dyDescent="0.25">
      <c r="B84" s="21">
        <f>ROWS($B$4:B84)</f>
        <v>81</v>
      </c>
      <c r="C84" s="14">
        <f ca="1">IF(Ievadītās_vērtības,IF(Aizdevuma_dzēšana[[#This Row],['#]]&lt;=Aizdevuma_termiņš,IF(ROW()-ROW(Aizdevuma_dzēšana[[#Headers],[maksājums
datums]])=1,Aizdevuma_sākums,IF(I83&gt;0,EDATE(C83,1),"")),""),"")</f>
        <v>45757</v>
      </c>
      <c r="D84" s="17">
        <f ca="1">IF(ROW()-ROW(Aizdevuma_dzēšana[[#Headers],[sākuma
atlikums]])=1,Aizdevuma_summa,IF(Aizdevuma_dzēšana[[#This Row],[maksājums
datums]]="",0,INDEX(Aizdevuma_dzēšana[], ROW()-4,8)))</f>
        <v>177239.02154225719</v>
      </c>
      <c r="E84" s="17">
        <f ca="1">IF(Ievadītās_vērtības,IF(ROW()-ROW(Aizdevuma_dzēšana[[#Headers],[procenti]])=1,-IPMT(Procentu_likme/12,1,Aizdevuma_termiņš-ROWS($C$4:C84)+1,Aizdevuma_dzēšana[[#This Row],[sākuma
atlikums]]),IFERROR(-IPMT(Procentu_likme/12,1,Aizdevuma_dzēšana[[#This Row],['#
atlikums]],D85),0)),0)</f>
        <v>737.09947591385696</v>
      </c>
      <c r="F84" s="17">
        <f ca="1">IFERROR(IF(AND(Ievadītās_vērtības,Aizdevuma_dzēšana[[#This Row],[maksājums
datums]]&lt;&gt;""),-PPMT(Procentu_likme/12,1,Aizdevuma_termiņš-ROWS($C$4:C84)+1,Aizdevuma_dzēšana[[#This Row],[sākuma
atlikums]]),""),0)</f>
        <v>335.14732293153958</v>
      </c>
      <c r="G84" s="17">
        <f ca="1">IF(Aizdevuma_dzēšana[[#This Row],[maksājums
datums]]="",0,Īpašuma_nodokļa_summa)</f>
        <v>375</v>
      </c>
      <c r="H84" s="17">
        <f ca="1">IF(Aizdevuma_dzēšana[[#This Row],[maksājums
datums]]="",0,Aizdevuma_dzēšana[[#This Row],[procenti]]+Aizdevuma_dzēšana[[#This Row],[pamatsumma]]+Aizdevuma_dzēšana[[#This Row],[īpašuma
nodoklis]])</f>
        <v>1447.2467988453966</v>
      </c>
      <c r="I84" s="17">
        <f ca="1">IF(Aizdevuma_dzēšana[[#This Row],[maksājums
datums]]="",0,Aizdevuma_dzēšana[[#This Row],[sākuma
atlikums]]-Aizdevuma_dzēšana[[#This Row],[pamatsumma]])</f>
        <v>176903.87421932566</v>
      </c>
      <c r="J84" s="12">
        <f ca="1">IF(Aizdevuma_dzēšana[[#This Row],[beigu
atlikums]]&gt;0,Pēdējā_rinda-ROW(),0)</f>
        <v>279</v>
      </c>
    </row>
    <row r="85" spans="2:10" ht="15" customHeight="1" x14ac:dyDescent="0.25">
      <c r="B85" s="21">
        <f>ROWS($B$4:B85)</f>
        <v>82</v>
      </c>
      <c r="C85" s="14">
        <f ca="1">IF(Ievadītās_vērtības,IF(Aizdevuma_dzēšana[[#This Row],['#]]&lt;=Aizdevuma_termiņš,IF(ROW()-ROW(Aizdevuma_dzēšana[[#Headers],[maksājums
datums]])=1,Aizdevuma_sākums,IF(I84&gt;0,EDATE(C84,1),"")),""),"")</f>
        <v>45787</v>
      </c>
      <c r="D85" s="17">
        <f ca="1">IF(ROW()-ROW(Aizdevuma_dzēšana[[#Headers],[sākuma
atlikums]])=1,Aizdevuma_summa,IF(Aizdevuma_dzēšana[[#This Row],[maksājums
datums]]="",0,INDEX(Aizdevuma_dzēšana[], ROW()-4,8)))</f>
        <v>176903.87421932566</v>
      </c>
      <c r="E85" s="17">
        <f ca="1">IF(Ievadītās_vērtības,IF(ROW()-ROW(Aizdevuma_dzēšana[[#Headers],[procenti]])=1,-IPMT(Procentu_likme/12,1,Aizdevuma_termiņš-ROWS($C$4:C85)+1,Aizdevuma_dzēšana[[#This Row],[sākuma
atlikums]]),IFERROR(-IPMT(Procentu_likme/12,1,Aizdevuma_dzēšana[[#This Row],['#
atlikums]],D86),0)),0)</f>
        <v>735.69721020506358</v>
      </c>
      <c r="F85" s="17">
        <f ca="1">IFERROR(IF(AND(Ievadītās_vērtības,Aizdevuma_dzēšana[[#This Row],[maksājums
datums]]&lt;&gt;""),-PPMT(Procentu_likme/12,1,Aizdevuma_termiņš-ROWS($C$4:C85)+1,Aizdevuma_dzēšana[[#This Row],[sākuma
atlikums]]),""),0)</f>
        <v>336.54377011042101</v>
      </c>
      <c r="G85" s="17">
        <f ca="1">IF(Aizdevuma_dzēšana[[#This Row],[maksājums
datums]]="",0,Īpašuma_nodokļa_summa)</f>
        <v>375</v>
      </c>
      <c r="H85" s="17">
        <f ca="1">IF(Aizdevuma_dzēšana[[#This Row],[maksājums
datums]]="",0,Aizdevuma_dzēšana[[#This Row],[procenti]]+Aizdevuma_dzēšana[[#This Row],[pamatsumma]]+Aizdevuma_dzēšana[[#This Row],[īpašuma
nodoklis]])</f>
        <v>1447.2409803154846</v>
      </c>
      <c r="I85" s="17">
        <f ca="1">IF(Aizdevuma_dzēšana[[#This Row],[maksājums
datums]]="",0,Aizdevuma_dzēšana[[#This Row],[sākuma
atlikums]]-Aizdevuma_dzēšana[[#This Row],[pamatsumma]])</f>
        <v>176567.33044921525</v>
      </c>
      <c r="J85" s="12">
        <f ca="1">IF(Aizdevuma_dzēšana[[#This Row],[beigu
atlikums]]&gt;0,Pēdējā_rinda-ROW(),0)</f>
        <v>278</v>
      </c>
    </row>
    <row r="86" spans="2:10" ht="15" customHeight="1" x14ac:dyDescent="0.25">
      <c r="B86" s="21">
        <f>ROWS($B$4:B86)</f>
        <v>83</v>
      </c>
      <c r="C86" s="14">
        <f ca="1">IF(Ievadītās_vērtības,IF(Aizdevuma_dzēšana[[#This Row],['#]]&lt;=Aizdevuma_termiņš,IF(ROW()-ROW(Aizdevuma_dzēšana[[#Headers],[maksājums
datums]])=1,Aizdevuma_sākums,IF(I85&gt;0,EDATE(C85,1),"")),""),"")</f>
        <v>45818</v>
      </c>
      <c r="D86" s="17">
        <f ca="1">IF(ROW()-ROW(Aizdevuma_dzēšana[[#Headers],[sākuma
atlikums]])=1,Aizdevuma_summa,IF(Aizdevuma_dzēšana[[#This Row],[maksājums
datums]]="",0,INDEX(Aizdevuma_dzēšana[], ROW()-4,8)))</f>
        <v>176567.33044921525</v>
      </c>
      <c r="E86" s="17">
        <f ca="1">IF(Ievadītās_vērtības,IF(ROW()-ROW(Aizdevuma_dzēšana[[#Headers],[procenti]])=1,-IPMT(Procentu_likme/12,1,Aizdevuma_termiņš-ROWS($C$4:C86)+1,Aizdevuma_dzēšana[[#This Row],[sākuma
atlikums]]),IFERROR(-IPMT(Procentu_likme/12,1,Aizdevuma_dzēšana[[#This Row],['#
atlikums]],D87),0)),0)</f>
        <v>734.28910172248345</v>
      </c>
      <c r="F86" s="17">
        <f ca="1">IFERROR(IF(AND(Ievadītās_vērtības,Aizdevuma_dzēšana[[#This Row],[maksājums
datums]]&lt;&gt;""),-PPMT(Procentu_likme/12,1,Aizdevuma_termiņš-ROWS($C$4:C86)+1,Aizdevuma_dzēšana[[#This Row],[sākuma
atlikums]]),""),0)</f>
        <v>337.94603581921439</v>
      </c>
      <c r="G86" s="17">
        <f ca="1">IF(Aizdevuma_dzēšana[[#This Row],[maksājums
datums]]="",0,Īpašuma_nodokļa_summa)</f>
        <v>375</v>
      </c>
      <c r="H86" s="17">
        <f ca="1">IF(Aizdevuma_dzēšana[[#This Row],[maksājums
datums]]="",0,Aizdevuma_dzēšana[[#This Row],[procenti]]+Aizdevuma_dzēšana[[#This Row],[pamatsumma]]+Aizdevuma_dzēšana[[#This Row],[īpašuma
nodoklis]])</f>
        <v>1447.2351375416979</v>
      </c>
      <c r="I86" s="17">
        <f ca="1">IF(Aizdevuma_dzēšana[[#This Row],[maksājums
datums]]="",0,Aizdevuma_dzēšana[[#This Row],[sākuma
atlikums]]-Aizdevuma_dzēšana[[#This Row],[pamatsumma]])</f>
        <v>176229.38441339604</v>
      </c>
      <c r="J86" s="12">
        <f ca="1">IF(Aizdevuma_dzēšana[[#This Row],[beigu
atlikums]]&gt;0,Pēdējā_rinda-ROW(),0)</f>
        <v>277</v>
      </c>
    </row>
    <row r="87" spans="2:10" ht="15" customHeight="1" x14ac:dyDescent="0.25">
      <c r="B87" s="21">
        <f>ROWS($B$4:B87)</f>
        <v>84</v>
      </c>
      <c r="C87" s="14">
        <f ca="1">IF(Ievadītās_vērtības,IF(Aizdevuma_dzēšana[[#This Row],['#]]&lt;=Aizdevuma_termiņš,IF(ROW()-ROW(Aizdevuma_dzēšana[[#Headers],[maksājums
datums]])=1,Aizdevuma_sākums,IF(I86&gt;0,EDATE(C86,1),"")),""),"")</f>
        <v>45848</v>
      </c>
      <c r="D87" s="17">
        <f ca="1">IF(ROW()-ROW(Aizdevuma_dzēšana[[#Headers],[sākuma
atlikums]])=1,Aizdevuma_summa,IF(Aizdevuma_dzēšana[[#This Row],[maksājums
datums]]="",0,INDEX(Aizdevuma_dzēšana[], ROW()-4,8)))</f>
        <v>176229.38441339604</v>
      </c>
      <c r="E87" s="17">
        <f ca="1">IF(Ievadītās_vērtības,IF(ROW()-ROW(Aizdevuma_dzēšana[[#Headers],[procenti]])=1,-IPMT(Procentu_likme/12,1,Aizdevuma_termiņš-ROWS($C$4:C87)+1,Aizdevuma_dzēšana[[#This Row],[sākuma
atlikums]]),IFERROR(-IPMT(Procentu_likme/12,1,Aizdevuma_dzēšana[[#This Row],['#
atlikums]],D88),0)),0)</f>
        <v>732.875126121226</v>
      </c>
      <c r="F87" s="17">
        <f ca="1">IFERROR(IF(AND(Ievadītās_vērtības,Aizdevuma_dzēšana[[#This Row],[maksājums
datums]]&lt;&gt;""),-PPMT(Procentu_likme/12,1,Aizdevuma_termiņš-ROWS($C$4:C87)+1,Aizdevuma_dzēšana[[#This Row],[sākuma
atlikums]]),""),0)</f>
        <v>339.35414430179452</v>
      </c>
      <c r="G87" s="17">
        <f ca="1">IF(Aizdevuma_dzēšana[[#This Row],[maksājums
datums]]="",0,Īpašuma_nodokļa_summa)</f>
        <v>375</v>
      </c>
      <c r="H87" s="17">
        <f ca="1">IF(Aizdevuma_dzēšana[[#This Row],[maksājums
datums]]="",0,Aizdevuma_dzēšana[[#This Row],[procenti]]+Aizdevuma_dzēšana[[#This Row],[pamatsumma]]+Aizdevuma_dzēšana[[#This Row],[īpašuma
nodoklis]])</f>
        <v>1447.2292704230206</v>
      </c>
      <c r="I87" s="17">
        <f ca="1">IF(Aizdevuma_dzēšana[[#This Row],[maksājums
datums]]="",0,Aizdevuma_dzēšana[[#This Row],[sākuma
atlikums]]-Aizdevuma_dzēšana[[#This Row],[pamatsumma]])</f>
        <v>175890.03026909425</v>
      </c>
      <c r="J87" s="12">
        <f ca="1">IF(Aizdevuma_dzēšana[[#This Row],[beigu
atlikums]]&gt;0,Pēdējā_rinda-ROW(),0)</f>
        <v>276</v>
      </c>
    </row>
    <row r="88" spans="2:10" ht="15" customHeight="1" x14ac:dyDescent="0.25">
      <c r="B88" s="21">
        <f>ROWS($B$4:B88)</f>
        <v>85</v>
      </c>
      <c r="C88" s="14">
        <f ca="1">IF(Ievadītās_vērtības,IF(Aizdevuma_dzēšana[[#This Row],['#]]&lt;=Aizdevuma_termiņš,IF(ROW()-ROW(Aizdevuma_dzēšana[[#Headers],[maksājums
datums]])=1,Aizdevuma_sākums,IF(I87&gt;0,EDATE(C87,1),"")),""),"")</f>
        <v>45879</v>
      </c>
      <c r="D88" s="17">
        <f ca="1">IF(ROW()-ROW(Aizdevuma_dzēšana[[#Headers],[sākuma
atlikums]])=1,Aizdevuma_summa,IF(Aizdevuma_dzēšana[[#This Row],[maksājums
datums]]="",0,INDEX(Aizdevuma_dzēšana[], ROW()-4,8)))</f>
        <v>175890.03026909425</v>
      </c>
      <c r="E88" s="17">
        <f ca="1">IF(Ievadītās_vērtības,IF(ROW()-ROW(Aizdevuma_dzēšana[[#Headers],[procenti]])=1,-IPMT(Procentu_likme/12,1,Aizdevuma_termiņš-ROWS($C$4:C88)+1,Aizdevuma_dzēšana[[#This Row],[sākuma
atlikums]]),IFERROR(-IPMT(Procentu_likme/12,1,Aizdevuma_dzēšana[[#This Row],['#
atlikums]],D89),0)),0)</f>
        <v>731.45525895496337</v>
      </c>
      <c r="F88" s="17">
        <f ca="1">IFERROR(IF(AND(Ievadītās_vērtības,Aizdevuma_dzēšana[[#This Row],[maksājums
datums]]&lt;&gt;""),-PPMT(Procentu_likme/12,1,Aizdevuma_termiņš-ROWS($C$4:C88)+1,Aizdevuma_dzēšana[[#This Row],[sākuma
atlikums]]),""),0)</f>
        <v>340.76811990305191</v>
      </c>
      <c r="G88" s="17">
        <f ca="1">IF(Aizdevuma_dzēšana[[#This Row],[maksājums
datums]]="",0,Īpašuma_nodokļa_summa)</f>
        <v>375</v>
      </c>
      <c r="H88" s="17">
        <f ca="1">IF(Aizdevuma_dzēšana[[#This Row],[maksājums
datums]]="",0,Aizdevuma_dzēšana[[#This Row],[procenti]]+Aizdevuma_dzēšana[[#This Row],[pamatsumma]]+Aizdevuma_dzēšana[[#This Row],[īpašuma
nodoklis]])</f>
        <v>1447.2233788580152</v>
      </c>
      <c r="I88" s="17">
        <f ca="1">IF(Aizdevuma_dzēšana[[#This Row],[maksājums
datums]]="",0,Aizdevuma_dzēšana[[#This Row],[sākuma
atlikums]]-Aizdevuma_dzēšana[[#This Row],[pamatsumma]])</f>
        <v>175549.2621491912</v>
      </c>
      <c r="J88" s="12">
        <f ca="1">IF(Aizdevuma_dzēšana[[#This Row],[beigu
atlikums]]&gt;0,Pēdējā_rinda-ROW(),0)</f>
        <v>275</v>
      </c>
    </row>
    <row r="89" spans="2:10" ht="15" customHeight="1" x14ac:dyDescent="0.25">
      <c r="B89" s="21">
        <f>ROWS($B$4:B89)</f>
        <v>86</v>
      </c>
      <c r="C89" s="14">
        <f ca="1">IF(Ievadītās_vērtības,IF(Aizdevuma_dzēšana[[#This Row],['#]]&lt;=Aizdevuma_termiņš,IF(ROW()-ROW(Aizdevuma_dzēšana[[#Headers],[maksājums
datums]])=1,Aizdevuma_sākums,IF(I88&gt;0,EDATE(C88,1),"")),""),"")</f>
        <v>45910</v>
      </c>
      <c r="D89" s="17">
        <f ca="1">IF(ROW()-ROW(Aizdevuma_dzēšana[[#Headers],[sākuma
atlikums]])=1,Aizdevuma_summa,IF(Aizdevuma_dzēšana[[#This Row],[maksājums
datums]]="",0,INDEX(Aizdevuma_dzēšana[], ROW()-4,8)))</f>
        <v>175549.2621491912</v>
      </c>
      <c r="E89" s="17">
        <f ca="1">IF(Ievadītās_vērtības,IF(ROW()-ROW(Aizdevuma_dzēšana[[#Headers],[procenti]])=1,-IPMT(Procentu_likme/12,1,Aizdevuma_termiņš-ROWS($C$4:C89)+1,Aizdevuma_dzēšana[[#This Row],[sākuma
atlikums]]),IFERROR(-IPMT(Procentu_likme/12,1,Aizdevuma_dzēšana[[#This Row],['#
atlikums]],D90),0)),0)</f>
        <v>730.02947567550791</v>
      </c>
      <c r="F89" s="17">
        <f ca="1">IFERROR(IF(AND(Ievadītās_vērtības,Aizdevuma_dzēšana[[#This Row],[maksājums
datums]]&lt;&gt;""),-PPMT(Procentu_likme/12,1,Aizdevuma_termiņš-ROWS($C$4:C89)+1,Aizdevuma_dzēšana[[#This Row],[sākuma
atlikums]]),""),0)</f>
        <v>342.18798706931466</v>
      </c>
      <c r="G89" s="17">
        <f ca="1">IF(Aizdevuma_dzēšana[[#This Row],[maksājums
datums]]="",0,Īpašuma_nodokļa_summa)</f>
        <v>375</v>
      </c>
      <c r="H89" s="17">
        <f ca="1">IF(Aizdevuma_dzēšana[[#This Row],[maksājums
datums]]="",0,Aizdevuma_dzēšana[[#This Row],[procenti]]+Aizdevuma_dzēšana[[#This Row],[pamatsumma]]+Aizdevuma_dzēšana[[#This Row],[īpašuma
nodoklis]])</f>
        <v>1447.2174627448226</v>
      </c>
      <c r="I89" s="17">
        <f ca="1">IF(Aizdevuma_dzēšana[[#This Row],[maksājums
datums]]="",0,Aizdevuma_dzēšana[[#This Row],[sākuma
atlikums]]-Aizdevuma_dzēšana[[#This Row],[pamatsumma]])</f>
        <v>175207.07416212189</v>
      </c>
      <c r="J89" s="12">
        <f ca="1">IF(Aizdevuma_dzēšana[[#This Row],[beigu
atlikums]]&gt;0,Pēdējā_rinda-ROW(),0)</f>
        <v>274</v>
      </c>
    </row>
    <row r="90" spans="2:10" ht="15" customHeight="1" x14ac:dyDescent="0.25">
      <c r="B90" s="21">
        <f>ROWS($B$4:B90)</f>
        <v>87</v>
      </c>
      <c r="C90" s="14">
        <f ca="1">IF(Ievadītās_vērtības,IF(Aizdevuma_dzēšana[[#This Row],['#]]&lt;=Aizdevuma_termiņš,IF(ROW()-ROW(Aizdevuma_dzēšana[[#Headers],[maksājums
datums]])=1,Aizdevuma_sākums,IF(I89&gt;0,EDATE(C89,1),"")),""),"")</f>
        <v>45940</v>
      </c>
      <c r="D90" s="17">
        <f ca="1">IF(ROW()-ROW(Aizdevuma_dzēšana[[#Headers],[sākuma
atlikums]])=1,Aizdevuma_summa,IF(Aizdevuma_dzēšana[[#This Row],[maksājums
datums]]="",0,INDEX(Aizdevuma_dzēšana[], ROW()-4,8)))</f>
        <v>175207.07416212189</v>
      </c>
      <c r="E90" s="17">
        <f ca="1">IF(Ievadītās_vērtības,IF(ROW()-ROW(Aizdevuma_dzēšana[[#Headers],[procenti]])=1,-IPMT(Procentu_likme/12,1,Aizdevuma_termiņš-ROWS($C$4:C90)+1,Aizdevuma_dzēšana[[#This Row],[sākuma
atlikums]]),IFERROR(-IPMT(Procentu_likme/12,1,Aizdevuma_dzēšana[[#This Row],['#
atlikums]],D91),0)),0)</f>
        <v>728.59775163238794</v>
      </c>
      <c r="F90" s="17">
        <f ca="1">IFERROR(IF(AND(Ievadītās_vērtības,Aizdevuma_dzēšana[[#This Row],[maksājums
datums]]&lt;&gt;""),-PPMT(Procentu_likme/12,1,Aizdevuma_termiņš-ROWS($C$4:C90)+1,Aizdevuma_dzēšana[[#This Row],[sākuma
atlikums]]),""),0)</f>
        <v>343.61377034877012</v>
      </c>
      <c r="G90" s="17">
        <f ca="1">IF(Aizdevuma_dzēšana[[#This Row],[maksājums
datums]]="",0,Īpašuma_nodokļa_summa)</f>
        <v>375</v>
      </c>
      <c r="H90" s="17">
        <f ca="1">IF(Aizdevuma_dzēšana[[#This Row],[maksājums
datums]]="",0,Aizdevuma_dzēšana[[#This Row],[procenti]]+Aizdevuma_dzēšana[[#This Row],[pamatsumma]]+Aizdevuma_dzēšana[[#This Row],[īpašuma
nodoklis]])</f>
        <v>1447.2115219811581</v>
      </c>
      <c r="I90" s="17">
        <f ca="1">IF(Aizdevuma_dzēšana[[#This Row],[maksājums
datums]]="",0,Aizdevuma_dzēšana[[#This Row],[sākuma
atlikums]]-Aizdevuma_dzēšana[[#This Row],[pamatsumma]])</f>
        <v>174863.46039177311</v>
      </c>
      <c r="J90" s="12">
        <f ca="1">IF(Aizdevuma_dzēšana[[#This Row],[beigu
atlikums]]&gt;0,Pēdējā_rinda-ROW(),0)</f>
        <v>273</v>
      </c>
    </row>
    <row r="91" spans="2:10" ht="15" customHeight="1" x14ac:dyDescent="0.25">
      <c r="B91" s="21">
        <f>ROWS($B$4:B91)</f>
        <v>88</v>
      </c>
      <c r="C91" s="14">
        <f ca="1">IF(Ievadītās_vērtības,IF(Aizdevuma_dzēšana[[#This Row],['#]]&lt;=Aizdevuma_termiņš,IF(ROW()-ROW(Aizdevuma_dzēšana[[#Headers],[maksājums
datums]])=1,Aizdevuma_sākums,IF(I90&gt;0,EDATE(C90,1),"")),""),"")</f>
        <v>45971</v>
      </c>
      <c r="D91" s="17">
        <f ca="1">IF(ROW()-ROW(Aizdevuma_dzēšana[[#Headers],[sākuma
atlikums]])=1,Aizdevuma_summa,IF(Aizdevuma_dzēšana[[#This Row],[maksājums
datums]]="",0,INDEX(Aizdevuma_dzēšana[], ROW()-4,8)))</f>
        <v>174863.46039177311</v>
      </c>
      <c r="E91" s="17">
        <f ca="1">IF(Ievadītās_vērtības,IF(ROW()-ROW(Aizdevuma_dzēšana[[#Headers],[procenti]])=1,-IPMT(Procentu_likme/12,1,Aizdevuma_termiņš-ROWS($C$4:C91)+1,Aizdevuma_dzēšana[[#This Row],[sākuma
atlikums]]),IFERROR(-IPMT(Procentu_likme/12,1,Aizdevuma_dzēšana[[#This Row],['#
atlikums]],D92),0)),0)</f>
        <v>727.16006207242174</v>
      </c>
      <c r="F91" s="17">
        <f ca="1">IFERROR(IF(AND(Ievadītās_vērtības,Aizdevuma_dzēšana[[#This Row],[maksājums
datums]]&lt;&gt;""),-PPMT(Procentu_likme/12,1,Aizdevuma_termiņš-ROWS($C$4:C91)+1,Aizdevuma_dzēšana[[#This Row],[sākuma
atlikums]]),""),0)</f>
        <v>345.04549439189003</v>
      </c>
      <c r="G91" s="17">
        <f ca="1">IF(Aizdevuma_dzēšana[[#This Row],[maksājums
datums]]="",0,Īpašuma_nodokļa_summa)</f>
        <v>375</v>
      </c>
      <c r="H91" s="17">
        <f ca="1">IF(Aizdevuma_dzēšana[[#This Row],[maksājums
datums]]="",0,Aizdevuma_dzēšana[[#This Row],[procenti]]+Aizdevuma_dzēšana[[#This Row],[pamatsumma]]+Aizdevuma_dzēšana[[#This Row],[īpašuma
nodoklis]])</f>
        <v>1447.2055564643117</v>
      </c>
      <c r="I91" s="17">
        <f ca="1">IF(Aizdevuma_dzēšana[[#This Row],[maksājums
datums]]="",0,Aizdevuma_dzēšana[[#This Row],[sākuma
atlikums]]-Aizdevuma_dzēšana[[#This Row],[pamatsumma]])</f>
        <v>174518.41489738121</v>
      </c>
      <c r="J91" s="12">
        <f ca="1">IF(Aizdevuma_dzēšana[[#This Row],[beigu
atlikums]]&gt;0,Pēdējā_rinda-ROW(),0)</f>
        <v>272</v>
      </c>
    </row>
    <row r="92" spans="2:10" ht="15" customHeight="1" x14ac:dyDescent="0.25">
      <c r="B92" s="21">
        <f>ROWS($B$4:B92)</f>
        <v>89</v>
      </c>
      <c r="C92" s="14">
        <f ca="1">IF(Ievadītās_vērtības,IF(Aizdevuma_dzēšana[[#This Row],['#]]&lt;=Aizdevuma_termiņš,IF(ROW()-ROW(Aizdevuma_dzēšana[[#Headers],[maksājums
datums]])=1,Aizdevuma_sākums,IF(I91&gt;0,EDATE(C91,1),"")),""),"")</f>
        <v>46001</v>
      </c>
      <c r="D92" s="17">
        <f ca="1">IF(ROW()-ROW(Aizdevuma_dzēšana[[#Headers],[sākuma
atlikums]])=1,Aizdevuma_summa,IF(Aizdevuma_dzēšana[[#This Row],[maksājums
datums]]="",0,INDEX(Aizdevuma_dzēšana[], ROW()-4,8)))</f>
        <v>174518.41489738121</v>
      </c>
      <c r="E92" s="17">
        <f ca="1">IF(Ievadītās_vērtības,IF(ROW()-ROW(Aizdevuma_dzēšana[[#Headers],[procenti]])=1,-IPMT(Procentu_likme/12,1,Aizdevuma_termiņš-ROWS($C$4:C92)+1,Aizdevuma_dzēšana[[#This Row],[sākuma
atlikums]]),IFERROR(-IPMT(Procentu_likme/12,1,Aizdevuma_dzēšana[[#This Row],['#
atlikums]],D93),0)),0)</f>
        <v>725.71638213928907</v>
      </c>
      <c r="F92" s="17">
        <f ca="1">IFERROR(IF(AND(Ievadītās_vērtības,Aizdevuma_dzēšana[[#This Row],[maksājums
datums]]&lt;&gt;""),-PPMT(Procentu_likme/12,1,Aizdevuma_termiņš-ROWS($C$4:C92)+1,Aizdevuma_dzēšana[[#This Row],[sākuma
atlikums]]),""),0)</f>
        <v>346.48318395185618</v>
      </c>
      <c r="G92" s="17">
        <f ca="1">IF(Aizdevuma_dzēšana[[#This Row],[maksājums
datums]]="",0,Īpašuma_nodokļa_summa)</f>
        <v>375</v>
      </c>
      <c r="H92" s="17">
        <f ca="1">IF(Aizdevuma_dzēšana[[#This Row],[maksājums
datums]]="",0,Aizdevuma_dzēšana[[#This Row],[procenti]]+Aizdevuma_dzēšana[[#This Row],[pamatsumma]]+Aizdevuma_dzēšana[[#This Row],[īpašuma
nodoklis]])</f>
        <v>1447.1995660911452</v>
      </c>
      <c r="I92" s="17">
        <f ca="1">IF(Aizdevuma_dzēšana[[#This Row],[maksājums
datums]]="",0,Aizdevuma_dzēšana[[#This Row],[sākuma
atlikums]]-Aizdevuma_dzēšana[[#This Row],[pamatsumma]])</f>
        <v>174171.93171342937</v>
      </c>
      <c r="J92" s="12">
        <f ca="1">IF(Aizdevuma_dzēšana[[#This Row],[beigu
atlikums]]&gt;0,Pēdējā_rinda-ROW(),0)</f>
        <v>271</v>
      </c>
    </row>
    <row r="93" spans="2:10" ht="15" customHeight="1" x14ac:dyDescent="0.25">
      <c r="B93" s="21">
        <f>ROWS($B$4:B93)</f>
        <v>90</v>
      </c>
      <c r="C93" s="14">
        <f ca="1">IF(Ievadītās_vērtības,IF(Aizdevuma_dzēšana[[#This Row],['#]]&lt;=Aizdevuma_termiņš,IF(ROW()-ROW(Aizdevuma_dzēšana[[#Headers],[maksājums
datums]])=1,Aizdevuma_sākums,IF(I92&gt;0,EDATE(C92,1),"")),""),"")</f>
        <v>46032</v>
      </c>
      <c r="D93" s="17">
        <f ca="1">IF(ROW()-ROW(Aizdevuma_dzēšana[[#Headers],[sākuma
atlikums]])=1,Aizdevuma_summa,IF(Aizdevuma_dzēšana[[#This Row],[maksājums
datums]]="",0,INDEX(Aizdevuma_dzēšana[], ROW()-4,8)))</f>
        <v>174171.93171342937</v>
      </c>
      <c r="E93" s="17">
        <f ca="1">IF(Ievadītās_vērtības,IF(ROW()-ROW(Aizdevuma_dzēšana[[#Headers],[procenti]])=1,-IPMT(Procentu_likme/12,1,Aizdevuma_termiņš-ROWS($C$4:C93)+1,Aizdevuma_dzēšana[[#This Row],[sākuma
atlikums]]),IFERROR(-IPMT(Procentu_likme/12,1,Aizdevuma_dzēšana[[#This Row],['#
atlikums]],D94),0)),0)</f>
        <v>724.26668687310155</v>
      </c>
      <c r="F93" s="17">
        <f ca="1">IFERROR(IF(AND(Ievadītās_vērtības,Aizdevuma_dzēšana[[#This Row],[maksājums
datums]]&lt;&gt;""),-PPMT(Procentu_likme/12,1,Aizdevuma_termiņš-ROWS($C$4:C93)+1,Aizdevuma_dzēšana[[#This Row],[sākuma
atlikums]]),""),0)</f>
        <v>347.92686388498896</v>
      </c>
      <c r="G93" s="17">
        <f ca="1">IF(Aizdevuma_dzēšana[[#This Row],[maksājums
datums]]="",0,Īpašuma_nodokļa_summa)</f>
        <v>375</v>
      </c>
      <c r="H93" s="17">
        <f ca="1">IF(Aizdevuma_dzēšana[[#This Row],[maksājums
datums]]="",0,Aizdevuma_dzēšana[[#This Row],[procenti]]+Aizdevuma_dzēšana[[#This Row],[pamatsumma]]+Aizdevuma_dzēšana[[#This Row],[īpašuma
nodoklis]])</f>
        <v>1447.1935507580906</v>
      </c>
      <c r="I93" s="17">
        <f ca="1">IF(Aizdevuma_dzēšana[[#This Row],[maksājums
datums]]="",0,Aizdevuma_dzēšana[[#This Row],[sākuma
atlikums]]-Aizdevuma_dzēšana[[#This Row],[pamatsumma]])</f>
        <v>173824.00484954438</v>
      </c>
      <c r="J93" s="12">
        <f ca="1">IF(Aizdevuma_dzēšana[[#This Row],[beigu
atlikums]]&gt;0,Pēdējā_rinda-ROW(),0)</f>
        <v>270</v>
      </c>
    </row>
    <row r="94" spans="2:10" ht="15" customHeight="1" x14ac:dyDescent="0.25">
      <c r="B94" s="21">
        <f>ROWS($B$4:B94)</f>
        <v>91</v>
      </c>
      <c r="C94" s="14">
        <f ca="1">IF(Ievadītās_vērtības,IF(Aizdevuma_dzēšana[[#This Row],['#]]&lt;=Aizdevuma_termiņš,IF(ROW()-ROW(Aizdevuma_dzēšana[[#Headers],[maksājums
datums]])=1,Aizdevuma_sākums,IF(I93&gt;0,EDATE(C93,1),"")),""),"")</f>
        <v>46063</v>
      </c>
      <c r="D94" s="17">
        <f ca="1">IF(ROW()-ROW(Aizdevuma_dzēšana[[#Headers],[sākuma
atlikums]])=1,Aizdevuma_summa,IF(Aizdevuma_dzēšana[[#This Row],[maksājums
datums]]="",0,INDEX(Aizdevuma_dzēšana[], ROW()-4,8)))</f>
        <v>173824.00484954438</v>
      </c>
      <c r="E94" s="17">
        <f ca="1">IF(Ievadītās_vērtības,IF(ROW()-ROW(Aizdevuma_dzēšana[[#Headers],[procenti]])=1,-IPMT(Procentu_likme/12,1,Aizdevuma_termiņš-ROWS($C$4:C94)+1,Aizdevuma_dzēšana[[#This Row],[sākuma
atlikums]]),IFERROR(-IPMT(Procentu_likme/12,1,Aizdevuma_dzēšana[[#This Row],['#
atlikums]],D95),0)),0)</f>
        <v>722.81095120997168</v>
      </c>
      <c r="F94" s="17">
        <f ca="1">IFERROR(IF(AND(Ievadītās_vērtības,Aizdevuma_dzēšana[[#This Row],[maksājums
datums]]&lt;&gt;""),-PPMT(Procentu_likme/12,1,Aizdevuma_termiņš-ROWS($C$4:C94)+1,Aizdevuma_dzēšana[[#This Row],[sākuma
atlikums]]),""),0)</f>
        <v>349.37655915117631</v>
      </c>
      <c r="G94" s="17">
        <f ca="1">IF(Aizdevuma_dzēšana[[#This Row],[maksājums
datums]]="",0,Īpašuma_nodokļa_summa)</f>
        <v>375</v>
      </c>
      <c r="H94" s="17">
        <f ca="1">IF(Aizdevuma_dzēšana[[#This Row],[maksājums
datums]]="",0,Aizdevuma_dzēšana[[#This Row],[procenti]]+Aizdevuma_dzēšana[[#This Row],[pamatsumma]]+Aizdevuma_dzēšana[[#This Row],[īpašuma
nodoklis]])</f>
        <v>1447.187510361148</v>
      </c>
      <c r="I94" s="17">
        <f ca="1">IF(Aizdevuma_dzēšana[[#This Row],[maksājums
datums]]="",0,Aizdevuma_dzēšana[[#This Row],[sākuma
atlikums]]-Aizdevuma_dzēšana[[#This Row],[pamatsumma]])</f>
        <v>173474.62829039322</v>
      </c>
      <c r="J94" s="12">
        <f ca="1">IF(Aizdevuma_dzēšana[[#This Row],[beigu
atlikums]]&gt;0,Pēdējā_rinda-ROW(),0)</f>
        <v>269</v>
      </c>
    </row>
    <row r="95" spans="2:10" ht="15" customHeight="1" x14ac:dyDescent="0.25">
      <c r="B95" s="21">
        <f>ROWS($B$4:B95)</f>
        <v>92</v>
      </c>
      <c r="C95" s="14">
        <f ca="1">IF(Ievadītās_vērtības,IF(Aizdevuma_dzēšana[[#This Row],['#]]&lt;=Aizdevuma_termiņš,IF(ROW()-ROW(Aizdevuma_dzēšana[[#Headers],[maksājums
datums]])=1,Aizdevuma_sākums,IF(I94&gt;0,EDATE(C94,1),"")),""),"")</f>
        <v>46091</v>
      </c>
      <c r="D95" s="17">
        <f ca="1">IF(ROW()-ROW(Aizdevuma_dzēšana[[#Headers],[sākuma
atlikums]])=1,Aizdevuma_summa,IF(Aizdevuma_dzēšana[[#This Row],[maksājums
datums]]="",0,INDEX(Aizdevuma_dzēšana[], ROW()-4,8)))</f>
        <v>173474.62829039322</v>
      </c>
      <c r="E95" s="17">
        <f ca="1">IF(Ievadītās_vērtības,IF(ROW()-ROW(Aizdevuma_dzēšana[[#Headers],[procenti]])=1,-IPMT(Procentu_likme/12,1,Aizdevuma_termiņš-ROWS($C$4:C95)+1,Aizdevuma_dzēšana[[#This Row],[sākuma
atlikums]]),IFERROR(-IPMT(Procentu_likme/12,1,Aizdevuma_dzēšana[[#This Row],['#
atlikums]],D96),0)),0)</f>
        <v>721.34914998157876</v>
      </c>
      <c r="F95" s="17">
        <f ca="1">IFERROR(IF(AND(Ievadītās_vērtības,Aizdevuma_dzēšana[[#This Row],[maksājums
datums]]&lt;&gt;""),-PPMT(Procentu_likme/12,1,Aizdevuma_termiņš-ROWS($C$4:C95)+1,Aizdevuma_dzēšana[[#This Row],[sākuma
atlikums]]),""),0)</f>
        <v>350.83229481430629</v>
      </c>
      <c r="G95" s="17">
        <f ca="1">IF(Aizdevuma_dzēšana[[#This Row],[maksājums
datums]]="",0,Īpašuma_nodokļa_summa)</f>
        <v>375</v>
      </c>
      <c r="H95" s="17">
        <f ca="1">IF(Aizdevuma_dzēšana[[#This Row],[maksājums
datums]]="",0,Aizdevuma_dzēšana[[#This Row],[procenti]]+Aizdevuma_dzēšana[[#This Row],[pamatsumma]]+Aizdevuma_dzēšana[[#This Row],[īpašuma
nodoklis]])</f>
        <v>1447.181444795885</v>
      </c>
      <c r="I95" s="17">
        <f ca="1">IF(Aizdevuma_dzēšana[[#This Row],[maksājums
datums]]="",0,Aizdevuma_dzēšana[[#This Row],[sākuma
atlikums]]-Aizdevuma_dzēšana[[#This Row],[pamatsumma]])</f>
        <v>173123.7959955789</v>
      </c>
      <c r="J95" s="12">
        <f ca="1">IF(Aizdevuma_dzēšana[[#This Row],[beigu
atlikums]]&gt;0,Pēdējā_rinda-ROW(),0)</f>
        <v>268</v>
      </c>
    </row>
    <row r="96" spans="2:10" ht="15" customHeight="1" x14ac:dyDescent="0.25">
      <c r="B96" s="21">
        <f>ROWS($B$4:B96)</f>
        <v>93</v>
      </c>
      <c r="C96" s="14">
        <f ca="1">IF(Ievadītās_vērtības,IF(Aizdevuma_dzēšana[[#This Row],['#]]&lt;=Aizdevuma_termiņš,IF(ROW()-ROW(Aizdevuma_dzēšana[[#Headers],[maksājums
datums]])=1,Aizdevuma_sākums,IF(I95&gt;0,EDATE(C95,1),"")),""),"")</f>
        <v>46122</v>
      </c>
      <c r="D96" s="17">
        <f ca="1">IF(ROW()-ROW(Aizdevuma_dzēšana[[#Headers],[sākuma
atlikums]])=1,Aizdevuma_summa,IF(Aizdevuma_dzēšana[[#This Row],[maksājums
datums]]="",0,INDEX(Aizdevuma_dzēšana[], ROW()-4,8)))</f>
        <v>173123.7959955789</v>
      </c>
      <c r="E96" s="17">
        <f ca="1">IF(Ievadītās_vērtības,IF(ROW()-ROW(Aizdevuma_dzēšana[[#Headers],[procenti]])=1,-IPMT(Procentu_likme/12,1,Aizdevuma_termiņš-ROWS($C$4:C96)+1,Aizdevuma_dzēšana[[#This Row],[sākuma
atlikums]]),IFERROR(-IPMT(Procentu_likme/12,1,Aizdevuma_dzēšana[[#This Row],['#
atlikums]],D97),0)),0)</f>
        <v>719.88125791473419</v>
      </c>
      <c r="F96" s="17">
        <f ca="1">IFERROR(IF(AND(Ievadītās_vērtības,Aizdevuma_dzēšana[[#This Row],[maksājums
datums]]&lt;&gt;""),-PPMT(Procentu_likme/12,1,Aizdevuma_termiņš-ROWS($C$4:C96)+1,Aizdevuma_dzēšana[[#This Row],[sākuma
atlikums]]),""),0)</f>
        <v>352.29409604269927</v>
      </c>
      <c r="G96" s="17">
        <f ca="1">IF(Aizdevuma_dzēšana[[#This Row],[maksājums
datums]]="",0,Īpašuma_nodokļa_summa)</f>
        <v>375</v>
      </c>
      <c r="H96" s="17">
        <f ca="1">IF(Aizdevuma_dzēšana[[#This Row],[maksājums
datums]]="",0,Aizdevuma_dzēšana[[#This Row],[procenti]]+Aizdevuma_dzēšana[[#This Row],[pamatsumma]]+Aizdevuma_dzēšana[[#This Row],[īpašuma
nodoklis]])</f>
        <v>1447.1753539574333</v>
      </c>
      <c r="I96" s="17">
        <f ca="1">IF(Aizdevuma_dzēšana[[#This Row],[maksājums
datums]]="",0,Aizdevuma_dzēšana[[#This Row],[sākuma
atlikums]]-Aizdevuma_dzēšana[[#This Row],[pamatsumma]])</f>
        <v>172771.5018995362</v>
      </c>
      <c r="J96" s="12">
        <f ca="1">IF(Aizdevuma_dzēšana[[#This Row],[beigu
atlikums]]&gt;0,Pēdējā_rinda-ROW(),0)</f>
        <v>267</v>
      </c>
    </row>
    <row r="97" spans="2:10" ht="15" customHeight="1" x14ac:dyDescent="0.25">
      <c r="B97" s="21">
        <f>ROWS($B$4:B97)</f>
        <v>94</v>
      </c>
      <c r="C97" s="14">
        <f ca="1">IF(Ievadītās_vērtības,IF(Aizdevuma_dzēšana[[#This Row],['#]]&lt;=Aizdevuma_termiņš,IF(ROW()-ROW(Aizdevuma_dzēšana[[#Headers],[maksājums
datums]])=1,Aizdevuma_sākums,IF(I96&gt;0,EDATE(C96,1),"")),""),"")</f>
        <v>46152</v>
      </c>
      <c r="D97" s="17">
        <f ca="1">IF(ROW()-ROW(Aizdevuma_dzēšana[[#Headers],[sākuma
atlikums]])=1,Aizdevuma_summa,IF(Aizdevuma_dzēšana[[#This Row],[maksājums
datums]]="",0,INDEX(Aizdevuma_dzēšana[], ROW()-4,8)))</f>
        <v>172771.5018995362</v>
      </c>
      <c r="E97" s="17">
        <f ca="1">IF(Ievadītās_vērtības,IF(ROW()-ROW(Aizdevuma_dzēšana[[#Headers],[procenti]])=1,-IPMT(Procentu_likme/12,1,Aizdevuma_termiņš-ROWS($C$4:C97)+1,Aizdevuma_dzēšana[[#This Row],[sākuma
atlikums]]),IFERROR(-IPMT(Procentu_likme/12,1,Aizdevuma_dzēšana[[#This Row],['#
atlikums]],D98),0)),0)</f>
        <v>718.40724963094442</v>
      </c>
      <c r="F97" s="17">
        <f ca="1">IFERROR(IF(AND(Ievadītās_vērtības,Aizdevuma_dzēšana[[#This Row],[maksājums
datums]]&lt;&gt;""),-PPMT(Procentu_likme/12,1,Aizdevuma_termiņš-ROWS($C$4:C97)+1,Aizdevuma_dzēšana[[#This Row],[sākuma
atlikums]]),""),0)</f>
        <v>353.76198810954395</v>
      </c>
      <c r="G97" s="17">
        <f ca="1">IF(Aizdevuma_dzēšana[[#This Row],[maksājums
datums]]="",0,Īpašuma_nodokļa_summa)</f>
        <v>375</v>
      </c>
      <c r="H97" s="17">
        <f ca="1">IF(Aizdevuma_dzēšana[[#This Row],[maksājums
datums]]="",0,Aizdevuma_dzēšana[[#This Row],[procenti]]+Aizdevuma_dzēšana[[#This Row],[pamatsumma]]+Aizdevuma_dzēšana[[#This Row],[īpašuma
nodoklis]])</f>
        <v>1447.1692377404884</v>
      </c>
      <c r="I97" s="17">
        <f ca="1">IF(Aizdevuma_dzēšana[[#This Row],[maksājums
datums]]="",0,Aizdevuma_dzēšana[[#This Row],[sākuma
atlikums]]-Aizdevuma_dzēšana[[#This Row],[pamatsumma]])</f>
        <v>172417.73991142667</v>
      </c>
      <c r="J97" s="12">
        <f ca="1">IF(Aizdevuma_dzēšana[[#This Row],[beigu
atlikums]]&gt;0,Pēdējā_rinda-ROW(),0)</f>
        <v>266</v>
      </c>
    </row>
    <row r="98" spans="2:10" ht="15" customHeight="1" x14ac:dyDescent="0.25">
      <c r="B98" s="21">
        <f>ROWS($B$4:B98)</f>
        <v>95</v>
      </c>
      <c r="C98" s="14">
        <f ca="1">IF(Ievadītās_vērtības,IF(Aizdevuma_dzēšana[[#This Row],['#]]&lt;=Aizdevuma_termiņš,IF(ROW()-ROW(Aizdevuma_dzēšana[[#Headers],[maksājums
datums]])=1,Aizdevuma_sākums,IF(I97&gt;0,EDATE(C97,1),"")),""),"")</f>
        <v>46183</v>
      </c>
      <c r="D98" s="17">
        <f ca="1">IF(ROW()-ROW(Aizdevuma_dzēšana[[#Headers],[sākuma
atlikums]])=1,Aizdevuma_summa,IF(Aizdevuma_dzēšana[[#This Row],[maksājums
datums]]="",0,INDEX(Aizdevuma_dzēšana[], ROW()-4,8)))</f>
        <v>172417.73991142667</v>
      </c>
      <c r="E98" s="17">
        <f ca="1">IF(Ievadītās_vērtības,IF(ROW()-ROW(Aizdevuma_dzēšana[[#Headers],[procenti]])=1,-IPMT(Procentu_likme/12,1,Aizdevuma_termiņš-ROWS($C$4:C98)+1,Aizdevuma_dzēšana[[#This Row],[sākuma
atlikums]]),IFERROR(-IPMT(Procentu_likme/12,1,Aizdevuma_dzēšana[[#This Row],['#
atlikums]],D99),0)),0)</f>
        <v>716.92709964597225</v>
      </c>
      <c r="F98" s="17">
        <f ca="1">IFERROR(IF(AND(Ievadītās_vērtības,Aizdevuma_dzēšana[[#This Row],[maksājums
datums]]&lt;&gt;""),-PPMT(Procentu_likme/12,1,Aizdevuma_termiņš-ROWS($C$4:C98)+1,Aizdevuma_dzēšana[[#This Row],[sākuma
atlikums]]),""),0)</f>
        <v>355.23599639333378</v>
      </c>
      <c r="G98" s="17">
        <f ca="1">IF(Aizdevuma_dzēšana[[#This Row],[maksājums
datums]]="",0,Īpašuma_nodokļa_summa)</f>
        <v>375</v>
      </c>
      <c r="H98" s="17">
        <f ca="1">IF(Aizdevuma_dzēšana[[#This Row],[maksājums
datums]]="",0,Aizdevuma_dzēšana[[#This Row],[procenti]]+Aizdevuma_dzēšana[[#This Row],[pamatsumma]]+Aizdevuma_dzēšana[[#This Row],[īpašuma
nodoklis]])</f>
        <v>1447.1630960393061</v>
      </c>
      <c r="I98" s="17">
        <f ca="1">IF(Aizdevuma_dzēšana[[#This Row],[maksājums
datums]]="",0,Aizdevuma_dzēšana[[#This Row],[sākuma
atlikums]]-Aizdevuma_dzēšana[[#This Row],[pamatsumma]])</f>
        <v>172062.50391503333</v>
      </c>
      <c r="J98" s="12">
        <f ca="1">IF(Aizdevuma_dzēšana[[#This Row],[beigu
atlikums]]&gt;0,Pēdējā_rinda-ROW(),0)</f>
        <v>265</v>
      </c>
    </row>
    <row r="99" spans="2:10" ht="15" customHeight="1" x14ac:dyDescent="0.25">
      <c r="B99" s="21">
        <f>ROWS($B$4:B99)</f>
        <v>96</v>
      </c>
      <c r="C99" s="14">
        <f ca="1">IF(Ievadītās_vērtības,IF(Aizdevuma_dzēšana[[#This Row],['#]]&lt;=Aizdevuma_termiņš,IF(ROW()-ROW(Aizdevuma_dzēšana[[#Headers],[maksājums
datums]])=1,Aizdevuma_sākums,IF(I98&gt;0,EDATE(C98,1),"")),""),"")</f>
        <v>46213</v>
      </c>
      <c r="D99" s="17">
        <f ca="1">IF(ROW()-ROW(Aizdevuma_dzēšana[[#Headers],[sākuma
atlikums]])=1,Aizdevuma_summa,IF(Aizdevuma_dzēšana[[#This Row],[maksājums
datums]]="",0,INDEX(Aizdevuma_dzēšana[], ROW()-4,8)))</f>
        <v>172062.50391503333</v>
      </c>
      <c r="E99" s="17">
        <f ca="1">IF(Ievadītās_vērtības,IF(ROW()-ROW(Aizdevuma_dzēšana[[#Headers],[procenti]])=1,-IPMT(Procentu_likme/12,1,Aizdevuma_termiņš-ROWS($C$4:C99)+1,Aizdevuma_dzēšana[[#This Row],[sākuma
atlikums]]),IFERROR(-IPMT(Procentu_likme/12,1,Aizdevuma_dzēšana[[#This Row],['#
atlikums]],D100),0)),0)</f>
        <v>715.44078236939595</v>
      </c>
      <c r="F99" s="17">
        <f ca="1">IFERROR(IF(AND(Ievadītās_vērtības,Aizdevuma_dzēšana[[#This Row],[maksājums
datums]]&lt;&gt;""),-PPMT(Procentu_likme/12,1,Aizdevuma_termiņš-ROWS($C$4:C99)+1,Aizdevuma_dzēšana[[#This Row],[sākuma
atlikums]]),""),0)</f>
        <v>356.71614637830578</v>
      </c>
      <c r="G99" s="17">
        <f ca="1">IF(Aizdevuma_dzēšana[[#This Row],[maksājums
datums]]="",0,Īpašuma_nodokļa_summa)</f>
        <v>375</v>
      </c>
      <c r="H99" s="17">
        <f ca="1">IF(Aizdevuma_dzēšana[[#This Row],[maksājums
datums]]="",0,Aizdevuma_dzēšana[[#This Row],[procenti]]+Aizdevuma_dzēšana[[#This Row],[pamatsumma]]+Aizdevuma_dzēšana[[#This Row],[īpašuma
nodoklis]])</f>
        <v>1447.1569287477018</v>
      </c>
      <c r="I99" s="17">
        <f ca="1">IF(Aizdevuma_dzēšana[[#This Row],[maksājums
datums]]="",0,Aizdevuma_dzēšana[[#This Row],[sākuma
atlikums]]-Aizdevuma_dzēšana[[#This Row],[pamatsumma]])</f>
        <v>171705.78776865502</v>
      </c>
      <c r="J99" s="12">
        <f ca="1">IF(Aizdevuma_dzēšana[[#This Row],[beigu
atlikums]]&gt;0,Pēdējā_rinda-ROW(),0)</f>
        <v>264</v>
      </c>
    </row>
    <row r="100" spans="2:10" ht="15" customHeight="1" x14ac:dyDescent="0.25">
      <c r="B100" s="21">
        <f>ROWS($B$4:B100)</f>
        <v>97</v>
      </c>
      <c r="C100" s="14">
        <f ca="1">IF(Ievadītās_vērtības,IF(Aizdevuma_dzēšana[[#This Row],['#]]&lt;=Aizdevuma_termiņš,IF(ROW()-ROW(Aizdevuma_dzēšana[[#Headers],[maksājums
datums]])=1,Aizdevuma_sākums,IF(I99&gt;0,EDATE(C99,1),"")),""),"")</f>
        <v>46244</v>
      </c>
      <c r="D100" s="17">
        <f ca="1">IF(ROW()-ROW(Aizdevuma_dzēšana[[#Headers],[sākuma
atlikums]])=1,Aizdevuma_summa,IF(Aizdevuma_dzēšana[[#This Row],[maksājums
datums]]="",0,INDEX(Aizdevuma_dzēšana[], ROW()-4,8)))</f>
        <v>171705.78776865502</v>
      </c>
      <c r="E100" s="17">
        <f ca="1">IF(Ievadītās_vērtības,IF(ROW()-ROW(Aizdevuma_dzēšana[[#Headers],[procenti]])=1,-IPMT(Procentu_likme/12,1,Aizdevuma_termiņš-ROWS($C$4:C100)+1,Aizdevuma_dzēšana[[#This Row],[sākuma
atlikums]]),IFERROR(-IPMT(Procentu_likme/12,1,Aizdevuma_dzēšana[[#This Row],['#
atlikums]],D101),0)),0)</f>
        <v>713.94827210416724</v>
      </c>
      <c r="F100" s="17">
        <f ca="1">IFERROR(IF(AND(Ievadītās_vērtības,Aizdevuma_dzēšana[[#This Row],[maksājums
datums]]&lt;&gt;""),-PPMT(Procentu_likme/12,1,Aizdevuma_termiņš-ROWS($C$4:C100)+1,Aizdevuma_dzēšana[[#This Row],[sākuma
atlikums]]),""),0)</f>
        <v>358.20246365488208</v>
      </c>
      <c r="G100" s="17">
        <f ca="1">IF(Aizdevuma_dzēšana[[#This Row],[maksājums
datums]]="",0,Īpašuma_nodokļa_summa)</f>
        <v>375</v>
      </c>
      <c r="H100" s="17">
        <f ca="1">IF(Aizdevuma_dzēšana[[#This Row],[maksājums
datums]]="",0,Aizdevuma_dzēšana[[#This Row],[procenti]]+Aizdevuma_dzēšana[[#This Row],[pamatsumma]]+Aizdevuma_dzēšana[[#This Row],[īpašuma
nodoklis]])</f>
        <v>1447.1507357590494</v>
      </c>
      <c r="I100" s="17">
        <f ca="1">IF(Aizdevuma_dzēšana[[#This Row],[maksājums
datums]]="",0,Aizdevuma_dzēšana[[#This Row],[sākuma
atlikums]]-Aizdevuma_dzēšana[[#This Row],[pamatsumma]])</f>
        <v>171347.58530500013</v>
      </c>
      <c r="J100" s="12">
        <f ca="1">IF(Aizdevuma_dzēšana[[#This Row],[beigu
atlikums]]&gt;0,Pēdējā_rinda-ROW(),0)</f>
        <v>263</v>
      </c>
    </row>
    <row r="101" spans="2:10" ht="15" customHeight="1" x14ac:dyDescent="0.25">
      <c r="B101" s="21">
        <f>ROWS($B$4:B101)</f>
        <v>98</v>
      </c>
      <c r="C101" s="14">
        <f ca="1">IF(Ievadītās_vērtības,IF(Aizdevuma_dzēšana[[#This Row],['#]]&lt;=Aizdevuma_termiņš,IF(ROW()-ROW(Aizdevuma_dzēšana[[#Headers],[maksājums
datums]])=1,Aizdevuma_sākums,IF(I100&gt;0,EDATE(C100,1),"")),""),"")</f>
        <v>46275</v>
      </c>
      <c r="D101" s="17">
        <f ca="1">IF(ROW()-ROW(Aizdevuma_dzēšana[[#Headers],[sākuma
atlikums]])=1,Aizdevuma_summa,IF(Aizdevuma_dzēšana[[#This Row],[maksājums
datums]]="",0,INDEX(Aizdevuma_dzēšana[], ROW()-4,8)))</f>
        <v>171347.58530500013</v>
      </c>
      <c r="E101" s="17">
        <f ca="1">IF(Ievadītās_vērtības,IF(ROW()-ROW(Aizdevuma_dzēšana[[#Headers],[procenti]])=1,-IPMT(Procentu_likme/12,1,Aizdevuma_termiņš-ROWS($C$4:C101)+1,Aizdevuma_dzēšana[[#This Row],[sākuma
atlikums]]),IFERROR(-IPMT(Procentu_likme/12,1,Aizdevuma_dzēšana[[#This Row],['#
atlikums]],D102),0)),0)</f>
        <v>712.4495430461667</v>
      </c>
      <c r="F101" s="17">
        <f ca="1">IFERROR(IF(AND(Ievadītās_vērtības,Aizdevuma_dzēšana[[#This Row],[maksājums
datums]]&lt;&gt;""),-PPMT(Procentu_likme/12,1,Aizdevuma_termiņš-ROWS($C$4:C101)+1,Aizdevuma_dzēšana[[#This Row],[sākuma
atlikums]]),""),0)</f>
        <v>359.69497392011067</v>
      </c>
      <c r="G101" s="17">
        <f ca="1">IF(Aizdevuma_dzēšana[[#This Row],[maksājums
datums]]="",0,Īpašuma_nodokļa_summa)</f>
        <v>375</v>
      </c>
      <c r="H101" s="17">
        <f ca="1">IF(Aizdevuma_dzēšana[[#This Row],[maksājums
datums]]="",0,Aizdevuma_dzēšana[[#This Row],[procenti]]+Aizdevuma_dzēšana[[#This Row],[pamatsumma]]+Aizdevuma_dzēšana[[#This Row],[īpašuma
nodoklis]])</f>
        <v>1447.1445169662775</v>
      </c>
      <c r="I101" s="17">
        <f ca="1">IF(Aizdevuma_dzēšana[[#This Row],[maksājums
datums]]="",0,Aizdevuma_dzēšana[[#This Row],[sākuma
atlikums]]-Aizdevuma_dzēšana[[#This Row],[pamatsumma]])</f>
        <v>170987.89033108001</v>
      </c>
      <c r="J101" s="12">
        <f ca="1">IF(Aizdevuma_dzēšana[[#This Row],[beigu
atlikums]]&gt;0,Pēdējā_rinda-ROW(),0)</f>
        <v>262</v>
      </c>
    </row>
    <row r="102" spans="2:10" ht="15" customHeight="1" x14ac:dyDescent="0.25">
      <c r="B102" s="21">
        <f>ROWS($B$4:B102)</f>
        <v>99</v>
      </c>
      <c r="C102" s="14">
        <f ca="1">IF(Ievadītās_vērtības,IF(Aizdevuma_dzēšana[[#This Row],['#]]&lt;=Aizdevuma_termiņš,IF(ROW()-ROW(Aizdevuma_dzēšana[[#Headers],[maksājums
datums]])=1,Aizdevuma_sākums,IF(I101&gt;0,EDATE(C101,1),"")),""),"")</f>
        <v>46305</v>
      </c>
      <c r="D102" s="17">
        <f ca="1">IF(ROW()-ROW(Aizdevuma_dzēšana[[#Headers],[sākuma
atlikums]])=1,Aizdevuma_summa,IF(Aizdevuma_dzēšana[[#This Row],[maksājums
datums]]="",0,INDEX(Aizdevuma_dzēšana[], ROW()-4,8)))</f>
        <v>170987.89033108001</v>
      </c>
      <c r="E102" s="17">
        <f ca="1">IF(Ievadītās_vērtības,IF(ROW()-ROW(Aizdevuma_dzēšana[[#Headers],[procenti]])=1,-IPMT(Procentu_likme/12,1,Aizdevuma_termiņš-ROWS($C$4:C102)+1,Aizdevuma_dzēšana[[#This Row],[sākuma
atlikums]]),IFERROR(-IPMT(Procentu_likme/12,1,Aizdevuma_dzēšana[[#This Row],['#
atlikums]],D103),0)),0)</f>
        <v>710.94456928375791</v>
      </c>
      <c r="F102" s="17">
        <f ca="1">IFERROR(IF(AND(Ievadītās_vērtības,Aizdevuma_dzēšana[[#This Row],[maksājums
datums]]&lt;&gt;""),-PPMT(Procentu_likme/12,1,Aizdevuma_termiņš-ROWS($C$4:C102)+1,Aizdevuma_dzēšana[[#This Row],[sākuma
atlikums]]),""),0)</f>
        <v>361.19370297811116</v>
      </c>
      <c r="G102" s="17">
        <f ca="1">IF(Aizdevuma_dzēšana[[#This Row],[maksājums
datums]]="",0,Īpašuma_nodokļa_summa)</f>
        <v>375</v>
      </c>
      <c r="H102" s="17">
        <f ca="1">IF(Aizdevuma_dzēšana[[#This Row],[maksājums
datums]]="",0,Aizdevuma_dzēšana[[#This Row],[procenti]]+Aizdevuma_dzēšana[[#This Row],[pamatsumma]]+Aizdevuma_dzēšana[[#This Row],[īpašuma
nodoklis]])</f>
        <v>1447.1382722618691</v>
      </c>
      <c r="I102" s="17">
        <f ca="1">IF(Aizdevuma_dzēšana[[#This Row],[maksājums
datums]]="",0,Aizdevuma_dzēšana[[#This Row],[sākuma
atlikums]]-Aizdevuma_dzēšana[[#This Row],[pamatsumma]])</f>
        <v>170626.6966281019</v>
      </c>
      <c r="J102" s="12">
        <f ca="1">IF(Aizdevuma_dzēšana[[#This Row],[beigu
atlikums]]&gt;0,Pēdējā_rinda-ROW(),0)</f>
        <v>261</v>
      </c>
    </row>
    <row r="103" spans="2:10" ht="15" customHeight="1" x14ac:dyDescent="0.25">
      <c r="B103" s="21">
        <f>ROWS($B$4:B103)</f>
        <v>100</v>
      </c>
      <c r="C103" s="14">
        <f ca="1">IF(Ievadītās_vērtības,IF(Aizdevuma_dzēšana[[#This Row],['#]]&lt;=Aizdevuma_termiņš,IF(ROW()-ROW(Aizdevuma_dzēšana[[#Headers],[maksājums
datums]])=1,Aizdevuma_sākums,IF(I102&gt;0,EDATE(C102,1),"")),""),"")</f>
        <v>46336</v>
      </c>
      <c r="D103" s="17">
        <f ca="1">IF(ROW()-ROW(Aizdevuma_dzēšana[[#Headers],[sākuma
atlikums]])=1,Aizdevuma_summa,IF(Aizdevuma_dzēšana[[#This Row],[maksājums
datums]]="",0,INDEX(Aizdevuma_dzēšana[], ROW()-4,8)))</f>
        <v>170626.6966281019</v>
      </c>
      <c r="E103" s="17">
        <f ca="1">IF(Ievadītās_vērtības,IF(ROW()-ROW(Aizdevuma_dzēšana[[#Headers],[procenti]])=1,-IPMT(Procentu_likme/12,1,Aizdevuma_termiņš-ROWS($C$4:C103)+1,Aizdevuma_dzēšana[[#This Row],[sākuma
atlikums]]),IFERROR(-IPMT(Procentu_likme/12,1,Aizdevuma_dzēšana[[#This Row],['#
atlikums]],D104),0)),0)</f>
        <v>709.43332479733908</v>
      </c>
      <c r="F103" s="17">
        <f ca="1">IFERROR(IF(AND(Ievadītās_vērtības,Aizdevuma_dzēšana[[#This Row],[maksājums
datums]]&lt;&gt;""),-PPMT(Procentu_likme/12,1,Aizdevuma_termiņš-ROWS($C$4:C103)+1,Aizdevuma_dzēšana[[#This Row],[sākuma
atlikums]]),""),0)</f>
        <v>362.69867674051989</v>
      </c>
      <c r="G103" s="17">
        <f ca="1">IF(Aizdevuma_dzēšana[[#This Row],[maksājums
datums]]="",0,Īpašuma_nodokļa_summa)</f>
        <v>375</v>
      </c>
      <c r="H103" s="17">
        <f ca="1">IF(Aizdevuma_dzēšana[[#This Row],[maksājums
datums]]="",0,Aizdevuma_dzēšana[[#This Row],[procenti]]+Aizdevuma_dzēšana[[#This Row],[pamatsumma]]+Aizdevuma_dzēšana[[#This Row],[īpašuma
nodoklis]])</f>
        <v>1447.132001537859</v>
      </c>
      <c r="I103" s="17">
        <f ca="1">IF(Aizdevuma_dzēšana[[#This Row],[maksājums
datums]]="",0,Aizdevuma_dzēšana[[#This Row],[sākuma
atlikums]]-Aizdevuma_dzēšana[[#This Row],[pamatsumma]])</f>
        <v>170263.99795136138</v>
      </c>
      <c r="J103" s="12">
        <f ca="1">IF(Aizdevuma_dzēšana[[#This Row],[beigu
atlikums]]&gt;0,Pēdējā_rinda-ROW(),0)</f>
        <v>260</v>
      </c>
    </row>
    <row r="104" spans="2:10" ht="15" customHeight="1" x14ac:dyDescent="0.25">
      <c r="B104" s="21">
        <f>ROWS($B$4:B104)</f>
        <v>101</v>
      </c>
      <c r="C104" s="14">
        <f ca="1">IF(Ievadītās_vērtības,IF(Aizdevuma_dzēšana[[#This Row],['#]]&lt;=Aizdevuma_termiņš,IF(ROW()-ROW(Aizdevuma_dzēšana[[#Headers],[maksājums
datums]])=1,Aizdevuma_sākums,IF(I103&gt;0,EDATE(C103,1),"")),""),"")</f>
        <v>46366</v>
      </c>
      <c r="D104" s="17">
        <f ca="1">IF(ROW()-ROW(Aizdevuma_dzēšana[[#Headers],[sākuma
atlikums]])=1,Aizdevuma_summa,IF(Aizdevuma_dzēšana[[#This Row],[maksājums
datums]]="",0,INDEX(Aizdevuma_dzēšana[], ROW()-4,8)))</f>
        <v>170263.99795136138</v>
      </c>
      <c r="E104" s="17">
        <f ca="1">IF(Ievadītās_vērtības,IF(ROW()-ROW(Aizdevuma_dzēšana[[#Headers],[procenti]])=1,-IPMT(Procentu_likme/12,1,Aizdevuma_termiņš-ROWS($C$4:C104)+1,Aizdevuma_dzēšana[[#This Row],[sākuma
atlikums]]),IFERROR(-IPMT(Procentu_likme/12,1,Aizdevuma_dzēšana[[#This Row],['#
atlikums]],D105),0)),0)</f>
        <v>707.91578345889343</v>
      </c>
      <c r="F104" s="17">
        <f ca="1">IFERROR(IF(AND(Ievadītās_vērtības,Aizdevuma_dzēšana[[#This Row],[maksājums
datums]]&lt;&gt;""),-PPMT(Procentu_likme/12,1,Aizdevuma_termiņš-ROWS($C$4:C104)+1,Aizdevuma_dzēšana[[#This Row],[sākuma
atlikums]]),""),0)</f>
        <v>364.20992122693883</v>
      </c>
      <c r="G104" s="17">
        <f ca="1">IF(Aizdevuma_dzēšana[[#This Row],[maksājums
datums]]="",0,Īpašuma_nodokļa_summa)</f>
        <v>375</v>
      </c>
      <c r="H104" s="17">
        <f ca="1">IF(Aizdevuma_dzēšana[[#This Row],[maksājums
datums]]="",0,Aizdevuma_dzēšana[[#This Row],[procenti]]+Aizdevuma_dzēšana[[#This Row],[pamatsumma]]+Aizdevuma_dzēšana[[#This Row],[īpašuma
nodoklis]])</f>
        <v>1447.1257046858323</v>
      </c>
      <c r="I104" s="17">
        <f ca="1">IF(Aizdevuma_dzēšana[[#This Row],[maksājums
datums]]="",0,Aizdevuma_dzēšana[[#This Row],[sākuma
atlikums]]-Aizdevuma_dzēšana[[#This Row],[pamatsumma]])</f>
        <v>169899.78803013443</v>
      </c>
      <c r="J104" s="12">
        <f ca="1">IF(Aizdevuma_dzēšana[[#This Row],[beigu
atlikums]]&gt;0,Pēdējā_rinda-ROW(),0)</f>
        <v>259</v>
      </c>
    </row>
    <row r="105" spans="2:10" ht="15" customHeight="1" x14ac:dyDescent="0.25">
      <c r="B105" s="21">
        <f>ROWS($B$4:B105)</f>
        <v>102</v>
      </c>
      <c r="C105" s="14">
        <f ca="1">IF(Ievadītās_vērtības,IF(Aizdevuma_dzēšana[[#This Row],['#]]&lt;=Aizdevuma_termiņš,IF(ROW()-ROW(Aizdevuma_dzēšana[[#Headers],[maksājums
datums]])=1,Aizdevuma_sākums,IF(I104&gt;0,EDATE(C104,1),"")),""),"")</f>
        <v>46397</v>
      </c>
      <c r="D105" s="17">
        <f ca="1">IF(ROW()-ROW(Aizdevuma_dzēšana[[#Headers],[sākuma
atlikums]])=1,Aizdevuma_summa,IF(Aizdevuma_dzēšana[[#This Row],[maksājums
datums]]="",0,INDEX(Aizdevuma_dzēšana[], ROW()-4,8)))</f>
        <v>169899.78803013443</v>
      </c>
      <c r="E105" s="17">
        <f ca="1">IF(Ievadītās_vērtības,IF(ROW()-ROW(Aizdevuma_dzēšana[[#Headers],[procenti]])=1,-IPMT(Procentu_likme/12,1,Aizdevuma_termiņš-ROWS($C$4:C105)+1,Aizdevuma_dzēšana[[#This Row],[sākuma
atlikums]]),IFERROR(-IPMT(Procentu_likme/12,1,Aizdevuma_dzēšana[[#This Row],['#
atlikums]],D106),0)),0)</f>
        <v>706.39191903153767</v>
      </c>
      <c r="F105" s="17">
        <f ca="1">IFERROR(IF(AND(Ievadītās_vērtības,Aizdevuma_dzēšana[[#This Row],[maksājums
datums]]&lt;&gt;""),-PPMT(Procentu_likme/12,1,Aizdevuma_termiņš-ROWS($C$4:C105)+1,Aizdevuma_dzēšana[[#This Row],[sākuma
atlikums]]),""),0)</f>
        <v>365.72746256538437</v>
      </c>
      <c r="G105" s="17">
        <f ca="1">IF(Aizdevuma_dzēšana[[#This Row],[maksājums
datums]]="",0,Īpašuma_nodokļa_summa)</f>
        <v>375</v>
      </c>
      <c r="H105" s="17">
        <f ca="1">IF(Aizdevuma_dzēšana[[#This Row],[maksājums
datums]]="",0,Aizdevuma_dzēšana[[#This Row],[procenti]]+Aizdevuma_dzēšana[[#This Row],[pamatsumma]]+Aizdevuma_dzēšana[[#This Row],[īpašuma
nodoklis]])</f>
        <v>1447.119381596922</v>
      </c>
      <c r="I105" s="17">
        <f ca="1">IF(Aizdevuma_dzēšana[[#This Row],[maksājums
datums]]="",0,Aizdevuma_dzēšana[[#This Row],[sākuma
atlikums]]-Aizdevuma_dzēšana[[#This Row],[pamatsumma]])</f>
        <v>169534.06056756905</v>
      </c>
      <c r="J105" s="12">
        <f ca="1">IF(Aizdevuma_dzēšana[[#This Row],[beigu
atlikums]]&gt;0,Pēdējā_rinda-ROW(),0)</f>
        <v>258</v>
      </c>
    </row>
    <row r="106" spans="2:10" ht="15" customHeight="1" x14ac:dyDescent="0.25">
      <c r="B106" s="21">
        <f>ROWS($B$4:B106)</f>
        <v>103</v>
      </c>
      <c r="C106" s="14">
        <f ca="1">IF(Ievadītās_vērtības,IF(Aizdevuma_dzēšana[[#This Row],['#]]&lt;=Aizdevuma_termiņš,IF(ROW()-ROW(Aizdevuma_dzēšana[[#Headers],[maksājums
datums]])=1,Aizdevuma_sākums,IF(I105&gt;0,EDATE(C105,1),"")),""),"")</f>
        <v>46428</v>
      </c>
      <c r="D106" s="17">
        <f ca="1">IF(ROW()-ROW(Aizdevuma_dzēšana[[#Headers],[sākuma
atlikums]])=1,Aizdevuma_summa,IF(Aizdevuma_dzēšana[[#This Row],[maksājums
datums]]="",0,INDEX(Aizdevuma_dzēšana[], ROW()-4,8)))</f>
        <v>169534.06056756905</v>
      </c>
      <c r="E106" s="17">
        <f ca="1">IF(Ievadītās_vērtības,IF(ROW()-ROW(Aizdevuma_dzēšana[[#Headers],[procenti]])=1,-IPMT(Procentu_likme/12,1,Aizdevuma_termiņš-ROWS($C$4:C106)+1,Aizdevuma_dzēšana[[#This Row],[sākuma
atlikums]]),IFERROR(-IPMT(Procentu_likme/12,1,Aizdevuma_dzēšana[[#This Row],['#
atlikums]],D107),0)),0)</f>
        <v>704.86170516906793</v>
      </c>
      <c r="F106" s="17">
        <f ca="1">IFERROR(IF(AND(Ievadītās_vērtības,Aizdevuma_dzēšana[[#This Row],[maksājums
datums]]&lt;&gt;""),-PPMT(Procentu_likme/12,1,Aizdevuma_termiņš-ROWS($C$4:C106)+1,Aizdevuma_dzēšana[[#This Row],[sākuma
atlikums]]),""),0)</f>
        <v>367.25132699274019</v>
      </c>
      <c r="G106" s="17">
        <f ca="1">IF(Aizdevuma_dzēšana[[#This Row],[maksājums
datums]]="",0,Īpašuma_nodokļa_summa)</f>
        <v>375</v>
      </c>
      <c r="H106" s="17">
        <f ca="1">IF(Aizdevuma_dzēšana[[#This Row],[maksājums
datums]]="",0,Aizdevuma_dzēšana[[#This Row],[procenti]]+Aizdevuma_dzēšana[[#This Row],[pamatsumma]]+Aizdevuma_dzēšana[[#This Row],[īpašuma
nodoklis]])</f>
        <v>1447.1130321618082</v>
      </c>
      <c r="I106" s="17">
        <f ca="1">IF(Aizdevuma_dzēšana[[#This Row],[maksājums
datums]]="",0,Aizdevuma_dzēšana[[#This Row],[sākuma
atlikums]]-Aizdevuma_dzēšana[[#This Row],[pamatsumma]])</f>
        <v>169166.80924057632</v>
      </c>
      <c r="J106" s="12">
        <f ca="1">IF(Aizdevuma_dzēšana[[#This Row],[beigu
atlikums]]&gt;0,Pēdējā_rinda-ROW(),0)</f>
        <v>257</v>
      </c>
    </row>
    <row r="107" spans="2:10" ht="15" customHeight="1" x14ac:dyDescent="0.25">
      <c r="B107" s="21">
        <f>ROWS($B$4:B107)</f>
        <v>104</v>
      </c>
      <c r="C107" s="14">
        <f ca="1">IF(Ievadītās_vērtības,IF(Aizdevuma_dzēšana[[#This Row],['#]]&lt;=Aizdevuma_termiņš,IF(ROW()-ROW(Aizdevuma_dzēšana[[#Headers],[maksājums
datums]])=1,Aizdevuma_sākums,IF(I106&gt;0,EDATE(C106,1),"")),""),"")</f>
        <v>46456</v>
      </c>
      <c r="D107" s="17">
        <f ca="1">IF(ROW()-ROW(Aizdevuma_dzēšana[[#Headers],[sākuma
atlikums]])=1,Aizdevuma_summa,IF(Aizdevuma_dzēšana[[#This Row],[maksājums
datums]]="",0,INDEX(Aizdevuma_dzēšana[], ROW()-4,8)))</f>
        <v>169166.80924057632</v>
      </c>
      <c r="E107" s="17">
        <f ca="1">IF(Ievadītās_vērtības,IF(ROW()-ROW(Aizdevuma_dzēšana[[#Headers],[procenti]])=1,-IPMT(Procentu_likme/12,1,Aizdevuma_termiņš-ROWS($C$4:C107)+1,Aizdevuma_dzēšana[[#This Row],[sākuma
atlikums]]),IFERROR(-IPMT(Procentu_likme/12,1,Aizdevuma_dzēšana[[#This Row],['#
atlikums]],D108),0)),0)</f>
        <v>703.32511541550457</v>
      </c>
      <c r="F107" s="17">
        <f ca="1">IFERROR(IF(AND(Ievadītās_vērtības,Aizdevuma_dzēšana[[#This Row],[maksājums
datums]]&lt;&gt;""),-PPMT(Procentu_likme/12,1,Aizdevuma_termiņš-ROWS($C$4:C107)+1,Aizdevuma_dzēšana[[#This Row],[sākuma
atlikums]]),""),0)</f>
        <v>368.78154085520987</v>
      </c>
      <c r="G107" s="17">
        <f ca="1">IF(Aizdevuma_dzēšana[[#This Row],[maksājums
datums]]="",0,Īpašuma_nodokļa_summa)</f>
        <v>375</v>
      </c>
      <c r="H107" s="17">
        <f ca="1">IF(Aizdevuma_dzēšana[[#This Row],[maksājums
datums]]="",0,Aizdevuma_dzēšana[[#This Row],[procenti]]+Aizdevuma_dzēšana[[#This Row],[pamatsumma]]+Aizdevuma_dzēšana[[#This Row],[īpašuma
nodoklis]])</f>
        <v>1447.1066562707144</v>
      </c>
      <c r="I107" s="17">
        <f ca="1">IF(Aizdevuma_dzēšana[[#This Row],[maksājums
datums]]="",0,Aizdevuma_dzēšana[[#This Row],[sākuma
atlikums]]-Aizdevuma_dzēšana[[#This Row],[pamatsumma]])</f>
        <v>168798.0276997211</v>
      </c>
      <c r="J107" s="12">
        <f ca="1">IF(Aizdevuma_dzēšana[[#This Row],[beigu
atlikums]]&gt;0,Pēdējā_rinda-ROW(),0)</f>
        <v>256</v>
      </c>
    </row>
    <row r="108" spans="2:10" ht="15" customHeight="1" x14ac:dyDescent="0.25">
      <c r="B108" s="21">
        <f>ROWS($B$4:B108)</f>
        <v>105</v>
      </c>
      <c r="C108" s="14">
        <f ca="1">IF(Ievadītās_vērtības,IF(Aizdevuma_dzēšana[[#This Row],['#]]&lt;=Aizdevuma_termiņš,IF(ROW()-ROW(Aizdevuma_dzēšana[[#Headers],[maksājums
datums]])=1,Aizdevuma_sākums,IF(I107&gt;0,EDATE(C107,1),"")),""),"")</f>
        <v>46487</v>
      </c>
      <c r="D108" s="17">
        <f ca="1">IF(ROW()-ROW(Aizdevuma_dzēšana[[#Headers],[sākuma
atlikums]])=1,Aizdevuma_summa,IF(Aizdevuma_dzēšana[[#This Row],[maksājums
datums]]="",0,INDEX(Aizdevuma_dzēšana[], ROW()-4,8)))</f>
        <v>168798.0276997211</v>
      </c>
      <c r="E108" s="17">
        <f ca="1">IF(Ievadītās_vērtības,IF(ROW()-ROW(Aizdevuma_dzēšana[[#Headers],[procenti]])=1,-IPMT(Procentu_likme/12,1,Aizdevuma_termiņš-ROWS($C$4:C108)+1,Aizdevuma_dzēšana[[#This Row],[sākuma
atlikums]]),IFERROR(-IPMT(Procentu_likme/12,1,Aizdevuma_dzēšana[[#This Row],['#
atlikums]],D109),0)),0)</f>
        <v>701.78212320463479</v>
      </c>
      <c r="F108" s="17">
        <f ca="1">IFERROR(IF(AND(Ievadītās_vērtības,Aizdevuma_dzēšana[[#This Row],[maksājums
datums]]&lt;&gt;""),-PPMT(Procentu_likme/12,1,Aizdevuma_termiņš-ROWS($C$4:C108)+1,Aizdevuma_dzēšana[[#This Row],[sākuma
atlikums]]),""),0)</f>
        <v>370.31813060877323</v>
      </c>
      <c r="G108" s="17">
        <f ca="1">IF(Aizdevuma_dzēšana[[#This Row],[maksājums
datums]]="",0,Īpašuma_nodokļa_summa)</f>
        <v>375</v>
      </c>
      <c r="H108" s="17">
        <f ca="1">IF(Aizdevuma_dzēšana[[#This Row],[maksājums
datums]]="",0,Aizdevuma_dzēšana[[#This Row],[procenti]]+Aizdevuma_dzēšana[[#This Row],[pamatsumma]]+Aizdevuma_dzēšana[[#This Row],[īpašuma
nodoklis]])</f>
        <v>1447.100253813408</v>
      </c>
      <c r="I108" s="17">
        <f ca="1">IF(Aizdevuma_dzēšana[[#This Row],[maksājums
datums]]="",0,Aizdevuma_dzēšana[[#This Row],[sākuma
atlikums]]-Aizdevuma_dzēšana[[#This Row],[pamatsumma]])</f>
        <v>168427.70956911234</v>
      </c>
      <c r="J108" s="12">
        <f ca="1">IF(Aizdevuma_dzēšana[[#This Row],[beigu
atlikums]]&gt;0,Pēdējā_rinda-ROW(),0)</f>
        <v>255</v>
      </c>
    </row>
    <row r="109" spans="2:10" ht="15" customHeight="1" x14ac:dyDescent="0.25">
      <c r="B109" s="21">
        <f>ROWS($B$4:B109)</f>
        <v>106</v>
      </c>
      <c r="C109" s="14">
        <f ca="1">IF(Ievadītās_vērtības,IF(Aizdevuma_dzēšana[[#This Row],['#]]&lt;=Aizdevuma_termiņš,IF(ROW()-ROW(Aizdevuma_dzēšana[[#Headers],[maksājums
datums]])=1,Aizdevuma_sākums,IF(I108&gt;0,EDATE(C108,1),"")),""),"")</f>
        <v>46517</v>
      </c>
      <c r="D109" s="17">
        <f ca="1">IF(ROW()-ROW(Aizdevuma_dzēšana[[#Headers],[sākuma
atlikums]])=1,Aizdevuma_summa,IF(Aizdevuma_dzēšana[[#This Row],[maksājums
datums]]="",0,INDEX(Aizdevuma_dzēšana[], ROW()-4,8)))</f>
        <v>168427.70956911234</v>
      </c>
      <c r="E109" s="17">
        <f ca="1">IF(Ievadītās_vērtības,IF(ROW()-ROW(Aizdevuma_dzēšana[[#Headers],[procenti]])=1,-IPMT(Procentu_likme/12,1,Aizdevuma_termiņš-ROWS($C$4:C109)+1,Aizdevuma_dzēšana[[#This Row],[sākuma
atlikums]]),IFERROR(-IPMT(Procentu_likme/12,1,Aizdevuma_dzēšana[[#This Row],['#
atlikums]],D110),0)),0)</f>
        <v>700.23270185955289</v>
      </c>
      <c r="F109" s="17">
        <f ca="1">IFERROR(IF(AND(Ievadītās_vērtības,Aizdevuma_dzēšana[[#This Row],[maksājums
datums]]&lt;&gt;""),-PPMT(Procentu_likme/12,1,Aizdevuma_termiņš-ROWS($C$4:C109)+1,Aizdevuma_dzēšana[[#This Row],[sākuma
atlikums]]),""),0)</f>
        <v>371.86112281964324</v>
      </c>
      <c r="G109" s="17">
        <f ca="1">IF(Aizdevuma_dzēšana[[#This Row],[maksājums
datums]]="",0,Īpašuma_nodokļa_summa)</f>
        <v>375</v>
      </c>
      <c r="H109" s="17">
        <f ca="1">IF(Aizdevuma_dzēšana[[#This Row],[maksājums
datums]]="",0,Aizdevuma_dzēšana[[#This Row],[procenti]]+Aizdevuma_dzēšana[[#This Row],[pamatsumma]]+Aizdevuma_dzēšana[[#This Row],[īpašuma
nodoklis]])</f>
        <v>1447.0938246791961</v>
      </c>
      <c r="I109" s="17">
        <f ca="1">IF(Aizdevuma_dzēšana[[#This Row],[maksājums
datums]]="",0,Aizdevuma_dzēšana[[#This Row],[sākuma
atlikums]]-Aizdevuma_dzēšana[[#This Row],[pamatsumma]])</f>
        <v>168055.84844629269</v>
      </c>
      <c r="J109" s="12">
        <f ca="1">IF(Aizdevuma_dzēšana[[#This Row],[beigu
atlikums]]&gt;0,Pēdējā_rinda-ROW(),0)</f>
        <v>254</v>
      </c>
    </row>
    <row r="110" spans="2:10" ht="15" customHeight="1" x14ac:dyDescent="0.25">
      <c r="B110" s="21">
        <f>ROWS($B$4:B110)</f>
        <v>107</v>
      </c>
      <c r="C110" s="14">
        <f ca="1">IF(Ievadītās_vērtības,IF(Aizdevuma_dzēšana[[#This Row],['#]]&lt;=Aizdevuma_termiņš,IF(ROW()-ROW(Aizdevuma_dzēšana[[#Headers],[maksājums
datums]])=1,Aizdevuma_sākums,IF(I109&gt;0,EDATE(C109,1),"")),""),"")</f>
        <v>46548</v>
      </c>
      <c r="D110" s="17">
        <f ca="1">IF(ROW()-ROW(Aizdevuma_dzēšana[[#Headers],[sākuma
atlikums]])=1,Aizdevuma_summa,IF(Aizdevuma_dzēšana[[#This Row],[maksājums
datums]]="",0,INDEX(Aizdevuma_dzēšana[], ROW()-4,8)))</f>
        <v>168055.84844629269</v>
      </c>
      <c r="E110" s="17">
        <f ca="1">IF(Ievadītās_vērtības,IF(ROW()-ROW(Aizdevuma_dzēšana[[#Headers],[procenti]])=1,-IPMT(Procentu_likme/12,1,Aizdevuma_termiņš-ROWS($C$4:C110)+1,Aizdevuma_dzēšana[[#This Row],[sākuma
atlikums]]),IFERROR(-IPMT(Procentu_likme/12,1,Aizdevuma_dzēšana[[#This Row],['#
atlikums]],D111),0)),0)</f>
        <v>698.67682459219986</v>
      </c>
      <c r="F110" s="17">
        <f ca="1">IFERROR(IF(AND(Ievadītās_vērtības,Aizdevuma_dzēšana[[#This Row],[maksājums
datums]]&lt;&gt;""),-PPMT(Procentu_likme/12,1,Aizdevuma_termiņš-ROWS($C$4:C110)+1,Aizdevuma_dzēšana[[#This Row],[sākuma
atlikums]]),""),0)</f>
        <v>373.41054416472497</v>
      </c>
      <c r="G110" s="17">
        <f ca="1">IF(Aizdevuma_dzēšana[[#This Row],[maksājums
datums]]="",0,Īpašuma_nodokļa_summa)</f>
        <v>375</v>
      </c>
      <c r="H110" s="17">
        <f ca="1">IF(Aizdevuma_dzēšana[[#This Row],[maksājums
datums]]="",0,Aizdevuma_dzēšana[[#This Row],[procenti]]+Aizdevuma_dzēšana[[#This Row],[pamatsumma]]+Aizdevuma_dzēšana[[#This Row],[īpašuma
nodoklis]])</f>
        <v>1447.0873687569249</v>
      </c>
      <c r="I110" s="17">
        <f ca="1">IF(Aizdevuma_dzēšana[[#This Row],[maksājums
datums]]="",0,Aizdevuma_dzēšana[[#This Row],[sākuma
atlikums]]-Aizdevuma_dzēšana[[#This Row],[pamatsumma]])</f>
        <v>167682.43790212797</v>
      </c>
      <c r="J110" s="12">
        <f ca="1">IF(Aizdevuma_dzēšana[[#This Row],[beigu
atlikums]]&gt;0,Pēdējā_rinda-ROW(),0)</f>
        <v>253</v>
      </c>
    </row>
    <row r="111" spans="2:10" ht="15" customHeight="1" x14ac:dyDescent="0.25">
      <c r="B111" s="21">
        <f>ROWS($B$4:B111)</f>
        <v>108</v>
      </c>
      <c r="C111" s="14">
        <f ca="1">IF(Ievadītās_vērtības,IF(Aizdevuma_dzēšana[[#This Row],['#]]&lt;=Aizdevuma_termiņš,IF(ROW()-ROW(Aizdevuma_dzēšana[[#Headers],[maksājums
datums]])=1,Aizdevuma_sākums,IF(I110&gt;0,EDATE(C110,1),"")),""),"")</f>
        <v>46578</v>
      </c>
      <c r="D111" s="17">
        <f ca="1">IF(ROW()-ROW(Aizdevuma_dzēšana[[#Headers],[sākuma
atlikums]])=1,Aizdevuma_summa,IF(Aizdevuma_dzēšana[[#This Row],[maksājums
datums]]="",0,INDEX(Aizdevuma_dzēšana[], ROW()-4,8)))</f>
        <v>167682.43790212797</v>
      </c>
      <c r="E111" s="17">
        <f ca="1">IF(Ievadītās_vērtības,IF(ROW()-ROW(Aizdevuma_dzēšana[[#Headers],[procenti]])=1,-IPMT(Procentu_likme/12,1,Aizdevuma_termiņš-ROWS($C$4:C111)+1,Aizdevuma_dzēšana[[#This Row],[sākuma
atlikums]]),IFERROR(-IPMT(Procentu_likme/12,1,Aizdevuma_dzēšana[[#This Row],['#
atlikums]],D112),0)),0)</f>
        <v>697.11446450289964</v>
      </c>
      <c r="F111" s="17">
        <f ca="1">IFERROR(IF(AND(Ievadītās_vērtības,Aizdevuma_dzēšana[[#This Row],[maksājums
datums]]&lt;&gt;""),-PPMT(Procentu_likme/12,1,Aizdevuma_termiņš-ROWS($C$4:C111)+1,Aizdevuma_dzēšana[[#This Row],[sākuma
atlikums]]),""),0)</f>
        <v>374.96642143207816</v>
      </c>
      <c r="G111" s="17">
        <f ca="1">IF(Aizdevuma_dzēšana[[#This Row],[maksājums
datums]]="",0,Īpašuma_nodokļa_summa)</f>
        <v>375</v>
      </c>
      <c r="H111" s="17">
        <f ca="1">IF(Aizdevuma_dzēšana[[#This Row],[maksājums
datums]]="",0,Aizdevuma_dzēšana[[#This Row],[procenti]]+Aizdevuma_dzēšana[[#This Row],[pamatsumma]]+Aizdevuma_dzēšana[[#This Row],[īpašuma
nodoklis]])</f>
        <v>1447.0808859349777</v>
      </c>
      <c r="I111" s="17">
        <f ca="1">IF(Aizdevuma_dzēšana[[#This Row],[maksājums
datums]]="",0,Aizdevuma_dzēšana[[#This Row],[sākuma
atlikums]]-Aizdevuma_dzēšana[[#This Row],[pamatsumma]])</f>
        <v>167307.47148069591</v>
      </c>
      <c r="J111" s="12">
        <f ca="1">IF(Aizdevuma_dzēšana[[#This Row],[beigu
atlikums]]&gt;0,Pēdējā_rinda-ROW(),0)</f>
        <v>252</v>
      </c>
    </row>
    <row r="112" spans="2:10" ht="15" customHeight="1" x14ac:dyDescent="0.25">
      <c r="B112" s="21">
        <f>ROWS($B$4:B112)</f>
        <v>109</v>
      </c>
      <c r="C112" s="14">
        <f ca="1">IF(Ievadītās_vērtības,IF(Aizdevuma_dzēšana[[#This Row],['#]]&lt;=Aizdevuma_termiņš,IF(ROW()-ROW(Aizdevuma_dzēšana[[#Headers],[maksājums
datums]])=1,Aizdevuma_sākums,IF(I111&gt;0,EDATE(C111,1),"")),""),"")</f>
        <v>46609</v>
      </c>
      <c r="D112" s="17">
        <f ca="1">IF(ROW()-ROW(Aizdevuma_dzēšana[[#Headers],[sākuma
atlikums]])=1,Aizdevuma_summa,IF(Aizdevuma_dzēšana[[#This Row],[maksājums
datums]]="",0,INDEX(Aizdevuma_dzēšana[], ROW()-4,8)))</f>
        <v>167307.47148069591</v>
      </c>
      <c r="E112" s="17">
        <f ca="1">IF(Ievadītās_vērtības,IF(ROW()-ROW(Aizdevuma_dzēšana[[#Headers],[procenti]])=1,-IPMT(Procentu_likme/12,1,Aizdevuma_termiņš-ROWS($C$4:C112)+1,Aizdevuma_dzēšana[[#This Row],[sākuma
atlikums]]),IFERROR(-IPMT(Procentu_likme/12,1,Aizdevuma_dzēšana[[#This Row],['#
atlikums]],D113),0)),0)</f>
        <v>695.54559457989387</v>
      </c>
      <c r="F112" s="17">
        <f ca="1">IFERROR(IF(AND(Ievadītās_vērtības,Aizdevuma_dzēšana[[#This Row],[maksājums
datums]]&lt;&gt;""),-PPMT(Procentu_likme/12,1,Aizdevuma_termiņš-ROWS($C$4:C112)+1,Aizdevuma_dzēšana[[#This Row],[sākuma
atlikums]]),""),0)</f>
        <v>376.52878152137839</v>
      </c>
      <c r="G112" s="17">
        <f ca="1">IF(Aizdevuma_dzēšana[[#This Row],[maksājums
datums]]="",0,Īpašuma_nodokļa_summa)</f>
        <v>375</v>
      </c>
      <c r="H112" s="17">
        <f ca="1">IF(Aizdevuma_dzēšana[[#This Row],[maksājums
datums]]="",0,Aizdevuma_dzēšana[[#This Row],[procenti]]+Aizdevuma_dzēšana[[#This Row],[pamatsumma]]+Aizdevuma_dzēšana[[#This Row],[īpašuma
nodoklis]])</f>
        <v>1447.0743761012723</v>
      </c>
      <c r="I112" s="17">
        <f ca="1">IF(Aizdevuma_dzēšana[[#This Row],[maksājums
datums]]="",0,Aizdevuma_dzēšana[[#This Row],[sākuma
atlikums]]-Aizdevuma_dzēšana[[#This Row],[pamatsumma]])</f>
        <v>166930.94269917454</v>
      </c>
      <c r="J112" s="12">
        <f ca="1">IF(Aizdevuma_dzēšana[[#This Row],[beigu
atlikums]]&gt;0,Pēdējā_rinda-ROW(),0)</f>
        <v>251</v>
      </c>
    </row>
    <row r="113" spans="2:10" ht="15" customHeight="1" x14ac:dyDescent="0.25">
      <c r="B113" s="21">
        <f>ROWS($B$4:B113)</f>
        <v>110</v>
      </c>
      <c r="C113" s="14">
        <f ca="1">IF(Ievadītās_vērtības,IF(Aizdevuma_dzēšana[[#This Row],['#]]&lt;=Aizdevuma_termiņš,IF(ROW()-ROW(Aizdevuma_dzēšana[[#Headers],[maksājums
datums]])=1,Aizdevuma_sākums,IF(I112&gt;0,EDATE(C112,1),"")),""),"")</f>
        <v>46640</v>
      </c>
      <c r="D113" s="17">
        <f ca="1">IF(ROW()-ROW(Aizdevuma_dzēšana[[#Headers],[sākuma
atlikums]])=1,Aizdevuma_summa,IF(Aizdevuma_dzēšana[[#This Row],[maksājums
datums]]="",0,INDEX(Aizdevuma_dzēšana[], ROW()-4,8)))</f>
        <v>166930.94269917454</v>
      </c>
      <c r="E113" s="17">
        <f ca="1">IF(Ievadītās_vērtības,IF(ROW()-ROW(Aizdevuma_dzēšana[[#Headers],[procenti]])=1,-IPMT(Procentu_likme/12,1,Aizdevuma_termiņš-ROWS($C$4:C113)+1,Aizdevuma_dzēšana[[#This Row],[sākuma
atlikums]]),IFERROR(-IPMT(Procentu_likme/12,1,Aizdevuma_dzēšana[[#This Row],['#
atlikums]],D114),0)),0)</f>
        <v>693.97018769887563</v>
      </c>
      <c r="F113" s="17">
        <f ca="1">IFERROR(IF(AND(Ievadītās_vērtības,Aizdevuma_dzēšana[[#This Row],[maksājums
datums]]&lt;&gt;""),-PPMT(Procentu_likme/12,1,Aizdevuma_termiņš-ROWS($C$4:C113)+1,Aizdevuma_dzēšana[[#This Row],[sākuma
atlikums]]),""),0)</f>
        <v>378.09765144438427</v>
      </c>
      <c r="G113" s="17">
        <f ca="1">IF(Aizdevuma_dzēšana[[#This Row],[maksājums
datums]]="",0,Īpašuma_nodokļa_summa)</f>
        <v>375</v>
      </c>
      <c r="H113" s="17">
        <f ca="1">IF(Aizdevuma_dzēšana[[#This Row],[maksājums
datums]]="",0,Aizdevuma_dzēšana[[#This Row],[procenti]]+Aizdevuma_dzēšana[[#This Row],[pamatsumma]]+Aizdevuma_dzēšana[[#This Row],[īpašuma
nodoklis]])</f>
        <v>1447.0678391432598</v>
      </c>
      <c r="I113" s="17">
        <f ca="1">IF(Aizdevuma_dzēšana[[#This Row],[maksājums
datums]]="",0,Aizdevuma_dzēšana[[#This Row],[sākuma
atlikums]]-Aizdevuma_dzēšana[[#This Row],[pamatsumma]])</f>
        <v>166552.84504773017</v>
      </c>
      <c r="J113" s="12">
        <f ca="1">IF(Aizdevuma_dzēšana[[#This Row],[beigu
atlikums]]&gt;0,Pēdējā_rinda-ROW(),0)</f>
        <v>250</v>
      </c>
    </row>
    <row r="114" spans="2:10" ht="15" customHeight="1" x14ac:dyDescent="0.25">
      <c r="B114" s="21">
        <f>ROWS($B$4:B114)</f>
        <v>111</v>
      </c>
      <c r="C114" s="14">
        <f ca="1">IF(Ievadītās_vērtības,IF(Aizdevuma_dzēšana[[#This Row],['#]]&lt;=Aizdevuma_termiņš,IF(ROW()-ROW(Aizdevuma_dzēšana[[#Headers],[maksājums
datums]])=1,Aizdevuma_sākums,IF(I113&gt;0,EDATE(C113,1),"")),""),"")</f>
        <v>46670</v>
      </c>
      <c r="D114" s="17">
        <f ca="1">IF(ROW()-ROW(Aizdevuma_dzēšana[[#Headers],[sākuma
atlikums]])=1,Aizdevuma_summa,IF(Aizdevuma_dzēšana[[#This Row],[maksājums
datums]]="",0,INDEX(Aizdevuma_dzēšana[], ROW()-4,8)))</f>
        <v>166552.84504773017</v>
      </c>
      <c r="E114" s="17">
        <f ca="1">IF(Ievadītās_vērtības,IF(ROW()-ROW(Aizdevuma_dzēšana[[#Headers],[procenti]])=1,-IPMT(Procentu_likme/12,1,Aizdevuma_termiņš-ROWS($C$4:C114)+1,Aizdevuma_dzēšana[[#This Row],[sākuma
atlikums]]),IFERROR(-IPMT(Procentu_likme/12,1,Aizdevuma_dzēšana[[#This Row],['#
atlikums]],D115),0)),0)</f>
        <v>692.38821662251985</v>
      </c>
      <c r="F114" s="17">
        <f ca="1">IFERROR(IF(AND(Ievadītās_vērtības,Aizdevuma_dzēšana[[#This Row],[maksājums
datums]]&lt;&gt;""),-PPMT(Procentu_likme/12,1,Aizdevuma_termiņš-ROWS($C$4:C114)+1,Aizdevuma_dzēšana[[#This Row],[sākuma
atlikums]]),""),0)</f>
        <v>379.67305832540245</v>
      </c>
      <c r="G114" s="17">
        <f ca="1">IF(Aizdevuma_dzēšana[[#This Row],[maksājums
datums]]="",0,Īpašuma_nodokļa_summa)</f>
        <v>375</v>
      </c>
      <c r="H114" s="17">
        <f ca="1">IF(Aizdevuma_dzēšana[[#This Row],[maksājums
datums]]="",0,Aizdevuma_dzēšana[[#This Row],[procenti]]+Aizdevuma_dzēšana[[#This Row],[pamatsumma]]+Aizdevuma_dzēšana[[#This Row],[īpašuma
nodoklis]])</f>
        <v>1447.0612749479224</v>
      </c>
      <c r="I114" s="17">
        <f ca="1">IF(Aizdevuma_dzēšana[[#This Row],[maksājums
datums]]="",0,Aizdevuma_dzēšana[[#This Row],[sākuma
atlikums]]-Aizdevuma_dzēšana[[#This Row],[pamatsumma]])</f>
        <v>166173.17198940477</v>
      </c>
      <c r="J114" s="12">
        <f ca="1">IF(Aizdevuma_dzēšana[[#This Row],[beigu
atlikums]]&gt;0,Pēdējā_rinda-ROW(),0)</f>
        <v>249</v>
      </c>
    </row>
    <row r="115" spans="2:10" ht="15" customHeight="1" x14ac:dyDescent="0.25">
      <c r="B115" s="21">
        <f>ROWS($B$4:B115)</f>
        <v>112</v>
      </c>
      <c r="C115" s="14">
        <f ca="1">IF(Ievadītās_vērtības,IF(Aizdevuma_dzēšana[[#This Row],['#]]&lt;=Aizdevuma_termiņš,IF(ROW()-ROW(Aizdevuma_dzēšana[[#Headers],[maksājums
datums]])=1,Aizdevuma_sākums,IF(I114&gt;0,EDATE(C114,1),"")),""),"")</f>
        <v>46701</v>
      </c>
      <c r="D115" s="17">
        <f ca="1">IF(ROW()-ROW(Aizdevuma_dzēšana[[#Headers],[sākuma
atlikums]])=1,Aizdevuma_summa,IF(Aizdevuma_dzēšana[[#This Row],[maksājums
datums]]="",0,INDEX(Aizdevuma_dzēšana[], ROW()-4,8)))</f>
        <v>166173.17198940477</v>
      </c>
      <c r="E115" s="17">
        <f ca="1">IF(Ievadītās_vērtības,IF(ROW()-ROW(Aizdevuma_dzēšana[[#Headers],[procenti]])=1,-IPMT(Procentu_likme/12,1,Aizdevuma_termiņš-ROWS($C$4:C115)+1,Aizdevuma_dzēšana[[#This Row],[sākuma
atlikums]]),IFERROR(-IPMT(Procentu_likme/12,1,Aizdevuma_dzēšana[[#This Row],['#
atlikums]],D116),0)),0)</f>
        <v>690.79965400001254</v>
      </c>
      <c r="F115" s="17">
        <f ca="1">IFERROR(IF(AND(Ievadītās_vērtības,Aizdevuma_dzēšana[[#This Row],[maksājums
datums]]&lt;&gt;""),-PPMT(Procentu_likme/12,1,Aizdevuma_termiņš-ROWS($C$4:C115)+1,Aizdevuma_dzēšana[[#This Row],[sākuma
atlikums]]),""),0)</f>
        <v>381.25502940175835</v>
      </c>
      <c r="G115" s="17">
        <f ca="1">IF(Aizdevuma_dzēšana[[#This Row],[maksājums
datums]]="",0,Īpašuma_nodokļa_summa)</f>
        <v>375</v>
      </c>
      <c r="H115" s="17">
        <f ca="1">IF(Aizdevuma_dzēšana[[#This Row],[maksājums
datums]]="",0,Aizdevuma_dzēšana[[#This Row],[procenti]]+Aizdevuma_dzēšana[[#This Row],[pamatsumma]]+Aizdevuma_dzēšana[[#This Row],[īpašuma
nodoklis]])</f>
        <v>1447.0546834017709</v>
      </c>
      <c r="I115" s="17">
        <f ca="1">IF(Aizdevuma_dzēšana[[#This Row],[maksājums
datums]]="",0,Aizdevuma_dzēšana[[#This Row],[sākuma
atlikums]]-Aizdevuma_dzēšana[[#This Row],[pamatsumma]])</f>
        <v>165791.916960003</v>
      </c>
      <c r="J115" s="12">
        <f ca="1">IF(Aizdevuma_dzēšana[[#This Row],[beigu
atlikums]]&gt;0,Pēdējā_rinda-ROW(),0)</f>
        <v>248</v>
      </c>
    </row>
    <row r="116" spans="2:10" ht="15" customHeight="1" x14ac:dyDescent="0.25">
      <c r="B116" s="21">
        <f>ROWS($B$4:B116)</f>
        <v>113</v>
      </c>
      <c r="C116" s="14">
        <f ca="1">IF(Ievadītās_vērtības,IF(Aizdevuma_dzēšana[[#This Row],['#]]&lt;=Aizdevuma_termiņš,IF(ROW()-ROW(Aizdevuma_dzēšana[[#Headers],[maksājums
datums]])=1,Aizdevuma_sākums,IF(I115&gt;0,EDATE(C115,1),"")),""),"")</f>
        <v>46731</v>
      </c>
      <c r="D116" s="17">
        <f ca="1">IF(ROW()-ROW(Aizdevuma_dzēšana[[#Headers],[sākuma
atlikums]])=1,Aizdevuma_summa,IF(Aizdevuma_dzēšana[[#This Row],[maksājums
datums]]="",0,INDEX(Aizdevuma_dzēšana[], ROW()-4,8)))</f>
        <v>165791.916960003</v>
      </c>
      <c r="E116" s="17">
        <f ca="1">IF(Ievadītās_vērtības,IF(ROW()-ROW(Aizdevuma_dzēšana[[#Headers],[procenti]])=1,-IPMT(Procentu_likme/12,1,Aizdevuma_termiņš-ROWS($C$4:C116)+1,Aizdevuma_dzēšana[[#This Row],[sākuma
atlikums]]),IFERROR(-IPMT(Procentu_likme/12,1,Aizdevuma_dzēšana[[#This Row],['#
atlikums]],D117),0)),0)</f>
        <v>689.2044723665781</v>
      </c>
      <c r="F116" s="17">
        <f ca="1">IFERROR(IF(AND(Ievadītās_vērtības,Aizdevuma_dzēšana[[#This Row],[maksājums
datums]]&lt;&gt;""),-PPMT(Procentu_likme/12,1,Aizdevuma_termiņš-ROWS($C$4:C116)+1,Aizdevuma_dzēšana[[#This Row],[sākuma
atlikums]]),""),0)</f>
        <v>382.84359202426555</v>
      </c>
      <c r="G116" s="17">
        <f ca="1">IF(Aizdevuma_dzēšana[[#This Row],[maksājums
datums]]="",0,Īpašuma_nodokļa_summa)</f>
        <v>375</v>
      </c>
      <c r="H116" s="17">
        <f ca="1">IF(Aizdevuma_dzēšana[[#This Row],[maksājums
datums]]="",0,Aizdevuma_dzēšana[[#This Row],[procenti]]+Aizdevuma_dzēšana[[#This Row],[pamatsumma]]+Aizdevuma_dzēšana[[#This Row],[īpašuma
nodoklis]])</f>
        <v>1447.0480643908436</v>
      </c>
      <c r="I116" s="17">
        <f ca="1">IF(Aizdevuma_dzēšana[[#This Row],[maksājums
datums]]="",0,Aizdevuma_dzēšana[[#This Row],[sākuma
atlikums]]-Aizdevuma_dzēšana[[#This Row],[pamatsumma]])</f>
        <v>165409.07336797874</v>
      </c>
      <c r="J116" s="12">
        <f ca="1">IF(Aizdevuma_dzēšana[[#This Row],[beigu
atlikums]]&gt;0,Pēdējā_rinda-ROW(),0)</f>
        <v>247</v>
      </c>
    </row>
    <row r="117" spans="2:10" ht="15" customHeight="1" x14ac:dyDescent="0.25">
      <c r="B117" s="21">
        <f>ROWS($B$4:B117)</f>
        <v>114</v>
      </c>
      <c r="C117" s="14">
        <f ca="1">IF(Ievadītās_vērtības,IF(Aizdevuma_dzēšana[[#This Row],['#]]&lt;=Aizdevuma_termiņš,IF(ROW()-ROW(Aizdevuma_dzēšana[[#Headers],[maksājums
datums]])=1,Aizdevuma_sākums,IF(I116&gt;0,EDATE(C116,1),"")),""),"")</f>
        <v>46762</v>
      </c>
      <c r="D117" s="17">
        <f ca="1">IF(ROW()-ROW(Aizdevuma_dzēšana[[#Headers],[sākuma
atlikums]])=1,Aizdevuma_summa,IF(Aizdevuma_dzēšana[[#This Row],[maksājums
datums]]="",0,INDEX(Aizdevuma_dzēšana[], ROW()-4,8)))</f>
        <v>165409.07336797874</v>
      </c>
      <c r="E117" s="17">
        <f ca="1">IF(Ievadītās_vērtības,IF(ROW()-ROW(Aizdevuma_dzēšana[[#Headers],[procenti]])=1,-IPMT(Procentu_likme/12,1,Aizdevuma_termiņš-ROWS($C$4:C117)+1,Aizdevuma_dzēšana[[#This Row],[sākuma
atlikums]]),IFERROR(-IPMT(Procentu_likme/12,1,Aizdevuma_dzēšana[[#This Row],['#
atlikums]],D118),0)),0)</f>
        <v>687.60264414300434</v>
      </c>
      <c r="F117" s="17">
        <f ca="1">IFERROR(IF(AND(Ievadītās_vērtības,Aizdevuma_dzēšana[[#This Row],[maksājums
datums]]&lt;&gt;""),-PPMT(Procentu_likme/12,1,Aizdevuma_termiņš-ROWS($C$4:C117)+1,Aizdevuma_dzēšana[[#This Row],[sākuma
atlikums]]),""),0)</f>
        <v>384.4387736577001</v>
      </c>
      <c r="G117" s="17">
        <f ca="1">IF(Aizdevuma_dzēšana[[#This Row],[maksājums
datums]]="",0,Īpašuma_nodokļa_summa)</f>
        <v>375</v>
      </c>
      <c r="H117" s="17">
        <f ca="1">IF(Aizdevuma_dzēšana[[#This Row],[maksājums
datums]]="",0,Aizdevuma_dzēšana[[#This Row],[procenti]]+Aizdevuma_dzēšana[[#This Row],[pamatsumma]]+Aizdevuma_dzēšana[[#This Row],[īpašuma
nodoklis]])</f>
        <v>1447.0414178007045</v>
      </c>
      <c r="I117" s="17">
        <f ca="1">IF(Aizdevuma_dzēšana[[#This Row],[maksājums
datums]]="",0,Aizdevuma_dzēšana[[#This Row],[sākuma
atlikums]]-Aizdevuma_dzēšana[[#This Row],[pamatsumma]])</f>
        <v>165024.63459432105</v>
      </c>
      <c r="J117" s="12">
        <f ca="1">IF(Aizdevuma_dzēšana[[#This Row],[beigu
atlikums]]&gt;0,Pēdējā_rinda-ROW(),0)</f>
        <v>246</v>
      </c>
    </row>
    <row r="118" spans="2:10" ht="15" customHeight="1" x14ac:dyDescent="0.25">
      <c r="B118" s="21">
        <f>ROWS($B$4:B118)</f>
        <v>115</v>
      </c>
      <c r="C118" s="14">
        <f ca="1">IF(Ievadītās_vērtības,IF(Aizdevuma_dzēšana[[#This Row],['#]]&lt;=Aizdevuma_termiņš,IF(ROW()-ROW(Aizdevuma_dzēšana[[#Headers],[maksājums
datums]])=1,Aizdevuma_sākums,IF(I117&gt;0,EDATE(C117,1),"")),""),"")</f>
        <v>46793</v>
      </c>
      <c r="D118" s="17">
        <f ca="1">IF(ROW()-ROW(Aizdevuma_dzēšana[[#Headers],[sākuma
atlikums]])=1,Aizdevuma_summa,IF(Aizdevuma_dzēšana[[#This Row],[maksājums
datums]]="",0,INDEX(Aizdevuma_dzēšana[], ROW()-4,8)))</f>
        <v>165024.63459432105</v>
      </c>
      <c r="E118" s="17">
        <f ca="1">IF(Ievadītās_vērtības,IF(ROW()-ROW(Aizdevuma_dzēšana[[#Headers],[procenti]])=1,-IPMT(Procentu_likme/12,1,Aizdevuma_termiņš-ROWS($C$4:C118)+1,Aizdevuma_dzēšana[[#This Row],[sākuma
atlikums]]),IFERROR(-IPMT(Procentu_likme/12,1,Aizdevuma_dzēšana[[#This Row],['#
atlikums]],D119),0)),0)</f>
        <v>685.99414163516565</v>
      </c>
      <c r="F118" s="17">
        <f ca="1">IFERROR(IF(AND(Ievadītās_vērtības,Aizdevuma_dzēšana[[#This Row],[maksājums
datums]]&lt;&gt;""),-PPMT(Procentu_likme/12,1,Aizdevuma_termiņš-ROWS($C$4:C118)+1,Aizdevuma_dzēšana[[#This Row],[sākuma
atlikums]]),""),0)</f>
        <v>386.0406018812738</v>
      </c>
      <c r="G118" s="17">
        <f ca="1">IF(Aizdevuma_dzēšana[[#This Row],[maksājums
datums]]="",0,Īpašuma_nodokļa_summa)</f>
        <v>375</v>
      </c>
      <c r="H118" s="17">
        <f ca="1">IF(Aizdevuma_dzēšana[[#This Row],[maksājums
datums]]="",0,Aizdevuma_dzēšana[[#This Row],[procenti]]+Aizdevuma_dzēšana[[#This Row],[pamatsumma]]+Aizdevuma_dzēšana[[#This Row],[īpašuma
nodoklis]])</f>
        <v>1447.0347435164394</v>
      </c>
      <c r="I118" s="17">
        <f ca="1">IF(Aizdevuma_dzēšana[[#This Row],[maksājums
datums]]="",0,Aizdevuma_dzēšana[[#This Row],[sākuma
atlikums]]-Aizdevuma_dzēšana[[#This Row],[pamatsumma]])</f>
        <v>164638.59399243977</v>
      </c>
      <c r="J118" s="12">
        <f ca="1">IF(Aizdevuma_dzēšana[[#This Row],[beigu
atlikums]]&gt;0,Pēdējā_rinda-ROW(),0)</f>
        <v>245</v>
      </c>
    </row>
    <row r="119" spans="2:10" ht="15" customHeight="1" x14ac:dyDescent="0.25">
      <c r="B119" s="21">
        <f>ROWS($B$4:B119)</f>
        <v>116</v>
      </c>
      <c r="C119" s="14">
        <f ca="1">IF(Ievadītās_vērtības,IF(Aizdevuma_dzēšana[[#This Row],['#]]&lt;=Aizdevuma_termiņš,IF(ROW()-ROW(Aizdevuma_dzēšana[[#Headers],[maksājums
datums]])=1,Aizdevuma_sākums,IF(I118&gt;0,EDATE(C118,1),"")),""),"")</f>
        <v>46822</v>
      </c>
      <c r="D119" s="17">
        <f ca="1">IF(ROW()-ROW(Aizdevuma_dzēšana[[#Headers],[sākuma
atlikums]])=1,Aizdevuma_summa,IF(Aizdevuma_dzēšana[[#This Row],[maksājums
datums]]="",0,INDEX(Aizdevuma_dzēšana[], ROW()-4,8)))</f>
        <v>164638.59399243977</v>
      </c>
      <c r="E119" s="17">
        <f ca="1">IF(Ievadītās_vērtības,IF(ROW()-ROW(Aizdevuma_dzēšana[[#Headers],[procenti]])=1,-IPMT(Procentu_likme/12,1,Aizdevuma_termiņš-ROWS($C$4:C119)+1,Aizdevuma_dzēšana[[#This Row],[sākuma
atlikums]]),IFERROR(-IPMT(Procentu_likme/12,1,Aizdevuma_dzēšana[[#This Row],['#
atlikums]],D120),0)),0)</f>
        <v>684.37893703354439</v>
      </c>
      <c r="F119" s="17">
        <f ca="1">IFERROR(IF(AND(Ievadītās_vērtības,Aizdevuma_dzēšana[[#This Row],[maksājums
datums]]&lt;&gt;""),-PPMT(Procentu_likme/12,1,Aizdevuma_termiņš-ROWS($C$4:C119)+1,Aizdevuma_dzēšana[[#This Row],[sākuma
atlikums]]),""),0)</f>
        <v>387.64910438911255</v>
      </c>
      <c r="G119" s="17">
        <f ca="1">IF(Aizdevuma_dzēšana[[#This Row],[maksājums
datums]]="",0,Īpašuma_nodokļa_summa)</f>
        <v>375</v>
      </c>
      <c r="H119" s="17">
        <f ca="1">IF(Aizdevuma_dzēšana[[#This Row],[maksājums
datums]]="",0,Aizdevuma_dzēšana[[#This Row],[procenti]]+Aizdevuma_dzēšana[[#This Row],[pamatsumma]]+Aizdevuma_dzēšana[[#This Row],[īpašuma
nodoklis]])</f>
        <v>1447.028041422657</v>
      </c>
      <c r="I119" s="17">
        <f ca="1">IF(Aizdevuma_dzēšana[[#This Row],[maksājums
datums]]="",0,Aizdevuma_dzēšana[[#This Row],[sākuma
atlikums]]-Aizdevuma_dzēšana[[#This Row],[pamatsumma]])</f>
        <v>164250.94488805067</v>
      </c>
      <c r="J119" s="12">
        <f ca="1">IF(Aizdevuma_dzēšana[[#This Row],[beigu
atlikums]]&gt;0,Pēdējā_rinda-ROW(),0)</f>
        <v>244</v>
      </c>
    </row>
    <row r="120" spans="2:10" ht="15" customHeight="1" x14ac:dyDescent="0.25">
      <c r="B120" s="21">
        <f>ROWS($B$4:B120)</f>
        <v>117</v>
      </c>
      <c r="C120" s="14">
        <f ca="1">IF(Ievadītās_vērtības,IF(Aizdevuma_dzēšana[[#This Row],['#]]&lt;=Aizdevuma_termiņš,IF(ROW()-ROW(Aizdevuma_dzēšana[[#Headers],[maksājums
datums]])=1,Aizdevuma_sākums,IF(I119&gt;0,EDATE(C119,1),"")),""),"")</f>
        <v>46853</v>
      </c>
      <c r="D120" s="17">
        <f ca="1">IF(ROW()-ROW(Aizdevuma_dzēšana[[#Headers],[sākuma
atlikums]])=1,Aizdevuma_summa,IF(Aizdevuma_dzēšana[[#This Row],[maksājums
datums]]="",0,INDEX(Aizdevuma_dzēšana[], ROW()-4,8)))</f>
        <v>164250.94488805067</v>
      </c>
      <c r="E120" s="17">
        <f ca="1">IF(Ievadītās_vērtības,IF(ROW()-ROW(Aizdevuma_dzēšana[[#Headers],[procenti]])=1,-IPMT(Procentu_likme/12,1,Aizdevuma_termiņš-ROWS($C$4:C120)+1,Aizdevuma_dzēšana[[#This Row],[sākuma
atlikums]]),IFERROR(-IPMT(Procentu_likme/12,1,Aizdevuma_dzēšana[[#This Row],['#
atlikums]],D121),0)),0)</f>
        <v>682.75700241274967</v>
      </c>
      <c r="F120" s="17">
        <f ca="1">IFERROR(IF(AND(Ievadītās_vērtības,Aizdevuma_dzēšana[[#This Row],[maksājums
datums]]&lt;&gt;""),-PPMT(Procentu_likme/12,1,Aizdevuma_termiņš-ROWS($C$4:C120)+1,Aizdevuma_dzēšana[[#This Row],[sākuma
atlikums]]),""),0)</f>
        <v>389.2643089907337</v>
      </c>
      <c r="G120" s="17">
        <f ca="1">IF(Aizdevuma_dzēšana[[#This Row],[maksājums
datums]]="",0,Īpašuma_nodokļa_summa)</f>
        <v>375</v>
      </c>
      <c r="H120" s="17">
        <f ca="1">IF(Aizdevuma_dzēšana[[#This Row],[maksājums
datums]]="",0,Aizdevuma_dzēšana[[#This Row],[procenti]]+Aizdevuma_dzēšana[[#This Row],[pamatsumma]]+Aizdevuma_dzēšana[[#This Row],[īpašuma
nodoklis]])</f>
        <v>1447.0213114034834</v>
      </c>
      <c r="I120" s="17">
        <f ca="1">IF(Aizdevuma_dzēšana[[#This Row],[maksājums
datums]]="",0,Aizdevuma_dzēšana[[#This Row],[sākuma
atlikums]]-Aizdevuma_dzēšana[[#This Row],[pamatsumma]])</f>
        <v>163861.68057905993</v>
      </c>
      <c r="J120" s="12">
        <f ca="1">IF(Aizdevuma_dzēšana[[#This Row],[beigu
atlikums]]&gt;0,Pēdējā_rinda-ROW(),0)</f>
        <v>243</v>
      </c>
    </row>
    <row r="121" spans="2:10" ht="15" customHeight="1" x14ac:dyDescent="0.25">
      <c r="B121" s="21">
        <f>ROWS($B$4:B121)</f>
        <v>118</v>
      </c>
      <c r="C121" s="14">
        <f ca="1">IF(Ievadītās_vērtības,IF(Aizdevuma_dzēšana[[#This Row],['#]]&lt;=Aizdevuma_termiņš,IF(ROW()-ROW(Aizdevuma_dzēšana[[#Headers],[maksājums
datums]])=1,Aizdevuma_sākums,IF(I120&gt;0,EDATE(C120,1),"")),""),"")</f>
        <v>46883</v>
      </c>
      <c r="D121" s="17">
        <f ca="1">IF(ROW()-ROW(Aizdevuma_dzēšana[[#Headers],[sākuma
atlikums]])=1,Aizdevuma_summa,IF(Aizdevuma_dzēšana[[#This Row],[maksājums
datums]]="",0,INDEX(Aizdevuma_dzēšana[], ROW()-4,8)))</f>
        <v>163861.68057905993</v>
      </c>
      <c r="E121" s="17">
        <f ca="1">IF(Ievadītās_vērtības,IF(ROW()-ROW(Aizdevuma_dzēšana[[#Headers],[procenti]])=1,-IPMT(Procentu_likme/12,1,Aizdevuma_termiņš-ROWS($C$4:C121)+1,Aizdevuma_dzēšana[[#This Row],[sākuma
atlikums]]),IFERROR(-IPMT(Procentu_likme/12,1,Aizdevuma_dzēšana[[#This Row],['#
atlikums]],D122),0)),0)</f>
        <v>681.12830973103507</v>
      </c>
      <c r="F121" s="17">
        <f ca="1">IFERROR(IF(AND(Ievadītās_vērtības,Aizdevuma_dzēšana[[#This Row],[maksājums
datums]]&lt;&gt;""),-PPMT(Procentu_likme/12,1,Aizdevuma_termiņš-ROWS($C$4:C121)+1,Aizdevuma_dzēšana[[#This Row],[sākuma
atlikums]]),""),0)</f>
        <v>390.88624361152858</v>
      </c>
      <c r="G121" s="17">
        <f ca="1">IF(Aizdevuma_dzēšana[[#This Row],[maksājums
datums]]="",0,Īpašuma_nodokļa_summa)</f>
        <v>375</v>
      </c>
      <c r="H121" s="17">
        <f ca="1">IF(Aizdevuma_dzēšana[[#This Row],[maksājums
datums]]="",0,Aizdevuma_dzēšana[[#This Row],[procenti]]+Aizdevuma_dzēšana[[#This Row],[pamatsumma]]+Aizdevuma_dzēšana[[#This Row],[īpašuma
nodoklis]])</f>
        <v>1447.0145533425637</v>
      </c>
      <c r="I121" s="17">
        <f ca="1">IF(Aizdevuma_dzēšana[[#This Row],[maksājums
datums]]="",0,Aizdevuma_dzēšana[[#This Row],[sākuma
atlikums]]-Aizdevuma_dzēšana[[#This Row],[pamatsumma]])</f>
        <v>163470.79433544842</v>
      </c>
      <c r="J121" s="12">
        <f ca="1">IF(Aizdevuma_dzēšana[[#This Row],[beigu
atlikums]]&gt;0,Pēdējā_rinda-ROW(),0)</f>
        <v>242</v>
      </c>
    </row>
    <row r="122" spans="2:10" ht="15" customHeight="1" x14ac:dyDescent="0.25">
      <c r="B122" s="21">
        <f>ROWS($B$4:B122)</f>
        <v>119</v>
      </c>
      <c r="C122" s="14">
        <f ca="1">IF(Ievadītās_vērtības,IF(Aizdevuma_dzēšana[[#This Row],['#]]&lt;=Aizdevuma_termiņš,IF(ROW()-ROW(Aizdevuma_dzēšana[[#Headers],[maksājums
datums]])=1,Aizdevuma_sākums,IF(I121&gt;0,EDATE(C121,1),"")),""),"")</f>
        <v>46914</v>
      </c>
      <c r="D122" s="17">
        <f ca="1">IF(ROW()-ROW(Aizdevuma_dzēšana[[#Headers],[sākuma
atlikums]])=1,Aizdevuma_summa,IF(Aizdevuma_dzēšana[[#This Row],[maksājums
datums]]="",0,INDEX(Aizdevuma_dzēšana[], ROW()-4,8)))</f>
        <v>163470.79433544842</v>
      </c>
      <c r="E122" s="17">
        <f ca="1">IF(Ievadītās_vērtības,IF(ROW()-ROW(Aizdevuma_dzēšana[[#Headers],[procenti]])=1,-IPMT(Procentu_likme/12,1,Aizdevuma_termiņš-ROWS($C$4:C122)+1,Aizdevuma_dzēšana[[#This Row],[sākuma
atlikums]]),IFERROR(-IPMT(Procentu_likme/12,1,Aizdevuma_dzēšana[[#This Row],['#
atlikums]],D123),0)),0)</f>
        <v>679.49283082981322</v>
      </c>
      <c r="F122" s="17">
        <f ca="1">IFERROR(IF(AND(Ievadītās_vērtības,Aizdevuma_dzēšana[[#This Row],[maksājums
datums]]&lt;&gt;""),-PPMT(Procentu_likme/12,1,Aizdevuma_termiņš-ROWS($C$4:C122)+1,Aizdevuma_dzēšana[[#This Row],[sākuma
atlikums]]),""),0)</f>
        <v>392.51493629324341</v>
      </c>
      <c r="G122" s="17">
        <f ca="1">IF(Aizdevuma_dzēšana[[#This Row],[maksājums
datums]]="",0,Īpašuma_nodokļa_summa)</f>
        <v>375</v>
      </c>
      <c r="H122" s="17">
        <f ca="1">IF(Aizdevuma_dzēšana[[#This Row],[maksājums
datums]]="",0,Aizdevuma_dzēšana[[#This Row],[procenti]]+Aizdevuma_dzēšana[[#This Row],[pamatsumma]]+Aizdevuma_dzēšana[[#This Row],[īpašuma
nodoklis]])</f>
        <v>1447.0077671230565</v>
      </c>
      <c r="I122" s="17">
        <f ca="1">IF(Aizdevuma_dzēšana[[#This Row],[maksājums
datums]]="",0,Aizdevuma_dzēšana[[#This Row],[sākuma
atlikums]]-Aizdevuma_dzēšana[[#This Row],[pamatsumma]])</f>
        <v>163078.27939915517</v>
      </c>
      <c r="J122" s="12">
        <f ca="1">IF(Aizdevuma_dzēšana[[#This Row],[beigu
atlikums]]&gt;0,Pēdējā_rinda-ROW(),0)</f>
        <v>241</v>
      </c>
    </row>
    <row r="123" spans="2:10" ht="15" customHeight="1" x14ac:dyDescent="0.25">
      <c r="B123" s="21">
        <f>ROWS($B$4:B123)</f>
        <v>120</v>
      </c>
      <c r="C123" s="14">
        <f ca="1">IF(Ievadītās_vērtības,IF(Aizdevuma_dzēšana[[#This Row],['#]]&lt;=Aizdevuma_termiņš,IF(ROW()-ROW(Aizdevuma_dzēšana[[#Headers],[maksājums
datums]])=1,Aizdevuma_sākums,IF(I122&gt;0,EDATE(C122,1),"")),""),"")</f>
        <v>46944</v>
      </c>
      <c r="D123" s="17">
        <f ca="1">IF(ROW()-ROW(Aizdevuma_dzēšana[[#Headers],[sākuma
atlikums]])=1,Aizdevuma_summa,IF(Aizdevuma_dzēšana[[#This Row],[maksājums
datums]]="",0,INDEX(Aizdevuma_dzēšana[], ROW()-4,8)))</f>
        <v>163078.27939915517</v>
      </c>
      <c r="E123" s="17">
        <f ca="1">IF(Ievadītās_vērtības,IF(ROW()-ROW(Aizdevuma_dzēšana[[#Headers],[procenti]])=1,-IPMT(Procentu_likme/12,1,Aizdevuma_termiņš-ROWS($C$4:C123)+1,Aizdevuma_dzēšana[[#This Row],[sākuma
atlikums]]),IFERROR(-IPMT(Procentu_likme/12,1,Aizdevuma_dzēšana[[#This Row],['#
atlikums]],D124),0)),0)</f>
        <v>677.85053743316962</v>
      </c>
      <c r="F123" s="17">
        <f ca="1">IFERROR(IF(AND(Ievadītās_vērtības,Aizdevuma_dzēšana[[#This Row],[maksājums
datums]]&lt;&gt;""),-PPMT(Procentu_likme/12,1,Aizdevuma_termiņš-ROWS($C$4:C123)+1,Aizdevuma_dzēšana[[#This Row],[sākuma
atlikums]]),""),0)</f>
        <v>394.15041519446515</v>
      </c>
      <c r="G123" s="17">
        <f ca="1">IF(Aizdevuma_dzēšana[[#This Row],[maksājums
datums]]="",0,Īpašuma_nodokļa_summa)</f>
        <v>375</v>
      </c>
      <c r="H123" s="17">
        <f ca="1">IF(Aizdevuma_dzēšana[[#This Row],[maksājums
datums]]="",0,Aizdevuma_dzēšana[[#This Row],[procenti]]+Aizdevuma_dzēšana[[#This Row],[pamatsumma]]+Aizdevuma_dzēšana[[#This Row],[īpašuma
nodoklis]])</f>
        <v>1447.0009526276349</v>
      </c>
      <c r="I123" s="17">
        <f ca="1">IF(Aizdevuma_dzēšana[[#This Row],[maksājums
datums]]="",0,Aizdevuma_dzēšana[[#This Row],[sākuma
atlikums]]-Aizdevuma_dzēšana[[#This Row],[pamatsumma]])</f>
        <v>162684.12898396072</v>
      </c>
      <c r="J123" s="12">
        <f ca="1">IF(Aizdevuma_dzēšana[[#This Row],[beigu
atlikums]]&gt;0,Pēdējā_rinda-ROW(),0)</f>
        <v>240</v>
      </c>
    </row>
    <row r="124" spans="2:10" ht="15" customHeight="1" x14ac:dyDescent="0.25">
      <c r="B124" s="21">
        <f>ROWS($B$4:B124)</f>
        <v>121</v>
      </c>
      <c r="C124" s="14">
        <f ca="1">IF(Ievadītās_vērtības,IF(Aizdevuma_dzēšana[[#This Row],['#]]&lt;=Aizdevuma_termiņš,IF(ROW()-ROW(Aizdevuma_dzēšana[[#Headers],[maksājums
datums]])=1,Aizdevuma_sākums,IF(I123&gt;0,EDATE(C123,1),"")),""),"")</f>
        <v>46975</v>
      </c>
      <c r="D124" s="17">
        <f ca="1">IF(ROW()-ROW(Aizdevuma_dzēšana[[#Headers],[sākuma
atlikums]])=1,Aizdevuma_summa,IF(Aizdevuma_dzēšana[[#This Row],[maksājums
datums]]="",0,INDEX(Aizdevuma_dzēšana[], ROW()-4,8)))</f>
        <v>162684.12898396072</v>
      </c>
      <c r="E124" s="17">
        <f ca="1">IF(Ievadītās_vērtības,IF(ROW()-ROW(Aizdevuma_dzēšana[[#Headers],[procenti]])=1,-IPMT(Procentu_likme/12,1,Aizdevuma_termiņš-ROWS($C$4:C124)+1,Aizdevuma_dzēšana[[#This Row],[sākuma
atlikums]]),IFERROR(-IPMT(Procentu_likme/12,1,Aizdevuma_dzēšana[[#This Row],['#
atlikums]],D125),0)),0)</f>
        <v>676.2014011473733</v>
      </c>
      <c r="F124" s="17">
        <f ca="1">IFERROR(IF(AND(Ievadītās_vērtības,Aizdevuma_dzēšana[[#This Row],[maksājums
datums]]&lt;&gt;""),-PPMT(Procentu_likme/12,1,Aizdevuma_termiņš-ROWS($C$4:C124)+1,Aizdevuma_dzēšana[[#This Row],[sākuma
atlikums]]),""),0)</f>
        <v>395.79270859110875</v>
      </c>
      <c r="G124" s="17">
        <f ca="1">IF(Aizdevuma_dzēšana[[#This Row],[maksājums
datums]]="",0,Īpašuma_nodokļa_summa)</f>
        <v>375</v>
      </c>
      <c r="H124" s="17">
        <f ca="1">IF(Aizdevuma_dzēšana[[#This Row],[maksājums
datums]]="",0,Aizdevuma_dzēšana[[#This Row],[procenti]]+Aizdevuma_dzēšana[[#This Row],[pamatsumma]]+Aizdevuma_dzēšana[[#This Row],[īpašuma
nodoklis]])</f>
        <v>1446.9941097384822</v>
      </c>
      <c r="I124" s="17">
        <f ca="1">IF(Aizdevuma_dzēšana[[#This Row],[maksājums
datums]]="",0,Aizdevuma_dzēšana[[#This Row],[sākuma
atlikums]]-Aizdevuma_dzēšana[[#This Row],[pamatsumma]])</f>
        <v>162288.3362753696</v>
      </c>
      <c r="J124" s="12">
        <f ca="1">IF(Aizdevuma_dzēšana[[#This Row],[beigu
atlikums]]&gt;0,Pēdējā_rinda-ROW(),0)</f>
        <v>239</v>
      </c>
    </row>
    <row r="125" spans="2:10" ht="15" customHeight="1" x14ac:dyDescent="0.25">
      <c r="B125" s="21">
        <f>ROWS($B$4:B125)</f>
        <v>122</v>
      </c>
      <c r="C125" s="14">
        <f ca="1">IF(Ievadītās_vērtības,IF(Aizdevuma_dzēšana[[#This Row],['#]]&lt;=Aizdevuma_termiņš,IF(ROW()-ROW(Aizdevuma_dzēšana[[#Headers],[maksājums
datums]])=1,Aizdevuma_sākums,IF(I124&gt;0,EDATE(C124,1),"")),""),"")</f>
        <v>47006</v>
      </c>
      <c r="D125" s="17">
        <f ca="1">IF(ROW()-ROW(Aizdevuma_dzēšana[[#Headers],[sākuma
atlikums]])=1,Aizdevuma_summa,IF(Aizdevuma_dzēšana[[#This Row],[maksājums
datums]]="",0,INDEX(Aizdevuma_dzēšana[], ROW()-4,8)))</f>
        <v>162288.3362753696</v>
      </c>
      <c r="E125" s="17">
        <f ca="1">IF(Ievadītās_vērtības,IF(ROW()-ROW(Aizdevuma_dzēšana[[#Headers],[procenti]])=1,-IPMT(Procentu_likme/12,1,Aizdevuma_termiņš-ROWS($C$4:C125)+1,Aizdevuma_dzēšana[[#This Row],[sākuma
atlikums]]),IFERROR(-IPMT(Procentu_likme/12,1,Aizdevuma_dzēšana[[#This Row],['#
atlikums]],D126),0)),0)</f>
        <v>674.54539346038621</v>
      </c>
      <c r="F125" s="17">
        <f ca="1">IFERROR(IF(AND(Ievadītās_vērtības,Aizdevuma_dzēšana[[#This Row],[maksājums
datums]]&lt;&gt;""),-PPMT(Procentu_likme/12,1,Aizdevuma_termiņš-ROWS($C$4:C125)+1,Aizdevuma_dzēšana[[#This Row],[sākuma
atlikums]]),""),0)</f>
        <v>397.44184487690495</v>
      </c>
      <c r="G125" s="17">
        <f ca="1">IF(Aizdevuma_dzēšana[[#This Row],[maksājums
datums]]="",0,Īpašuma_nodokļa_summa)</f>
        <v>375</v>
      </c>
      <c r="H125" s="17">
        <f ca="1">IF(Aizdevuma_dzēšana[[#This Row],[maksājums
datums]]="",0,Aizdevuma_dzēšana[[#This Row],[procenti]]+Aizdevuma_dzēšana[[#This Row],[pamatsumma]]+Aizdevuma_dzēšana[[#This Row],[īpašuma
nodoklis]])</f>
        <v>1446.9872383372913</v>
      </c>
      <c r="I125" s="17">
        <f ca="1">IF(Aizdevuma_dzēšana[[#This Row],[maksājums
datums]]="",0,Aizdevuma_dzēšana[[#This Row],[sākuma
atlikums]]-Aizdevuma_dzēšana[[#This Row],[pamatsumma]])</f>
        <v>161890.89443049268</v>
      </c>
      <c r="J125" s="12">
        <f ca="1">IF(Aizdevuma_dzēšana[[#This Row],[beigu
atlikums]]&gt;0,Pēdējā_rinda-ROW(),0)</f>
        <v>238</v>
      </c>
    </row>
    <row r="126" spans="2:10" ht="15" customHeight="1" x14ac:dyDescent="0.25">
      <c r="B126" s="21">
        <f>ROWS($B$4:B126)</f>
        <v>123</v>
      </c>
      <c r="C126" s="14">
        <f ca="1">IF(Ievadītās_vērtības,IF(Aizdevuma_dzēšana[[#This Row],['#]]&lt;=Aizdevuma_termiņš,IF(ROW()-ROW(Aizdevuma_dzēšana[[#Headers],[maksājums
datums]])=1,Aizdevuma_sākums,IF(I125&gt;0,EDATE(C125,1),"")),""),"")</f>
        <v>47036</v>
      </c>
      <c r="D126" s="17">
        <f ca="1">IF(ROW()-ROW(Aizdevuma_dzēšana[[#Headers],[sākuma
atlikums]])=1,Aizdevuma_summa,IF(Aizdevuma_dzēšana[[#This Row],[maksājums
datums]]="",0,INDEX(Aizdevuma_dzēšana[], ROW()-4,8)))</f>
        <v>161890.89443049268</v>
      </c>
      <c r="E126" s="17">
        <f ca="1">IF(Ievadītās_vērtības,IF(ROW()-ROW(Aizdevuma_dzēšana[[#Headers],[procenti]])=1,-IPMT(Procentu_likme/12,1,Aizdevuma_termiņš-ROWS($C$4:C126)+1,Aizdevuma_dzēšana[[#This Row],[sākuma
atlikums]]),IFERROR(-IPMT(Procentu_likme/12,1,Aizdevuma_dzēšana[[#This Row],['#
atlikums]],D127),0)),0)</f>
        <v>672.88248574136992</v>
      </c>
      <c r="F126" s="17">
        <f ca="1">IFERROR(IF(AND(Ievadītās_vērtības,Aizdevuma_dzēšana[[#This Row],[maksājums
datums]]&lt;&gt;""),-PPMT(Procentu_likme/12,1,Aizdevuma_termiņš-ROWS($C$4:C126)+1,Aizdevuma_dzēšana[[#This Row],[sākuma
atlikums]]),""),0)</f>
        <v>399.0978525638921</v>
      </c>
      <c r="G126" s="17">
        <f ca="1">IF(Aizdevuma_dzēšana[[#This Row],[maksājums
datums]]="",0,Īpašuma_nodokļa_summa)</f>
        <v>375</v>
      </c>
      <c r="H126" s="17">
        <f ca="1">IF(Aizdevuma_dzēšana[[#This Row],[maksājums
datums]]="",0,Aizdevuma_dzēšana[[#This Row],[procenti]]+Aizdevuma_dzēšana[[#This Row],[pamatsumma]]+Aizdevuma_dzēšana[[#This Row],[īpašuma
nodoklis]])</f>
        <v>1446.980338305262</v>
      </c>
      <c r="I126" s="17">
        <f ca="1">IF(Aizdevuma_dzēšana[[#This Row],[maksājums
datums]]="",0,Aizdevuma_dzēšana[[#This Row],[sākuma
atlikums]]-Aizdevuma_dzēšana[[#This Row],[pamatsumma]])</f>
        <v>161491.79657792879</v>
      </c>
      <c r="J126" s="12">
        <f ca="1">IF(Aizdevuma_dzēšana[[#This Row],[beigu
atlikums]]&gt;0,Pēdējā_rinda-ROW(),0)</f>
        <v>237</v>
      </c>
    </row>
    <row r="127" spans="2:10" ht="15" customHeight="1" x14ac:dyDescent="0.25">
      <c r="B127" s="21">
        <f>ROWS($B$4:B127)</f>
        <v>124</v>
      </c>
      <c r="C127" s="14">
        <f ca="1">IF(Ievadītās_vērtības,IF(Aizdevuma_dzēšana[[#This Row],['#]]&lt;=Aizdevuma_termiņš,IF(ROW()-ROW(Aizdevuma_dzēšana[[#Headers],[maksājums
datums]])=1,Aizdevuma_sākums,IF(I126&gt;0,EDATE(C126,1),"")),""),"")</f>
        <v>47067</v>
      </c>
      <c r="D127" s="17">
        <f ca="1">IF(ROW()-ROW(Aizdevuma_dzēšana[[#Headers],[sākuma
atlikums]])=1,Aizdevuma_summa,IF(Aizdevuma_dzēšana[[#This Row],[maksājums
datums]]="",0,INDEX(Aizdevuma_dzēšana[], ROW()-4,8)))</f>
        <v>161491.79657792879</v>
      </c>
      <c r="E127" s="17">
        <f ca="1">IF(Ievadītās_vērtības,IF(ROW()-ROW(Aizdevuma_dzēšana[[#Headers],[procenti]])=1,-IPMT(Procentu_likme/12,1,Aizdevuma_termiņš-ROWS($C$4:C127)+1,Aizdevuma_dzēšana[[#This Row],[sākuma
atlikums]]),IFERROR(-IPMT(Procentu_likme/12,1,Aizdevuma_dzēšana[[#This Row],['#
atlikums]],D128),0)),0)</f>
        <v>671.21264924019124</v>
      </c>
      <c r="F127" s="17">
        <f ca="1">IFERROR(IF(AND(Ievadītās_vērtības,Aizdevuma_dzēšana[[#This Row],[maksājums
datums]]&lt;&gt;""),-PPMT(Procentu_likme/12,1,Aizdevuma_termiņš-ROWS($C$4:C127)+1,Aizdevuma_dzēšana[[#This Row],[sākuma
atlikums]]),""),0)</f>
        <v>400.76076028290828</v>
      </c>
      <c r="G127" s="17">
        <f ca="1">IF(Aizdevuma_dzēšana[[#This Row],[maksājums
datums]]="",0,Īpašuma_nodokļa_summa)</f>
        <v>375</v>
      </c>
      <c r="H127" s="17">
        <f ca="1">IF(Aizdevuma_dzēšana[[#This Row],[maksājums
datums]]="",0,Aizdevuma_dzēšana[[#This Row],[procenti]]+Aizdevuma_dzēšana[[#This Row],[pamatsumma]]+Aizdevuma_dzēšana[[#This Row],[īpašuma
nodoklis]])</f>
        <v>1446.9734095230995</v>
      </c>
      <c r="I127" s="17">
        <f ca="1">IF(Aizdevuma_dzēšana[[#This Row],[maksājums
datums]]="",0,Aizdevuma_dzēšana[[#This Row],[sākuma
atlikums]]-Aizdevuma_dzēšana[[#This Row],[pamatsumma]])</f>
        <v>161091.0358176459</v>
      </c>
      <c r="J127" s="12">
        <f ca="1">IF(Aizdevuma_dzēšana[[#This Row],[beigu
atlikums]]&gt;0,Pēdējā_rinda-ROW(),0)</f>
        <v>236</v>
      </c>
    </row>
    <row r="128" spans="2:10" ht="15" customHeight="1" x14ac:dyDescent="0.25">
      <c r="B128" s="21">
        <f>ROWS($B$4:B128)</f>
        <v>125</v>
      </c>
      <c r="C128" s="14">
        <f ca="1">IF(Ievadītās_vērtības,IF(Aizdevuma_dzēšana[[#This Row],['#]]&lt;=Aizdevuma_termiņš,IF(ROW()-ROW(Aizdevuma_dzēšana[[#Headers],[maksājums
datums]])=1,Aizdevuma_sākums,IF(I127&gt;0,EDATE(C127,1),"")),""),"")</f>
        <v>47097</v>
      </c>
      <c r="D128" s="17">
        <f ca="1">IF(ROW()-ROW(Aizdevuma_dzēšana[[#Headers],[sākuma
atlikums]])=1,Aizdevuma_summa,IF(Aizdevuma_dzēšana[[#This Row],[maksājums
datums]]="",0,INDEX(Aizdevuma_dzēšana[], ROW()-4,8)))</f>
        <v>161091.0358176459</v>
      </c>
      <c r="E128" s="17">
        <f ca="1">IF(Ievadītās_vērtības,IF(ROW()-ROW(Aizdevuma_dzēšana[[#Headers],[procenti]])=1,-IPMT(Procentu_likme/12,1,Aizdevuma_termiņš-ROWS($C$4:C128)+1,Aizdevuma_dzēšana[[#This Row],[sākuma
atlikums]]),IFERROR(-IPMT(Procentu_likme/12,1,Aizdevuma_dzēšana[[#This Row],['#
atlikums]],D129),0)),0)</f>
        <v>669.53585508692424</v>
      </c>
      <c r="F128" s="17">
        <f ca="1">IFERROR(IF(AND(Ievadītās_vērtības,Aizdevuma_dzēšana[[#This Row],[maksājums
datums]]&lt;&gt;""),-PPMT(Procentu_likme/12,1,Aizdevuma_termiņš-ROWS($C$4:C128)+1,Aizdevuma_dzēšana[[#This Row],[sākuma
atlikums]]),""),0)</f>
        <v>402.43059678408719</v>
      </c>
      <c r="G128" s="17">
        <f ca="1">IF(Aizdevuma_dzēšana[[#This Row],[maksājums
datums]]="",0,Īpašuma_nodokļa_summa)</f>
        <v>375</v>
      </c>
      <c r="H128" s="17">
        <f ca="1">IF(Aizdevuma_dzēšana[[#This Row],[maksājums
datums]]="",0,Aizdevuma_dzēšana[[#This Row],[procenti]]+Aizdevuma_dzēšana[[#This Row],[pamatsumma]]+Aizdevuma_dzēšana[[#This Row],[īpašuma
nodoklis]])</f>
        <v>1446.9664518710115</v>
      </c>
      <c r="I128" s="17">
        <f ca="1">IF(Aizdevuma_dzēšana[[#This Row],[maksājums
datums]]="",0,Aizdevuma_dzēšana[[#This Row],[sākuma
atlikums]]-Aizdevuma_dzēšana[[#This Row],[pamatsumma]])</f>
        <v>160688.60522086182</v>
      </c>
      <c r="J128" s="12">
        <f ca="1">IF(Aizdevuma_dzēšana[[#This Row],[beigu
atlikums]]&gt;0,Pēdējā_rinda-ROW(),0)</f>
        <v>235</v>
      </c>
    </row>
    <row r="129" spans="2:10" ht="15" customHeight="1" x14ac:dyDescent="0.25">
      <c r="B129" s="21">
        <f>ROWS($B$4:B129)</f>
        <v>126</v>
      </c>
      <c r="C129" s="14">
        <f ca="1">IF(Ievadītās_vērtības,IF(Aizdevuma_dzēšana[[#This Row],['#]]&lt;=Aizdevuma_termiņš,IF(ROW()-ROW(Aizdevuma_dzēšana[[#Headers],[maksājums
datums]])=1,Aizdevuma_sākums,IF(I128&gt;0,EDATE(C128,1),"")),""),"")</f>
        <v>47128</v>
      </c>
      <c r="D129" s="17">
        <f ca="1">IF(ROW()-ROW(Aizdevuma_dzēšana[[#Headers],[sākuma
atlikums]])=1,Aizdevuma_summa,IF(Aizdevuma_dzēšana[[#This Row],[maksājums
datums]]="",0,INDEX(Aizdevuma_dzēšana[], ROW()-4,8)))</f>
        <v>160688.60522086182</v>
      </c>
      <c r="E129" s="17">
        <f ca="1">IF(Ievadītās_vērtības,IF(ROW()-ROW(Aizdevuma_dzēšana[[#Headers],[procenti]])=1,-IPMT(Procentu_likme/12,1,Aizdevuma_termiņš-ROWS($C$4:C129)+1,Aizdevuma_dzēšana[[#This Row],[sākuma
atlikums]]),IFERROR(-IPMT(Procentu_likme/12,1,Aizdevuma_dzēšana[[#This Row],['#
atlikums]],D130),0)),0)</f>
        <v>667.85207429135187</v>
      </c>
      <c r="F129" s="17">
        <f ca="1">IFERROR(IF(AND(Ievadītās_vērtības,Aizdevuma_dzēšana[[#This Row],[maksājums
datums]]&lt;&gt;""),-PPMT(Procentu_likme/12,1,Aizdevuma_termiņš-ROWS($C$4:C129)+1,Aizdevuma_dzēšana[[#This Row],[sākuma
atlikums]]),""),0)</f>
        <v>404.10739093735413</v>
      </c>
      <c r="G129" s="17">
        <f ca="1">IF(Aizdevuma_dzēšana[[#This Row],[maksājums
datums]]="",0,Īpašuma_nodokļa_summa)</f>
        <v>375</v>
      </c>
      <c r="H129" s="17">
        <f ca="1">IF(Aizdevuma_dzēšana[[#This Row],[maksājums
datums]]="",0,Aizdevuma_dzēšana[[#This Row],[procenti]]+Aizdevuma_dzēšana[[#This Row],[pamatsumma]]+Aizdevuma_dzēšana[[#This Row],[īpašuma
nodoklis]])</f>
        <v>1446.959465228706</v>
      </c>
      <c r="I129" s="17">
        <f ca="1">IF(Aizdevuma_dzēšana[[#This Row],[maksājums
datums]]="",0,Aizdevuma_dzēšana[[#This Row],[sākuma
atlikums]]-Aizdevuma_dzēšana[[#This Row],[pamatsumma]])</f>
        <v>160284.49782992445</v>
      </c>
      <c r="J129" s="12">
        <f ca="1">IF(Aizdevuma_dzēšana[[#This Row],[beigu
atlikums]]&gt;0,Pēdējā_rinda-ROW(),0)</f>
        <v>234</v>
      </c>
    </row>
    <row r="130" spans="2:10" ht="15" customHeight="1" x14ac:dyDescent="0.25">
      <c r="B130" s="21">
        <f>ROWS($B$4:B130)</f>
        <v>127</v>
      </c>
      <c r="C130" s="14">
        <f ca="1">IF(Ievadītās_vērtības,IF(Aizdevuma_dzēšana[[#This Row],['#]]&lt;=Aizdevuma_termiņš,IF(ROW()-ROW(Aizdevuma_dzēšana[[#Headers],[maksājums
datums]])=1,Aizdevuma_sākums,IF(I129&gt;0,EDATE(C129,1),"")),""),"")</f>
        <v>47159</v>
      </c>
      <c r="D130" s="17">
        <f ca="1">IF(ROW()-ROW(Aizdevuma_dzēšana[[#Headers],[sākuma
atlikums]])=1,Aizdevuma_summa,IF(Aizdevuma_dzēšana[[#This Row],[maksājums
datums]]="",0,INDEX(Aizdevuma_dzēšana[], ROW()-4,8)))</f>
        <v>160284.49782992445</v>
      </c>
      <c r="E130" s="17">
        <f ca="1">IF(Ievadītās_vērtības,IF(ROW()-ROW(Aizdevuma_dzēšana[[#Headers],[procenti]])=1,-IPMT(Procentu_likme/12,1,Aizdevuma_termiņš-ROWS($C$4:C130)+1,Aizdevuma_dzēšana[[#This Row],[sākuma
atlikums]]),IFERROR(-IPMT(Procentu_likme/12,1,Aizdevuma_dzēšana[[#This Row],['#
atlikums]],D131),0)),0)</f>
        <v>666.16127774246468</v>
      </c>
      <c r="F130" s="17">
        <f ca="1">IFERROR(IF(AND(Ievadītās_vērtības,Aizdevuma_dzēšana[[#This Row],[maksājums
datums]]&lt;&gt;""),-PPMT(Procentu_likme/12,1,Aizdevuma_termiņš-ROWS($C$4:C130)+1,Aizdevuma_dzēšana[[#This Row],[sākuma
atlikums]]),""),0)</f>
        <v>405.79117173292644</v>
      </c>
      <c r="G130" s="17">
        <f ca="1">IF(Aizdevuma_dzēšana[[#This Row],[maksājums
datums]]="",0,Īpašuma_nodokļa_summa)</f>
        <v>375</v>
      </c>
      <c r="H130" s="17">
        <f ca="1">IF(Aizdevuma_dzēšana[[#This Row],[maksājums
datums]]="",0,Aizdevuma_dzēšana[[#This Row],[procenti]]+Aizdevuma_dzēšana[[#This Row],[pamatsumma]]+Aizdevuma_dzēšana[[#This Row],[īpašuma
nodoklis]])</f>
        <v>1446.9524494753912</v>
      </c>
      <c r="I130" s="17">
        <f ca="1">IF(Aizdevuma_dzēšana[[#This Row],[maksājums
datums]]="",0,Aizdevuma_dzēšana[[#This Row],[sākuma
atlikums]]-Aizdevuma_dzēšana[[#This Row],[pamatsumma]])</f>
        <v>159878.70665819151</v>
      </c>
      <c r="J130" s="12">
        <f ca="1">IF(Aizdevuma_dzēšana[[#This Row],[beigu
atlikums]]&gt;0,Pēdējā_rinda-ROW(),0)</f>
        <v>233</v>
      </c>
    </row>
    <row r="131" spans="2:10" ht="15" customHeight="1" x14ac:dyDescent="0.25">
      <c r="B131" s="21">
        <f>ROWS($B$4:B131)</f>
        <v>128</v>
      </c>
      <c r="C131" s="14">
        <f ca="1">IF(Ievadītās_vērtības,IF(Aizdevuma_dzēšana[[#This Row],['#]]&lt;=Aizdevuma_termiņš,IF(ROW()-ROW(Aizdevuma_dzēšana[[#Headers],[maksājums
datums]])=1,Aizdevuma_sākums,IF(I130&gt;0,EDATE(C130,1),"")),""),"")</f>
        <v>47187</v>
      </c>
      <c r="D131" s="17">
        <f ca="1">IF(ROW()-ROW(Aizdevuma_dzēšana[[#Headers],[sākuma
atlikums]])=1,Aizdevuma_summa,IF(Aizdevuma_dzēšana[[#This Row],[maksājums
datums]]="",0,INDEX(Aizdevuma_dzēšana[], ROW()-4,8)))</f>
        <v>159878.70665819151</v>
      </c>
      <c r="E131" s="17">
        <f ca="1">IF(Ievadītās_vērtības,IF(ROW()-ROW(Aizdevuma_dzēšana[[#Headers],[procenti]])=1,-IPMT(Procentu_likme/12,1,Aizdevuma_termiņš-ROWS($C$4:C131)+1,Aizdevuma_dzēšana[[#This Row],[sākuma
atlikums]]),IFERROR(-IPMT(Procentu_likme/12,1,Aizdevuma_dzēšana[[#This Row],['#
atlikums]],D132),0)),0)</f>
        <v>664.4634362079571</v>
      </c>
      <c r="F131" s="17">
        <f ca="1">IFERROR(IF(AND(Ievadītās_vērtības,Aizdevuma_dzēšana[[#This Row],[maksājums
datums]]&lt;&gt;""),-PPMT(Procentu_likme/12,1,Aizdevuma_termiņš-ROWS($C$4:C131)+1,Aizdevuma_dzēšana[[#This Row],[sākuma
atlikums]]),""),0)</f>
        <v>407.48196828181358</v>
      </c>
      <c r="G131" s="17">
        <f ca="1">IF(Aizdevuma_dzēšana[[#This Row],[maksājums
datums]]="",0,Īpašuma_nodokļa_summa)</f>
        <v>375</v>
      </c>
      <c r="H131" s="17">
        <f ca="1">IF(Aizdevuma_dzēšana[[#This Row],[maksājums
datums]]="",0,Aizdevuma_dzēšana[[#This Row],[procenti]]+Aizdevuma_dzēšana[[#This Row],[pamatsumma]]+Aizdevuma_dzēšana[[#This Row],[īpašuma
nodoklis]])</f>
        <v>1446.9454044897707</v>
      </c>
      <c r="I131" s="17">
        <f ca="1">IF(Aizdevuma_dzēšana[[#This Row],[maksājums
datums]]="",0,Aizdevuma_dzēšana[[#This Row],[sākuma
atlikums]]-Aizdevuma_dzēšana[[#This Row],[pamatsumma]])</f>
        <v>159471.22468990969</v>
      </c>
      <c r="J131" s="12">
        <f ca="1">IF(Aizdevuma_dzēšana[[#This Row],[beigu
atlikums]]&gt;0,Pēdējā_rinda-ROW(),0)</f>
        <v>232</v>
      </c>
    </row>
    <row r="132" spans="2:10" ht="15" customHeight="1" x14ac:dyDescent="0.25">
      <c r="B132" s="21">
        <f>ROWS($B$4:B132)</f>
        <v>129</v>
      </c>
      <c r="C132" s="14">
        <f ca="1">IF(Ievadītās_vērtības,IF(Aizdevuma_dzēšana[[#This Row],['#]]&lt;=Aizdevuma_termiņš,IF(ROW()-ROW(Aizdevuma_dzēšana[[#Headers],[maksājums
datums]])=1,Aizdevuma_sākums,IF(I131&gt;0,EDATE(C131,1),"")),""),"")</f>
        <v>47218</v>
      </c>
      <c r="D132" s="17">
        <f ca="1">IF(ROW()-ROW(Aizdevuma_dzēšana[[#Headers],[sākuma
atlikums]])=1,Aizdevuma_summa,IF(Aizdevuma_dzēšana[[#This Row],[maksājums
datums]]="",0,INDEX(Aizdevuma_dzēšana[], ROW()-4,8)))</f>
        <v>159471.22468990969</v>
      </c>
      <c r="E132" s="17">
        <f ca="1">IF(Ievadītās_vērtības,IF(ROW()-ROW(Aizdevuma_dzēšana[[#Headers],[procenti]])=1,-IPMT(Procentu_likme/12,1,Aizdevuma_termiņš-ROWS($C$4:C132)+1,Aizdevuma_dzēšana[[#This Row],[sākuma
atlikums]]),IFERROR(-IPMT(Procentu_likme/12,1,Aizdevuma_dzēšana[[#This Row],['#
atlikums]],D133),0)),0)</f>
        <v>662.75852033372234</v>
      </c>
      <c r="F132" s="17">
        <f ca="1">IFERROR(IF(AND(Ievadītās_vērtības,Aizdevuma_dzēšana[[#This Row],[maksājums
datums]]&lt;&gt;""),-PPMT(Procentu_likme/12,1,Aizdevuma_termiņš-ROWS($C$4:C132)+1,Aizdevuma_dzēšana[[#This Row],[sākuma
atlikums]]),""),0)</f>
        <v>409.1798098163211</v>
      </c>
      <c r="G132" s="17">
        <f ca="1">IF(Aizdevuma_dzēšana[[#This Row],[maksājums
datums]]="",0,Īpašuma_nodokļa_summa)</f>
        <v>375</v>
      </c>
      <c r="H132" s="17">
        <f ca="1">IF(Aizdevuma_dzēšana[[#This Row],[maksājums
datums]]="",0,Aizdevuma_dzēšana[[#This Row],[procenti]]+Aizdevuma_dzēšana[[#This Row],[pamatsumma]]+Aizdevuma_dzēšana[[#This Row],[īpašuma
nodoklis]])</f>
        <v>1446.9383301500434</v>
      </c>
      <c r="I132" s="17">
        <f ca="1">IF(Aizdevuma_dzēšana[[#This Row],[maksājums
datums]]="",0,Aizdevuma_dzēšana[[#This Row],[sākuma
atlikums]]-Aizdevuma_dzēšana[[#This Row],[pamatsumma]])</f>
        <v>159062.04488009337</v>
      </c>
      <c r="J132" s="12">
        <f ca="1">IF(Aizdevuma_dzēšana[[#This Row],[beigu
atlikums]]&gt;0,Pēdējā_rinda-ROW(),0)</f>
        <v>231</v>
      </c>
    </row>
    <row r="133" spans="2:10" ht="15" customHeight="1" x14ac:dyDescent="0.25">
      <c r="B133" s="21">
        <f>ROWS($B$4:B133)</f>
        <v>130</v>
      </c>
      <c r="C133" s="14">
        <f ca="1">IF(Ievadītās_vērtības,IF(Aizdevuma_dzēšana[[#This Row],['#]]&lt;=Aizdevuma_termiņš,IF(ROW()-ROW(Aizdevuma_dzēšana[[#Headers],[maksājums
datums]])=1,Aizdevuma_sākums,IF(I132&gt;0,EDATE(C132,1),"")),""),"")</f>
        <v>47248</v>
      </c>
      <c r="D133" s="17">
        <f ca="1">IF(ROW()-ROW(Aizdevuma_dzēšana[[#Headers],[sākuma
atlikums]])=1,Aizdevuma_summa,IF(Aizdevuma_dzēšana[[#This Row],[maksājums
datums]]="",0,INDEX(Aizdevuma_dzēšana[], ROW()-4,8)))</f>
        <v>159062.04488009337</v>
      </c>
      <c r="E133" s="17">
        <f ca="1">IF(Ievadītās_vērtības,IF(ROW()-ROW(Aizdevuma_dzēšana[[#Headers],[procenti]])=1,-IPMT(Procentu_likme/12,1,Aizdevuma_termiņš-ROWS($C$4:C133)+1,Aizdevuma_dzēšana[[#This Row],[sākuma
atlikums]]),IFERROR(-IPMT(Procentu_likme/12,1,Aizdevuma_dzēšana[[#This Row],['#
atlikums]],D134),0)),0)</f>
        <v>661.04650064334498</v>
      </c>
      <c r="F133" s="17">
        <f ca="1">IFERROR(IF(AND(Ievadītās_vērtības,Aizdevuma_dzēšana[[#This Row],[maksājums
datums]]&lt;&gt;""),-PPMT(Procentu_likme/12,1,Aizdevuma_termiņš-ROWS($C$4:C133)+1,Aizdevuma_dzēšana[[#This Row],[sākuma
atlikums]]),""),0)</f>
        <v>410.88472569055574</v>
      </c>
      <c r="G133" s="17">
        <f ca="1">IF(Aizdevuma_dzēšana[[#This Row],[maksājums
datums]]="",0,Īpašuma_nodokļa_summa)</f>
        <v>375</v>
      </c>
      <c r="H133" s="17">
        <f ca="1">IF(Aizdevuma_dzēšana[[#This Row],[maksājums
datums]]="",0,Aizdevuma_dzēšana[[#This Row],[procenti]]+Aizdevuma_dzēšana[[#This Row],[pamatsumma]]+Aizdevuma_dzēšana[[#This Row],[īpašuma
nodoklis]])</f>
        <v>1446.9312263339007</v>
      </c>
      <c r="I133" s="17">
        <f ca="1">IF(Aizdevuma_dzēšana[[#This Row],[maksājums
datums]]="",0,Aizdevuma_dzēšana[[#This Row],[sākuma
atlikums]]-Aizdevuma_dzēšana[[#This Row],[pamatsumma]])</f>
        <v>158651.16015440281</v>
      </c>
      <c r="J133" s="12">
        <f ca="1">IF(Aizdevuma_dzēšana[[#This Row],[beigu
atlikums]]&gt;0,Pēdējā_rinda-ROW(),0)</f>
        <v>230</v>
      </c>
    </row>
    <row r="134" spans="2:10" ht="15" customHeight="1" x14ac:dyDescent="0.25">
      <c r="B134" s="21">
        <f>ROWS($B$4:B134)</f>
        <v>131</v>
      </c>
      <c r="C134" s="14">
        <f ca="1">IF(Ievadītās_vērtības,IF(Aizdevuma_dzēšana[[#This Row],['#]]&lt;=Aizdevuma_termiņš,IF(ROW()-ROW(Aizdevuma_dzēšana[[#Headers],[maksājums
datums]])=1,Aizdevuma_sākums,IF(I133&gt;0,EDATE(C133,1),"")),""),"")</f>
        <v>47279</v>
      </c>
      <c r="D134" s="17">
        <f ca="1">IF(ROW()-ROW(Aizdevuma_dzēšana[[#Headers],[sākuma
atlikums]])=1,Aizdevuma_summa,IF(Aizdevuma_dzēšana[[#This Row],[maksājums
datums]]="",0,INDEX(Aizdevuma_dzēšana[], ROW()-4,8)))</f>
        <v>158651.16015440281</v>
      </c>
      <c r="E134" s="17">
        <f ca="1">IF(Ievadītās_vērtības,IF(ROW()-ROW(Aizdevuma_dzēšana[[#Headers],[procenti]])=1,-IPMT(Procentu_likme/12,1,Aizdevuma_termiņš-ROWS($C$4:C134)+1,Aizdevuma_dzēšana[[#This Row],[sākuma
atlikums]]),IFERROR(-IPMT(Procentu_likme/12,1,Aizdevuma_dzēšana[[#This Row],['#
atlikums]],D135),0)),0)</f>
        <v>659.32734753759121</v>
      </c>
      <c r="F134" s="17">
        <f ca="1">IFERROR(IF(AND(Ievadītās_vērtības,Aizdevuma_dzēšana[[#This Row],[maksājums
datums]]&lt;&gt;""),-PPMT(Procentu_likme/12,1,Aizdevuma_termiņš-ROWS($C$4:C134)+1,Aizdevuma_dzēšana[[#This Row],[sākuma
atlikums]]),""),0)</f>
        <v>412.59674538093304</v>
      </c>
      <c r="G134" s="17">
        <f ca="1">IF(Aizdevuma_dzēšana[[#This Row],[maksājums
datums]]="",0,Īpašuma_nodokļa_summa)</f>
        <v>375</v>
      </c>
      <c r="H134" s="17">
        <f ca="1">IF(Aizdevuma_dzēšana[[#This Row],[maksājums
datums]]="",0,Aizdevuma_dzēšana[[#This Row],[procenti]]+Aizdevuma_dzēšana[[#This Row],[pamatsumma]]+Aizdevuma_dzēšana[[#This Row],[īpašuma
nodoklis]])</f>
        <v>1446.9240929185244</v>
      </c>
      <c r="I134" s="17">
        <f ca="1">IF(Aizdevuma_dzēšana[[#This Row],[maksājums
datums]]="",0,Aizdevuma_dzēšana[[#This Row],[sākuma
atlikums]]-Aizdevuma_dzēšana[[#This Row],[pamatsumma]])</f>
        <v>158238.56340902188</v>
      </c>
      <c r="J134" s="12">
        <f ca="1">IF(Aizdevuma_dzēšana[[#This Row],[beigu
atlikums]]&gt;0,Pēdējā_rinda-ROW(),0)</f>
        <v>229</v>
      </c>
    </row>
    <row r="135" spans="2:10" ht="15" customHeight="1" x14ac:dyDescent="0.25">
      <c r="B135" s="21">
        <f>ROWS($B$4:B135)</f>
        <v>132</v>
      </c>
      <c r="C135" s="14">
        <f ca="1">IF(Ievadītās_vērtības,IF(Aizdevuma_dzēšana[[#This Row],['#]]&lt;=Aizdevuma_termiņš,IF(ROW()-ROW(Aizdevuma_dzēšana[[#Headers],[maksājums
datums]])=1,Aizdevuma_sākums,IF(I134&gt;0,EDATE(C134,1),"")),""),"")</f>
        <v>47309</v>
      </c>
      <c r="D135" s="17">
        <f ca="1">IF(ROW()-ROW(Aizdevuma_dzēšana[[#Headers],[sākuma
atlikums]])=1,Aizdevuma_summa,IF(Aizdevuma_dzēšana[[#This Row],[maksājums
datums]]="",0,INDEX(Aizdevuma_dzēšana[], ROW()-4,8)))</f>
        <v>158238.56340902188</v>
      </c>
      <c r="E135" s="17">
        <f ca="1">IF(Ievadītās_vērtības,IF(ROW()-ROW(Aizdevuma_dzēšana[[#Headers],[procenti]])=1,-IPMT(Procentu_likme/12,1,Aizdevuma_termiņš-ROWS($C$4:C135)+1,Aizdevuma_dzēšana[[#This Row],[sākuma
atlikums]]),IFERROR(-IPMT(Procentu_likme/12,1,Aizdevuma_dzēšana[[#This Row],['#
atlikums]],D136),0)),0)</f>
        <v>657.60103129389665</v>
      </c>
      <c r="F135" s="17">
        <f ca="1">IFERROR(IF(AND(Ievadītās_vērtības,Aizdevuma_dzēšana[[#This Row],[maksājums
datums]]&lt;&gt;""),-PPMT(Procentu_likme/12,1,Aizdevuma_termiņš-ROWS($C$4:C135)+1,Aizdevuma_dzēšana[[#This Row],[sākuma
atlikums]]),""),0)</f>
        <v>414.31589848668705</v>
      </c>
      <c r="G135" s="17">
        <f ca="1">IF(Aizdevuma_dzēšana[[#This Row],[maksājums
datums]]="",0,Īpašuma_nodokļa_summa)</f>
        <v>375</v>
      </c>
      <c r="H135" s="17">
        <f ca="1">IF(Aizdevuma_dzēšana[[#This Row],[maksājums
datums]]="",0,Aizdevuma_dzēšana[[#This Row],[procenti]]+Aizdevuma_dzēšana[[#This Row],[pamatsumma]]+Aizdevuma_dzēšana[[#This Row],[īpašuma
nodoklis]])</f>
        <v>1446.9169297805838</v>
      </c>
      <c r="I135" s="17">
        <f ca="1">IF(Aizdevuma_dzēšana[[#This Row],[maksājums
datums]]="",0,Aizdevuma_dzēšana[[#This Row],[sākuma
atlikums]]-Aizdevuma_dzēšana[[#This Row],[pamatsumma]])</f>
        <v>157824.24751053521</v>
      </c>
      <c r="J135" s="12">
        <f ca="1">IF(Aizdevuma_dzēšana[[#This Row],[beigu
atlikums]]&gt;0,Pēdējā_rinda-ROW(),0)</f>
        <v>228</v>
      </c>
    </row>
    <row r="136" spans="2:10" ht="15" customHeight="1" x14ac:dyDescent="0.25">
      <c r="B136" s="21">
        <f>ROWS($B$4:B136)</f>
        <v>133</v>
      </c>
      <c r="C136" s="14">
        <f ca="1">IF(Ievadītās_vērtības,IF(Aizdevuma_dzēšana[[#This Row],['#]]&lt;=Aizdevuma_termiņš,IF(ROW()-ROW(Aizdevuma_dzēšana[[#Headers],[maksājums
datums]])=1,Aizdevuma_sākums,IF(I135&gt;0,EDATE(C135,1),"")),""),"")</f>
        <v>47340</v>
      </c>
      <c r="D136" s="17">
        <f ca="1">IF(ROW()-ROW(Aizdevuma_dzēšana[[#Headers],[sākuma
atlikums]])=1,Aizdevuma_summa,IF(Aizdevuma_dzēšana[[#This Row],[maksājums
datums]]="",0,INDEX(Aizdevuma_dzēšana[], ROW()-4,8)))</f>
        <v>157824.24751053521</v>
      </c>
      <c r="E136" s="17">
        <f ca="1">IF(Ievadītās_vērtības,IF(ROW()-ROW(Aizdevuma_dzēšana[[#Headers],[procenti]])=1,-IPMT(Procentu_likme/12,1,Aizdevuma_termiņš-ROWS($C$4:C136)+1,Aizdevuma_dzēšana[[#This Row],[sākuma
atlikums]]),IFERROR(-IPMT(Procentu_likme/12,1,Aizdevuma_dzēšana[[#This Row],['#
atlikums]],D137),0)),0)</f>
        <v>655.86752206585345</v>
      </c>
      <c r="F136" s="17">
        <f ca="1">IFERROR(IF(AND(Ievadītās_vērtības,Aizdevuma_dzēšana[[#This Row],[maksājums
datums]]&lt;&gt;""),-PPMT(Procentu_likme/12,1,Aizdevuma_termiņš-ROWS($C$4:C136)+1,Aizdevuma_dzēšana[[#This Row],[sākuma
atlikums]]),""),0)</f>
        <v>416.0422147303816</v>
      </c>
      <c r="G136" s="17">
        <f ca="1">IF(Aizdevuma_dzēšana[[#This Row],[maksājums
datums]]="",0,Īpašuma_nodokļa_summa)</f>
        <v>375</v>
      </c>
      <c r="H136" s="17">
        <f ca="1">IF(Aizdevuma_dzēšana[[#This Row],[maksājums
datums]]="",0,Aizdevuma_dzēšana[[#This Row],[procenti]]+Aizdevuma_dzēšana[[#This Row],[pamatsumma]]+Aizdevuma_dzēšana[[#This Row],[īpašuma
nodoklis]])</f>
        <v>1446.9097367962349</v>
      </c>
      <c r="I136" s="17">
        <f ca="1">IF(Aizdevuma_dzēšana[[#This Row],[maksājums
datums]]="",0,Aizdevuma_dzēšana[[#This Row],[sākuma
atlikums]]-Aizdevuma_dzēšana[[#This Row],[pamatsumma]])</f>
        <v>157408.20529580483</v>
      </c>
      <c r="J136" s="12">
        <f ca="1">IF(Aizdevuma_dzēšana[[#This Row],[beigu
atlikums]]&gt;0,Pēdējā_rinda-ROW(),0)</f>
        <v>227</v>
      </c>
    </row>
    <row r="137" spans="2:10" ht="15" customHeight="1" x14ac:dyDescent="0.25">
      <c r="B137" s="21">
        <f>ROWS($B$4:B137)</f>
        <v>134</v>
      </c>
      <c r="C137" s="14">
        <f ca="1">IF(Ievadītās_vērtības,IF(Aizdevuma_dzēšana[[#This Row],['#]]&lt;=Aizdevuma_termiņš,IF(ROW()-ROW(Aizdevuma_dzēšana[[#Headers],[maksājums
datums]])=1,Aizdevuma_sākums,IF(I136&gt;0,EDATE(C136,1),"")),""),"")</f>
        <v>47371</v>
      </c>
      <c r="D137" s="17">
        <f ca="1">IF(ROW()-ROW(Aizdevuma_dzēšana[[#Headers],[sākuma
atlikums]])=1,Aizdevuma_summa,IF(Aizdevuma_dzēšana[[#This Row],[maksājums
datums]]="",0,INDEX(Aizdevuma_dzēšana[], ROW()-4,8)))</f>
        <v>157408.20529580483</v>
      </c>
      <c r="E137" s="17">
        <f ca="1">IF(Ievadītās_vērtības,IF(ROW()-ROW(Aizdevuma_dzēšana[[#Headers],[procenti]])=1,-IPMT(Procentu_likme/12,1,Aizdevuma_termiņš-ROWS($C$4:C137)+1,Aizdevuma_dzēšana[[#This Row],[sākuma
atlikums]]),IFERROR(-IPMT(Procentu_likme/12,1,Aizdevuma_dzēšana[[#This Row],['#
atlikums]],D138),0)),0)</f>
        <v>654.1267898826934</v>
      </c>
      <c r="F137" s="17">
        <f ca="1">IFERROR(IF(AND(Ievadītās_vērtības,Aizdevuma_dzēšana[[#This Row],[maksājums
datums]]&lt;&gt;""),-PPMT(Procentu_likme/12,1,Aizdevuma_termiņš-ROWS($C$4:C137)+1,Aizdevuma_dzēšana[[#This Row],[sākuma
atlikums]]),""),0)</f>
        <v>417.77572395842481</v>
      </c>
      <c r="G137" s="17">
        <f ca="1">IF(Aizdevuma_dzēšana[[#This Row],[maksājums
datums]]="",0,Īpašuma_nodokļa_summa)</f>
        <v>375</v>
      </c>
      <c r="H137" s="17">
        <f ca="1">IF(Aizdevuma_dzēšana[[#This Row],[maksājums
datums]]="",0,Aizdevuma_dzēšana[[#This Row],[procenti]]+Aizdevuma_dzēšana[[#This Row],[pamatsumma]]+Aizdevuma_dzēšana[[#This Row],[īpašuma
nodoklis]])</f>
        <v>1446.9025138411182</v>
      </c>
      <c r="I137" s="17">
        <f ca="1">IF(Aizdevuma_dzēšana[[#This Row],[maksājums
datums]]="",0,Aizdevuma_dzēšana[[#This Row],[sākuma
atlikums]]-Aizdevuma_dzēšana[[#This Row],[pamatsumma]])</f>
        <v>156990.42957184641</v>
      </c>
      <c r="J137" s="12">
        <f ca="1">IF(Aizdevuma_dzēšana[[#This Row],[beigu
atlikums]]&gt;0,Pēdējā_rinda-ROW(),0)</f>
        <v>226</v>
      </c>
    </row>
    <row r="138" spans="2:10" ht="15" customHeight="1" x14ac:dyDescent="0.25">
      <c r="B138" s="21">
        <f>ROWS($B$4:B138)</f>
        <v>135</v>
      </c>
      <c r="C138" s="14">
        <f ca="1">IF(Ievadītās_vērtības,IF(Aizdevuma_dzēšana[[#This Row],['#]]&lt;=Aizdevuma_termiņš,IF(ROW()-ROW(Aizdevuma_dzēšana[[#Headers],[maksājums
datums]])=1,Aizdevuma_sākums,IF(I137&gt;0,EDATE(C137,1),"")),""),"")</f>
        <v>47401</v>
      </c>
      <c r="D138" s="17">
        <f ca="1">IF(ROW()-ROW(Aizdevuma_dzēšana[[#Headers],[sākuma
atlikums]])=1,Aizdevuma_summa,IF(Aizdevuma_dzēšana[[#This Row],[maksājums
datums]]="",0,INDEX(Aizdevuma_dzēšana[], ROW()-4,8)))</f>
        <v>156990.42957184641</v>
      </c>
      <c r="E138" s="17">
        <f ca="1">IF(Ievadītās_vērtības,IF(ROW()-ROW(Aizdevuma_dzēšana[[#Headers],[procenti]])=1,-IPMT(Procentu_likme/12,1,Aizdevuma_termiņš-ROWS($C$4:C138)+1,Aizdevuma_dzēšana[[#This Row],[sākuma
atlikums]]),IFERROR(-IPMT(Procentu_likme/12,1,Aizdevuma_dzēšana[[#This Row],['#
atlikums]],D139),0)),0)</f>
        <v>652.37880464877014</v>
      </c>
      <c r="F138" s="17">
        <f ca="1">IFERROR(IF(AND(Ievadītās_vērtības,Aizdevuma_dzēšana[[#This Row],[maksājums
datums]]&lt;&gt;""),-PPMT(Procentu_likme/12,1,Aizdevuma_termiņš-ROWS($C$4:C138)+1,Aizdevuma_dzēšana[[#This Row],[sākuma
atlikums]]),""),0)</f>
        <v>419.51645614158497</v>
      </c>
      <c r="G138" s="17">
        <f ca="1">IF(Aizdevuma_dzēšana[[#This Row],[maksājums
datums]]="",0,Īpašuma_nodokļa_summa)</f>
        <v>375</v>
      </c>
      <c r="H138" s="17">
        <f ca="1">IF(Aizdevuma_dzēšana[[#This Row],[maksājums
datums]]="",0,Aizdevuma_dzēšana[[#This Row],[procenti]]+Aizdevuma_dzēšana[[#This Row],[pamatsumma]]+Aizdevuma_dzēšana[[#This Row],[īpašuma
nodoklis]])</f>
        <v>1446.8952607903552</v>
      </c>
      <c r="I138" s="17">
        <f ca="1">IF(Aizdevuma_dzēšana[[#This Row],[maksājums
datums]]="",0,Aizdevuma_dzēšana[[#This Row],[sākuma
atlikums]]-Aizdevuma_dzēšana[[#This Row],[pamatsumma]])</f>
        <v>156570.91311570484</v>
      </c>
      <c r="J138" s="12">
        <f ca="1">IF(Aizdevuma_dzēšana[[#This Row],[beigu
atlikums]]&gt;0,Pēdējā_rinda-ROW(),0)</f>
        <v>225</v>
      </c>
    </row>
    <row r="139" spans="2:10" ht="15" customHeight="1" x14ac:dyDescent="0.25">
      <c r="B139" s="21">
        <f>ROWS($B$4:B139)</f>
        <v>136</v>
      </c>
      <c r="C139" s="14">
        <f ca="1">IF(Ievadītās_vērtības,IF(Aizdevuma_dzēšana[[#This Row],['#]]&lt;=Aizdevuma_termiņš,IF(ROW()-ROW(Aizdevuma_dzēšana[[#Headers],[maksājums
datums]])=1,Aizdevuma_sākums,IF(I138&gt;0,EDATE(C138,1),"")),""),"")</f>
        <v>47432</v>
      </c>
      <c r="D139" s="17">
        <f ca="1">IF(ROW()-ROW(Aizdevuma_dzēšana[[#Headers],[sākuma
atlikums]])=1,Aizdevuma_summa,IF(Aizdevuma_dzēšana[[#This Row],[maksājums
datums]]="",0,INDEX(Aizdevuma_dzēšana[], ROW()-4,8)))</f>
        <v>156570.91311570484</v>
      </c>
      <c r="E139" s="17">
        <f ca="1">IF(Ievadītās_vērtības,IF(ROW()-ROW(Aizdevuma_dzēšana[[#Headers],[procenti]])=1,-IPMT(Procentu_likme/12,1,Aizdevuma_termiņš-ROWS($C$4:C139)+1,Aizdevuma_dzēšana[[#This Row],[sākuma
atlikums]]),IFERROR(-IPMT(Procentu_likme/12,1,Aizdevuma_dzēšana[[#This Row],['#
atlikums]],D140),0)),0)</f>
        <v>650.6235361430389</v>
      </c>
      <c r="F139" s="17">
        <f ca="1">IFERROR(IF(AND(Ievadītās_vērtības,Aizdevuma_dzēšana[[#This Row],[maksājums
datums]]&lt;&gt;""),-PPMT(Procentu_likme/12,1,Aizdevuma_termiņš-ROWS($C$4:C139)+1,Aizdevuma_dzēšana[[#This Row],[sākuma
atlikums]]),""),0)</f>
        <v>421.26444137550817</v>
      </c>
      <c r="G139" s="17">
        <f ca="1">IF(Aizdevuma_dzēšana[[#This Row],[maksājums
datums]]="",0,Īpašuma_nodokļa_summa)</f>
        <v>375</v>
      </c>
      <c r="H139" s="17">
        <f ca="1">IF(Aizdevuma_dzēšana[[#This Row],[maksājums
datums]]="",0,Aizdevuma_dzēšana[[#This Row],[procenti]]+Aizdevuma_dzēšana[[#This Row],[pamatsumma]]+Aizdevuma_dzēšana[[#This Row],[īpašuma
nodoklis]])</f>
        <v>1446.8879775185471</v>
      </c>
      <c r="I139" s="17">
        <f ca="1">IF(Aizdevuma_dzēšana[[#This Row],[maksājums
datums]]="",0,Aizdevuma_dzēšana[[#This Row],[sākuma
atlikums]]-Aizdevuma_dzēšana[[#This Row],[pamatsumma]])</f>
        <v>156149.64867432934</v>
      </c>
      <c r="J139" s="12">
        <f ca="1">IF(Aizdevuma_dzēšana[[#This Row],[beigu
atlikums]]&gt;0,Pēdējā_rinda-ROW(),0)</f>
        <v>224</v>
      </c>
    </row>
    <row r="140" spans="2:10" ht="15" customHeight="1" x14ac:dyDescent="0.25">
      <c r="B140" s="21">
        <f>ROWS($B$4:B140)</f>
        <v>137</v>
      </c>
      <c r="C140" s="14">
        <f ca="1">IF(Ievadītās_vērtības,IF(Aizdevuma_dzēšana[[#This Row],['#]]&lt;=Aizdevuma_termiņš,IF(ROW()-ROW(Aizdevuma_dzēšana[[#Headers],[maksājums
datums]])=1,Aizdevuma_sākums,IF(I139&gt;0,EDATE(C139,1),"")),""),"")</f>
        <v>47462</v>
      </c>
      <c r="D140" s="17">
        <f ca="1">IF(ROW()-ROW(Aizdevuma_dzēšana[[#Headers],[sākuma
atlikums]])=1,Aizdevuma_summa,IF(Aizdevuma_dzēšana[[#This Row],[maksājums
datums]]="",0,INDEX(Aizdevuma_dzēšana[], ROW()-4,8)))</f>
        <v>156149.64867432934</v>
      </c>
      <c r="E140" s="17">
        <f ca="1">IF(Ievadītās_vērtības,IF(ROW()-ROW(Aizdevuma_dzēšana[[#Headers],[procenti]])=1,-IPMT(Procentu_likme/12,1,Aizdevuma_termiņš-ROWS($C$4:C140)+1,Aizdevuma_dzēšana[[#This Row],[sākuma
atlikums]]),IFERROR(-IPMT(Procentu_likme/12,1,Aizdevuma_dzēšana[[#This Row],['#
atlikums]],D141),0)),0)</f>
        <v>648.86095401853368</v>
      </c>
      <c r="F140" s="17">
        <f ca="1">IFERROR(IF(AND(Ievadītās_vērtības,Aizdevuma_dzēšana[[#This Row],[maksājums
datums]]&lt;&gt;""),-PPMT(Procentu_likme/12,1,Aizdevuma_termiņš-ROWS($C$4:C140)+1,Aizdevuma_dzēšana[[#This Row],[sākuma
atlikums]]),""),0)</f>
        <v>423.01970988123946</v>
      </c>
      <c r="G140" s="17">
        <f ca="1">IF(Aizdevuma_dzēšana[[#This Row],[maksājums
datums]]="",0,Īpašuma_nodokļa_summa)</f>
        <v>375</v>
      </c>
      <c r="H140" s="17">
        <f ca="1">IF(Aizdevuma_dzēšana[[#This Row],[maksājums
datums]]="",0,Aizdevuma_dzēšana[[#This Row],[procenti]]+Aizdevuma_dzēšana[[#This Row],[pamatsumma]]+Aizdevuma_dzēšana[[#This Row],[īpašuma
nodoklis]])</f>
        <v>1446.880663899773</v>
      </c>
      <c r="I140" s="17">
        <f ca="1">IF(Aizdevuma_dzēšana[[#This Row],[maksājums
datums]]="",0,Aizdevuma_dzēšana[[#This Row],[sākuma
atlikums]]-Aizdevuma_dzēšana[[#This Row],[pamatsumma]])</f>
        <v>155726.62896444809</v>
      </c>
      <c r="J140" s="12">
        <f ca="1">IF(Aizdevuma_dzēšana[[#This Row],[beigu
atlikums]]&gt;0,Pēdējā_rinda-ROW(),0)</f>
        <v>223</v>
      </c>
    </row>
    <row r="141" spans="2:10" ht="15" customHeight="1" x14ac:dyDescent="0.25">
      <c r="B141" s="21">
        <f>ROWS($B$4:B141)</f>
        <v>138</v>
      </c>
      <c r="C141" s="14">
        <f ca="1">IF(Ievadītās_vērtības,IF(Aizdevuma_dzēšana[[#This Row],['#]]&lt;=Aizdevuma_termiņš,IF(ROW()-ROW(Aizdevuma_dzēšana[[#Headers],[maksājums
datums]])=1,Aizdevuma_sākums,IF(I140&gt;0,EDATE(C140,1),"")),""),"")</f>
        <v>47493</v>
      </c>
      <c r="D141" s="17">
        <f ca="1">IF(ROW()-ROW(Aizdevuma_dzēšana[[#Headers],[sākuma
atlikums]])=1,Aizdevuma_summa,IF(Aizdevuma_dzēšana[[#This Row],[maksājums
datums]]="",0,INDEX(Aizdevuma_dzēšana[], ROW()-4,8)))</f>
        <v>155726.62896444809</v>
      </c>
      <c r="E141" s="17">
        <f ca="1">IF(Ievadītās_vērtības,IF(ROW()-ROW(Aizdevuma_dzēšana[[#Headers],[procenti]])=1,-IPMT(Procentu_likme/12,1,Aizdevuma_termiņš-ROWS($C$4:C141)+1,Aizdevuma_dzēšana[[#This Row],[sākuma
atlikums]]),IFERROR(-IPMT(Procentu_likme/12,1,Aizdevuma_dzēšana[[#This Row],['#
atlikums]],D142),0)),0)</f>
        <v>647.0910278018431</v>
      </c>
      <c r="F141" s="17">
        <f ca="1">IFERROR(IF(AND(Ievadītās_vērtības,Aizdevuma_dzēšana[[#This Row],[maksājums
datums]]&lt;&gt;""),-PPMT(Procentu_likme/12,1,Aizdevuma_termiņš-ROWS($C$4:C141)+1,Aizdevuma_dzēšana[[#This Row],[sākuma
atlikums]]),""),0)</f>
        <v>424.78229200574475</v>
      </c>
      <c r="G141" s="17">
        <f ca="1">IF(Aizdevuma_dzēšana[[#This Row],[maksājums
datums]]="",0,Īpašuma_nodokļa_summa)</f>
        <v>375</v>
      </c>
      <c r="H141" s="17">
        <f ca="1">IF(Aizdevuma_dzēšana[[#This Row],[maksājums
datums]]="",0,Aizdevuma_dzēšana[[#This Row],[procenti]]+Aizdevuma_dzēšana[[#This Row],[pamatsumma]]+Aizdevuma_dzēšana[[#This Row],[īpašuma
nodoklis]])</f>
        <v>1446.8733198075879</v>
      </c>
      <c r="I141" s="17">
        <f ca="1">IF(Aizdevuma_dzēšana[[#This Row],[maksājums
datums]]="",0,Aizdevuma_dzēšana[[#This Row],[sākuma
atlikums]]-Aizdevuma_dzēšana[[#This Row],[pamatsumma]])</f>
        <v>155301.84667244233</v>
      </c>
      <c r="J141" s="12">
        <f ca="1">IF(Aizdevuma_dzēšana[[#This Row],[beigu
atlikums]]&gt;0,Pēdējā_rinda-ROW(),0)</f>
        <v>222</v>
      </c>
    </row>
    <row r="142" spans="2:10" ht="15" customHeight="1" x14ac:dyDescent="0.25">
      <c r="B142" s="21">
        <f>ROWS($B$4:B142)</f>
        <v>139</v>
      </c>
      <c r="C142" s="14">
        <f ca="1">IF(Ievadītās_vērtības,IF(Aizdevuma_dzēšana[[#This Row],['#]]&lt;=Aizdevuma_termiņš,IF(ROW()-ROW(Aizdevuma_dzēšana[[#Headers],[maksājums
datums]])=1,Aizdevuma_sākums,IF(I141&gt;0,EDATE(C141,1),"")),""),"")</f>
        <v>47524</v>
      </c>
      <c r="D142" s="17">
        <f ca="1">IF(ROW()-ROW(Aizdevuma_dzēšana[[#Headers],[sākuma
atlikums]])=1,Aizdevuma_summa,IF(Aizdevuma_dzēšana[[#This Row],[maksājums
datums]]="",0,INDEX(Aizdevuma_dzēšana[], ROW()-4,8)))</f>
        <v>155301.84667244233</v>
      </c>
      <c r="E142" s="17">
        <f ca="1">IF(Ievadītās_vērtības,IF(ROW()-ROW(Aizdevuma_dzēšana[[#Headers],[procenti]])=1,-IPMT(Procentu_likme/12,1,Aizdevuma_termiņš-ROWS($C$4:C142)+1,Aizdevuma_dzēšana[[#This Row],[sākuma
atlikums]]),IFERROR(-IPMT(Procentu_likme/12,1,Aizdevuma_dzēšana[[#This Row],['#
atlikums]],D143),0)),0)</f>
        <v>645.31372689258285</v>
      </c>
      <c r="F142" s="17">
        <f ca="1">IFERROR(IF(AND(Ievadītās_vērtības,Aizdevuma_dzēšana[[#This Row],[maksājums
datums]]&lt;&gt;""),-PPMT(Procentu_likme/12,1,Aizdevuma_termiņš-ROWS($C$4:C142)+1,Aizdevuma_dzēšana[[#This Row],[sākuma
atlikums]]),""),0)</f>
        <v>426.55221822243533</v>
      </c>
      <c r="G142" s="17">
        <f ca="1">IF(Aizdevuma_dzēšana[[#This Row],[maksājums
datums]]="",0,Īpašuma_nodokļa_summa)</f>
        <v>375</v>
      </c>
      <c r="H142" s="17">
        <f ca="1">IF(Aizdevuma_dzēšana[[#This Row],[maksājums
datums]]="",0,Aizdevuma_dzēšana[[#This Row],[procenti]]+Aizdevuma_dzēšana[[#This Row],[pamatsumma]]+Aizdevuma_dzēšana[[#This Row],[īpašuma
nodoklis]])</f>
        <v>1446.8659451150181</v>
      </c>
      <c r="I142" s="17">
        <f ca="1">IF(Aizdevuma_dzēšana[[#This Row],[maksājums
datums]]="",0,Aizdevuma_dzēšana[[#This Row],[sākuma
atlikums]]-Aizdevuma_dzēšana[[#This Row],[pamatsumma]])</f>
        <v>154875.2944542199</v>
      </c>
      <c r="J142" s="12">
        <f ca="1">IF(Aizdevuma_dzēšana[[#This Row],[beigu
atlikums]]&gt;0,Pēdējā_rinda-ROW(),0)</f>
        <v>221</v>
      </c>
    </row>
    <row r="143" spans="2:10" ht="15" customHeight="1" x14ac:dyDescent="0.25">
      <c r="B143" s="21">
        <f>ROWS($B$4:B143)</f>
        <v>140</v>
      </c>
      <c r="C143" s="14">
        <f ca="1">IF(Ievadītās_vērtības,IF(Aizdevuma_dzēšana[[#This Row],['#]]&lt;=Aizdevuma_termiņš,IF(ROW()-ROW(Aizdevuma_dzēšana[[#Headers],[maksājums
datums]])=1,Aizdevuma_sākums,IF(I142&gt;0,EDATE(C142,1),"")),""),"")</f>
        <v>47552</v>
      </c>
      <c r="D143" s="17">
        <f ca="1">IF(ROW()-ROW(Aizdevuma_dzēšana[[#Headers],[sākuma
atlikums]])=1,Aizdevuma_summa,IF(Aizdevuma_dzēšana[[#This Row],[maksājums
datums]]="",0,INDEX(Aizdevuma_dzēšana[], ROW()-4,8)))</f>
        <v>154875.2944542199</v>
      </c>
      <c r="E143" s="17">
        <f ca="1">IF(Ievadītās_vērtības,IF(ROW()-ROW(Aizdevuma_dzēšana[[#Headers],[procenti]])=1,-IPMT(Procentu_likme/12,1,Aizdevuma_termiņš-ROWS($C$4:C143)+1,Aizdevuma_dzēšana[[#This Row],[sākuma
atlikums]]),IFERROR(-IPMT(Procentu_likme/12,1,Aizdevuma_dzēšana[[#This Row],['#
atlikums]],D144),0)),0)</f>
        <v>643.52902056286757</v>
      </c>
      <c r="F143" s="17">
        <f ca="1">IFERROR(IF(AND(Ievadītās_vērtības,Aizdevuma_dzēšana[[#This Row],[maksājums
datums]]&lt;&gt;""),-PPMT(Procentu_likme/12,1,Aizdevuma_termiņš-ROWS($C$4:C143)+1,Aizdevuma_dzēšana[[#This Row],[sākuma
atlikums]]),""),0)</f>
        <v>428.32951913169552</v>
      </c>
      <c r="G143" s="17">
        <f ca="1">IF(Aizdevuma_dzēšana[[#This Row],[maksājums
datums]]="",0,Īpašuma_nodokļa_summa)</f>
        <v>375</v>
      </c>
      <c r="H143" s="17">
        <f ca="1">IF(Aizdevuma_dzēšana[[#This Row],[maksājums
datums]]="",0,Aizdevuma_dzēšana[[#This Row],[procenti]]+Aizdevuma_dzēšana[[#This Row],[pamatsumma]]+Aizdevuma_dzēšana[[#This Row],[īpašuma
nodoklis]])</f>
        <v>1446.8585396945632</v>
      </c>
      <c r="I143" s="17">
        <f ca="1">IF(Aizdevuma_dzēšana[[#This Row],[maksājums
datums]]="",0,Aizdevuma_dzēšana[[#This Row],[sākuma
atlikums]]-Aizdevuma_dzēšana[[#This Row],[pamatsumma]])</f>
        <v>154446.96493508821</v>
      </c>
      <c r="J143" s="12">
        <f ca="1">IF(Aizdevuma_dzēšana[[#This Row],[beigu
atlikums]]&gt;0,Pēdējā_rinda-ROW(),0)</f>
        <v>220</v>
      </c>
    </row>
    <row r="144" spans="2:10" ht="15" customHeight="1" x14ac:dyDescent="0.25">
      <c r="B144" s="21">
        <f>ROWS($B$4:B144)</f>
        <v>141</v>
      </c>
      <c r="C144" s="14">
        <f ca="1">IF(Ievadītās_vērtības,IF(Aizdevuma_dzēšana[[#This Row],['#]]&lt;=Aizdevuma_termiņš,IF(ROW()-ROW(Aizdevuma_dzēšana[[#Headers],[maksājums
datums]])=1,Aizdevuma_sākums,IF(I143&gt;0,EDATE(C143,1),"")),""),"")</f>
        <v>47583</v>
      </c>
      <c r="D144" s="17">
        <f ca="1">IF(ROW()-ROW(Aizdevuma_dzēšana[[#Headers],[sākuma
atlikums]])=1,Aizdevuma_summa,IF(Aizdevuma_dzēšana[[#This Row],[maksājums
datums]]="",0,INDEX(Aizdevuma_dzēšana[], ROW()-4,8)))</f>
        <v>154446.96493508821</v>
      </c>
      <c r="E144" s="17">
        <f ca="1">IF(Ievadītās_vērtības,IF(ROW()-ROW(Aizdevuma_dzēšana[[#Headers],[procenti]])=1,-IPMT(Procentu_likme/12,1,Aizdevuma_termiņš-ROWS($C$4:C144)+1,Aizdevuma_dzēšana[[#This Row],[sākuma
atlikums]]),IFERROR(-IPMT(Procentu_likme/12,1,Aizdevuma_dzēšana[[#This Row],['#
atlikums]],D145),0)),0)</f>
        <v>641.73687795677836</v>
      </c>
      <c r="F144" s="17">
        <f ca="1">IFERROR(IF(AND(Ievadītās_vērtības,Aizdevuma_dzēšana[[#This Row],[maksājums
datums]]&lt;&gt;""),-PPMT(Procentu_likme/12,1,Aizdevuma_termiņš-ROWS($C$4:C144)+1,Aizdevuma_dzēšana[[#This Row],[sākuma
atlikums]]),""),0)</f>
        <v>430.11422546141091</v>
      </c>
      <c r="G144" s="17">
        <f ca="1">IF(Aizdevuma_dzēšana[[#This Row],[maksājums
datums]]="",0,Īpašuma_nodokļa_summa)</f>
        <v>375</v>
      </c>
      <c r="H144" s="17">
        <f ca="1">IF(Aizdevuma_dzēšana[[#This Row],[maksājums
datums]]="",0,Aizdevuma_dzēšana[[#This Row],[procenti]]+Aizdevuma_dzēšana[[#This Row],[pamatsumma]]+Aizdevuma_dzēšana[[#This Row],[īpašuma
nodoklis]])</f>
        <v>1446.8511034181893</v>
      </c>
      <c r="I144" s="17">
        <f ca="1">IF(Aizdevuma_dzēšana[[#This Row],[maksājums
datums]]="",0,Aizdevuma_dzēšana[[#This Row],[sākuma
atlikums]]-Aizdevuma_dzēšana[[#This Row],[pamatsumma]])</f>
        <v>154016.8507096268</v>
      </c>
      <c r="J144" s="12">
        <f ca="1">IF(Aizdevuma_dzēšana[[#This Row],[beigu
atlikums]]&gt;0,Pēdējā_rinda-ROW(),0)</f>
        <v>219</v>
      </c>
    </row>
    <row r="145" spans="2:10" ht="15" customHeight="1" x14ac:dyDescent="0.25">
      <c r="B145" s="21">
        <f>ROWS($B$4:B145)</f>
        <v>142</v>
      </c>
      <c r="C145" s="14">
        <f ca="1">IF(Ievadītās_vērtības,IF(Aizdevuma_dzēšana[[#This Row],['#]]&lt;=Aizdevuma_termiņš,IF(ROW()-ROW(Aizdevuma_dzēšana[[#Headers],[maksājums
datums]])=1,Aizdevuma_sākums,IF(I144&gt;0,EDATE(C144,1),"")),""),"")</f>
        <v>47613</v>
      </c>
      <c r="D145" s="17">
        <f ca="1">IF(ROW()-ROW(Aizdevuma_dzēšana[[#Headers],[sākuma
atlikums]])=1,Aizdevuma_summa,IF(Aizdevuma_dzēšana[[#This Row],[maksājums
datums]]="",0,INDEX(Aizdevuma_dzēšana[], ROW()-4,8)))</f>
        <v>154016.8507096268</v>
      </c>
      <c r="E145" s="17">
        <f ca="1">IF(Ievadītās_vērtības,IF(ROW()-ROW(Aizdevuma_dzēšana[[#Headers],[procenti]])=1,-IPMT(Procentu_likme/12,1,Aizdevuma_termiņš-ROWS($C$4:C145)+1,Aizdevuma_dzēšana[[#This Row],[sākuma
atlikums]]),IFERROR(-IPMT(Procentu_likme/12,1,Aizdevuma_dzēšana[[#This Row],['#
atlikums]],D146),0)),0)</f>
        <v>639.93726808983047</v>
      </c>
      <c r="F145" s="17">
        <f ca="1">IFERROR(IF(AND(Ievadītās_vērtības,Aizdevuma_dzēšana[[#This Row],[maksājums
datums]]&lt;&gt;""),-PPMT(Procentu_likme/12,1,Aizdevuma_termiņš-ROWS($C$4:C145)+1,Aizdevuma_dzēšana[[#This Row],[sākuma
atlikums]]),""),0)</f>
        <v>431.90636806750007</v>
      </c>
      <c r="G145" s="17">
        <f ca="1">IF(Aizdevuma_dzēšana[[#This Row],[maksājums
datums]]="",0,Īpašuma_nodokļa_summa)</f>
        <v>375</v>
      </c>
      <c r="H145" s="17">
        <f ca="1">IF(Aizdevuma_dzēšana[[#This Row],[maksājums
datums]]="",0,Aizdevuma_dzēšana[[#This Row],[procenti]]+Aizdevuma_dzēšana[[#This Row],[pamatsumma]]+Aizdevuma_dzēšana[[#This Row],[īpašuma
nodoklis]])</f>
        <v>1446.8436361573306</v>
      </c>
      <c r="I145" s="17">
        <f ca="1">IF(Aizdevuma_dzēšana[[#This Row],[maksājums
datums]]="",0,Aizdevuma_dzēšana[[#This Row],[sākuma
atlikums]]-Aizdevuma_dzēšana[[#This Row],[pamatsumma]])</f>
        <v>153584.94434155931</v>
      </c>
      <c r="J145" s="12">
        <f ca="1">IF(Aizdevuma_dzēšana[[#This Row],[beigu
atlikums]]&gt;0,Pēdējā_rinda-ROW(),0)</f>
        <v>218</v>
      </c>
    </row>
    <row r="146" spans="2:10" ht="15" customHeight="1" x14ac:dyDescent="0.25">
      <c r="B146" s="21">
        <f>ROWS($B$4:B146)</f>
        <v>143</v>
      </c>
      <c r="C146" s="14">
        <f ca="1">IF(Ievadītās_vērtības,IF(Aizdevuma_dzēšana[[#This Row],['#]]&lt;=Aizdevuma_termiņš,IF(ROW()-ROW(Aizdevuma_dzēšana[[#Headers],[maksājums
datums]])=1,Aizdevuma_sākums,IF(I145&gt;0,EDATE(C145,1),"")),""),"")</f>
        <v>47644</v>
      </c>
      <c r="D146" s="17">
        <f ca="1">IF(ROW()-ROW(Aizdevuma_dzēšana[[#Headers],[sākuma
atlikums]])=1,Aizdevuma_summa,IF(Aizdevuma_dzēšana[[#This Row],[maksājums
datums]]="",0,INDEX(Aizdevuma_dzēšana[], ROW()-4,8)))</f>
        <v>153584.94434155931</v>
      </c>
      <c r="E146" s="17">
        <f ca="1">IF(Ievadītās_vērtības,IF(ROW()-ROW(Aizdevuma_dzēšana[[#Headers],[procenti]])=1,-IPMT(Procentu_likme/12,1,Aizdevuma_termiņš-ROWS($C$4:C146)+1,Aizdevuma_dzēšana[[#This Row],[sākuma
atlikums]]),IFERROR(-IPMT(Procentu_likme/12,1,Aizdevuma_dzēšana[[#This Row],['#
atlikums]],D147),0)),0)</f>
        <v>638.13015984843696</v>
      </c>
      <c r="F146" s="17">
        <f ca="1">IFERROR(IF(AND(Ievadītās_vērtības,Aizdevuma_dzēšana[[#This Row],[maksājums
datums]]&lt;&gt;""),-PPMT(Procentu_likme/12,1,Aizdevuma_termiņš-ROWS($C$4:C146)+1,Aizdevuma_dzēšana[[#This Row],[sākuma
atlikums]]),""),0)</f>
        <v>433.70597793444801</v>
      </c>
      <c r="G146" s="17">
        <f ca="1">IF(Aizdevuma_dzēšana[[#This Row],[maksājums
datums]]="",0,Īpašuma_nodokļa_summa)</f>
        <v>375</v>
      </c>
      <c r="H146" s="17">
        <f ca="1">IF(Aizdevuma_dzēšana[[#This Row],[maksājums
datums]]="",0,Aizdevuma_dzēšana[[#This Row],[procenti]]+Aizdevuma_dzēšana[[#This Row],[pamatsumma]]+Aizdevuma_dzēšana[[#This Row],[īpašuma
nodoklis]])</f>
        <v>1446.8361377828851</v>
      </c>
      <c r="I146" s="17">
        <f ca="1">IF(Aizdevuma_dzēšana[[#This Row],[maksājums
datums]]="",0,Aizdevuma_dzēšana[[#This Row],[sākuma
atlikums]]-Aizdevuma_dzēšana[[#This Row],[pamatsumma]])</f>
        <v>153151.23836362487</v>
      </c>
      <c r="J146" s="12">
        <f ca="1">IF(Aizdevuma_dzēšana[[#This Row],[beigu
atlikums]]&gt;0,Pēdējā_rinda-ROW(),0)</f>
        <v>217</v>
      </c>
    </row>
    <row r="147" spans="2:10" ht="15" customHeight="1" x14ac:dyDescent="0.25">
      <c r="B147" s="21">
        <f>ROWS($B$4:B147)</f>
        <v>144</v>
      </c>
      <c r="C147" s="14">
        <f ca="1">IF(Ievadītās_vērtības,IF(Aizdevuma_dzēšana[[#This Row],['#]]&lt;=Aizdevuma_termiņš,IF(ROW()-ROW(Aizdevuma_dzēšana[[#Headers],[maksājums
datums]])=1,Aizdevuma_sākums,IF(I146&gt;0,EDATE(C146,1),"")),""),"")</f>
        <v>47674</v>
      </c>
      <c r="D147" s="17">
        <f ca="1">IF(ROW()-ROW(Aizdevuma_dzēšana[[#Headers],[sākuma
atlikums]])=1,Aizdevuma_summa,IF(Aizdevuma_dzēšana[[#This Row],[maksājums
datums]]="",0,INDEX(Aizdevuma_dzēšana[], ROW()-4,8)))</f>
        <v>153151.23836362487</v>
      </c>
      <c r="E147" s="17">
        <f ca="1">IF(Ievadītās_vērtības,IF(ROW()-ROW(Aizdevuma_dzēšana[[#Headers],[procenti]])=1,-IPMT(Procentu_likme/12,1,Aizdevuma_termiņš-ROWS($C$4:C147)+1,Aizdevuma_dzēšana[[#This Row],[sākuma
atlikums]]),IFERROR(-IPMT(Procentu_likme/12,1,Aizdevuma_dzēšana[[#This Row],['#
atlikums]],D148),0)),0)</f>
        <v>636.31552198937095</v>
      </c>
      <c r="F147" s="17">
        <f ca="1">IFERROR(IF(AND(Ievadītās_vērtības,Aizdevuma_dzēšana[[#This Row],[maksājums
datums]]&lt;&gt;""),-PPMT(Procentu_likme/12,1,Aizdevuma_termiņš-ROWS($C$4:C147)+1,Aizdevuma_dzēšana[[#This Row],[sākuma
atlikums]]),""),0)</f>
        <v>435.51308617584152</v>
      </c>
      <c r="G147" s="17">
        <f ca="1">IF(Aizdevuma_dzēšana[[#This Row],[maksājums
datums]]="",0,Īpašuma_nodokļa_summa)</f>
        <v>375</v>
      </c>
      <c r="H147" s="17">
        <f ca="1">IF(Aizdevuma_dzēšana[[#This Row],[maksājums
datums]]="",0,Aizdevuma_dzēšana[[#This Row],[procenti]]+Aizdevuma_dzēšana[[#This Row],[pamatsumma]]+Aizdevuma_dzēšana[[#This Row],[īpašuma
nodoklis]])</f>
        <v>1446.8286081652125</v>
      </c>
      <c r="I147" s="17">
        <f ca="1">IF(Aizdevuma_dzēšana[[#This Row],[maksājums
datums]]="",0,Aizdevuma_dzēšana[[#This Row],[sākuma
atlikums]]-Aizdevuma_dzēšana[[#This Row],[pamatsumma]])</f>
        <v>152715.72527744903</v>
      </c>
      <c r="J147" s="12">
        <f ca="1">IF(Aizdevuma_dzēšana[[#This Row],[beigu
atlikums]]&gt;0,Pēdējā_rinda-ROW(),0)</f>
        <v>216</v>
      </c>
    </row>
    <row r="148" spans="2:10" ht="15" customHeight="1" x14ac:dyDescent="0.25">
      <c r="B148" s="21">
        <f>ROWS($B$4:B148)</f>
        <v>145</v>
      </c>
      <c r="C148" s="14">
        <f ca="1">IF(Ievadītās_vērtības,IF(Aizdevuma_dzēšana[[#This Row],['#]]&lt;=Aizdevuma_termiņš,IF(ROW()-ROW(Aizdevuma_dzēšana[[#Headers],[maksājums
datums]])=1,Aizdevuma_sākums,IF(I147&gt;0,EDATE(C147,1),"")),""),"")</f>
        <v>47705</v>
      </c>
      <c r="D148" s="17">
        <f ca="1">IF(ROW()-ROW(Aizdevuma_dzēšana[[#Headers],[sākuma
atlikums]])=1,Aizdevuma_summa,IF(Aizdevuma_dzēšana[[#This Row],[maksājums
datums]]="",0,INDEX(Aizdevuma_dzēšana[], ROW()-4,8)))</f>
        <v>152715.72527744903</v>
      </c>
      <c r="E148" s="17">
        <f ca="1">IF(Ievadītās_vērtības,IF(ROW()-ROW(Aizdevuma_dzēšana[[#Headers],[procenti]])=1,-IPMT(Procentu_likme/12,1,Aizdevuma_termiņš-ROWS($C$4:C148)+1,Aizdevuma_dzēšana[[#This Row],[sākuma
atlikums]]),IFERROR(-IPMT(Procentu_likme/12,1,Aizdevuma_dzēšana[[#This Row],['#
atlikums]],D149),0)),0)</f>
        <v>634.49332313922559</v>
      </c>
      <c r="F148" s="17">
        <f ca="1">IFERROR(IF(AND(Ievadītās_vērtības,Aizdevuma_dzēšana[[#This Row],[maksājums
datums]]&lt;&gt;""),-PPMT(Procentu_likme/12,1,Aizdevuma_termiņš-ROWS($C$4:C148)+1,Aizdevuma_dzēšana[[#This Row],[sākuma
atlikums]]),""),0)</f>
        <v>437.32772403490753</v>
      </c>
      <c r="G148" s="17">
        <f ca="1">IF(Aizdevuma_dzēšana[[#This Row],[maksājums
datums]]="",0,Īpašuma_nodokļa_summa)</f>
        <v>375</v>
      </c>
      <c r="H148" s="17">
        <f ca="1">IF(Aizdevuma_dzēšana[[#This Row],[maksājums
datums]]="",0,Aizdevuma_dzēšana[[#This Row],[procenti]]+Aizdevuma_dzēšana[[#This Row],[pamatsumma]]+Aizdevuma_dzēšana[[#This Row],[īpašuma
nodoklis]])</f>
        <v>1446.8210471741331</v>
      </c>
      <c r="I148" s="17">
        <f ca="1">IF(Aizdevuma_dzēšana[[#This Row],[maksājums
datums]]="",0,Aizdevuma_dzēšana[[#This Row],[sākuma
atlikums]]-Aizdevuma_dzēšana[[#This Row],[pamatsumma]])</f>
        <v>152278.39755341414</v>
      </c>
      <c r="J148" s="12">
        <f ca="1">IF(Aizdevuma_dzēšana[[#This Row],[beigu
atlikums]]&gt;0,Pēdējā_rinda-ROW(),0)</f>
        <v>215</v>
      </c>
    </row>
    <row r="149" spans="2:10" ht="15" customHeight="1" x14ac:dyDescent="0.25">
      <c r="B149" s="21">
        <f>ROWS($B$4:B149)</f>
        <v>146</v>
      </c>
      <c r="C149" s="14">
        <f ca="1">IF(Ievadītās_vērtības,IF(Aizdevuma_dzēšana[[#This Row],['#]]&lt;=Aizdevuma_termiņš,IF(ROW()-ROW(Aizdevuma_dzēšana[[#Headers],[maksājums
datums]])=1,Aizdevuma_sākums,IF(I148&gt;0,EDATE(C148,1),"")),""),"")</f>
        <v>47736</v>
      </c>
      <c r="D149" s="17">
        <f ca="1">IF(ROW()-ROW(Aizdevuma_dzēšana[[#Headers],[sākuma
atlikums]])=1,Aizdevuma_summa,IF(Aizdevuma_dzēšana[[#This Row],[maksājums
datums]]="",0,INDEX(Aizdevuma_dzēšana[], ROW()-4,8)))</f>
        <v>152278.39755341414</v>
      </c>
      <c r="E149" s="17">
        <f ca="1">IF(Ievadītās_vērtības,IF(ROW()-ROW(Aizdevuma_dzēšana[[#Headers],[procenti]])=1,-IPMT(Procentu_likme/12,1,Aizdevuma_termiņš-ROWS($C$4:C149)+1,Aizdevuma_dzēšana[[#This Row],[sākuma
atlikums]]),IFERROR(-IPMT(Procentu_likme/12,1,Aizdevuma_dzēšana[[#This Row],['#
atlikums]],D150),0)),0)</f>
        <v>632.66353179387113</v>
      </c>
      <c r="F149" s="17">
        <f ca="1">IFERROR(IF(AND(Ievadītās_vērtības,Aizdevuma_dzēšana[[#This Row],[maksājums
datums]]&lt;&gt;""),-PPMT(Procentu_likme/12,1,Aizdevuma_termiņš-ROWS($C$4:C149)+1,Aizdevuma_dzēšana[[#This Row],[sākuma
atlikums]]),""),0)</f>
        <v>439.14992288505294</v>
      </c>
      <c r="G149" s="17">
        <f ca="1">IF(Aizdevuma_dzēšana[[#This Row],[maksājums
datums]]="",0,Īpašuma_nodokļa_summa)</f>
        <v>375</v>
      </c>
      <c r="H149" s="17">
        <f ca="1">IF(Aizdevuma_dzēšana[[#This Row],[maksājums
datums]]="",0,Aizdevuma_dzēšana[[#This Row],[procenti]]+Aizdevuma_dzēšana[[#This Row],[pamatsumma]]+Aizdevuma_dzēšana[[#This Row],[īpašuma
nodoklis]])</f>
        <v>1446.813454678924</v>
      </c>
      <c r="I149" s="17">
        <f ca="1">IF(Aizdevuma_dzēšana[[#This Row],[maksājums
datums]]="",0,Aizdevuma_dzēšana[[#This Row],[sākuma
atlikums]]-Aizdevuma_dzēšana[[#This Row],[pamatsumma]])</f>
        <v>151839.24763052908</v>
      </c>
      <c r="J149" s="12">
        <f ca="1">IF(Aizdevuma_dzēšana[[#This Row],[beigu
atlikums]]&gt;0,Pēdējā_rinda-ROW(),0)</f>
        <v>214</v>
      </c>
    </row>
    <row r="150" spans="2:10" ht="15" customHeight="1" x14ac:dyDescent="0.25">
      <c r="B150" s="21">
        <f>ROWS($B$4:B150)</f>
        <v>147</v>
      </c>
      <c r="C150" s="14">
        <f ca="1">IF(Ievadītās_vērtības,IF(Aizdevuma_dzēšana[[#This Row],['#]]&lt;=Aizdevuma_termiņš,IF(ROW()-ROW(Aizdevuma_dzēšana[[#Headers],[maksājums
datums]])=1,Aizdevuma_sākums,IF(I149&gt;0,EDATE(C149,1),"")),""),"")</f>
        <v>47766</v>
      </c>
      <c r="D150" s="17">
        <f ca="1">IF(ROW()-ROW(Aizdevuma_dzēšana[[#Headers],[sākuma
atlikums]])=1,Aizdevuma_summa,IF(Aizdevuma_dzēšana[[#This Row],[maksājums
datums]]="",0,INDEX(Aizdevuma_dzēšana[], ROW()-4,8)))</f>
        <v>151839.24763052908</v>
      </c>
      <c r="E150" s="17">
        <f ca="1">IF(Ievadītās_vērtības,IF(ROW()-ROW(Aizdevuma_dzēšana[[#Headers],[procenti]])=1,-IPMT(Procentu_likme/12,1,Aizdevuma_termiņš-ROWS($C$4:C150)+1,Aizdevuma_dzēšana[[#This Row],[sākuma
atlikums]]),IFERROR(-IPMT(Procentu_likme/12,1,Aizdevuma_dzēšana[[#This Row],['#
atlikums]],D151),0)),0)</f>
        <v>630.8261163179111</v>
      </c>
      <c r="F150" s="17">
        <f ca="1">IFERROR(IF(AND(Ievadītās_vērtības,Aizdevuma_dzēšana[[#This Row],[maksājums
datums]]&lt;&gt;""),-PPMT(Procentu_likme/12,1,Aizdevuma_termiņš-ROWS($C$4:C150)+1,Aizdevuma_dzēšana[[#This Row],[sākuma
atlikums]]),""),0)</f>
        <v>440.9797142304073</v>
      </c>
      <c r="G150" s="17">
        <f ca="1">IF(Aizdevuma_dzēšana[[#This Row],[maksājums
datums]]="",0,Īpašuma_nodokļa_summa)</f>
        <v>375</v>
      </c>
      <c r="H150" s="17">
        <f ca="1">IF(Aizdevuma_dzēšana[[#This Row],[maksājums
datums]]="",0,Aizdevuma_dzēšana[[#This Row],[procenti]]+Aizdevuma_dzēšana[[#This Row],[pamatsumma]]+Aizdevuma_dzēšana[[#This Row],[īpašuma
nodoklis]])</f>
        <v>1446.8058305483185</v>
      </c>
      <c r="I150" s="17">
        <f ca="1">IF(Aizdevuma_dzēšana[[#This Row],[maksājums
datums]]="",0,Aizdevuma_dzēšana[[#This Row],[sākuma
atlikums]]-Aizdevuma_dzēšana[[#This Row],[pamatsumma]])</f>
        <v>151398.26791629868</v>
      </c>
      <c r="J150" s="12">
        <f ca="1">IF(Aizdevuma_dzēšana[[#This Row],[beigu
atlikums]]&gt;0,Pēdējā_rinda-ROW(),0)</f>
        <v>213</v>
      </c>
    </row>
    <row r="151" spans="2:10" ht="15" customHeight="1" x14ac:dyDescent="0.25">
      <c r="B151" s="21">
        <f>ROWS($B$4:B151)</f>
        <v>148</v>
      </c>
      <c r="C151" s="14">
        <f ca="1">IF(Ievadītās_vērtības,IF(Aizdevuma_dzēšana[[#This Row],['#]]&lt;=Aizdevuma_termiņš,IF(ROW()-ROW(Aizdevuma_dzēšana[[#Headers],[maksājums
datums]])=1,Aizdevuma_sākums,IF(I150&gt;0,EDATE(C150,1),"")),""),"")</f>
        <v>47797</v>
      </c>
      <c r="D151" s="17">
        <f ca="1">IF(ROW()-ROW(Aizdevuma_dzēšana[[#Headers],[sākuma
atlikums]])=1,Aizdevuma_summa,IF(Aizdevuma_dzēšana[[#This Row],[maksājums
datums]]="",0,INDEX(Aizdevuma_dzēšana[], ROW()-4,8)))</f>
        <v>151398.26791629868</v>
      </c>
      <c r="E151" s="17">
        <f ca="1">IF(Ievadītās_vērtības,IF(ROW()-ROW(Aizdevuma_dzēšana[[#Headers],[procenti]])=1,-IPMT(Procentu_likme/12,1,Aizdevuma_termiņš-ROWS($C$4:C151)+1,Aizdevuma_dzēšana[[#This Row],[sākuma
atlikums]]),IFERROR(-IPMT(Procentu_likme/12,1,Aizdevuma_dzēšana[[#This Row],['#
atlikums]],D152),0)),0)</f>
        <v>628.98104494413451</v>
      </c>
      <c r="F151" s="17">
        <f ca="1">IFERROR(IF(AND(Ievadītās_vērtības,Aizdevuma_dzēšana[[#This Row],[maksājums
datums]]&lt;&gt;""),-PPMT(Procentu_likme/12,1,Aizdevuma_termiņš-ROWS($C$4:C151)+1,Aizdevuma_dzēšana[[#This Row],[sākuma
atlikums]]),""),0)</f>
        <v>442.81712970636744</v>
      </c>
      <c r="G151" s="17">
        <f ca="1">IF(Aizdevuma_dzēšana[[#This Row],[maksājums
datums]]="",0,Īpašuma_nodokļa_summa)</f>
        <v>375</v>
      </c>
      <c r="H151" s="17">
        <f ca="1">IF(Aizdevuma_dzēšana[[#This Row],[maksājums
datums]]="",0,Aizdevuma_dzēšana[[#This Row],[procenti]]+Aizdevuma_dzēšana[[#This Row],[pamatsumma]]+Aizdevuma_dzēšana[[#This Row],[īpašuma
nodoklis]])</f>
        <v>1446.798174650502</v>
      </c>
      <c r="I151" s="17">
        <f ca="1">IF(Aizdevuma_dzēšana[[#This Row],[maksājums
datums]]="",0,Aizdevuma_dzēšana[[#This Row],[sākuma
atlikums]]-Aizdevuma_dzēšana[[#This Row],[pamatsumma]])</f>
        <v>150955.45078659229</v>
      </c>
      <c r="J151" s="12">
        <f ca="1">IF(Aizdevuma_dzēšana[[#This Row],[beigu
atlikums]]&gt;0,Pēdējā_rinda-ROW(),0)</f>
        <v>212</v>
      </c>
    </row>
    <row r="152" spans="2:10" ht="15" customHeight="1" x14ac:dyDescent="0.25">
      <c r="B152" s="21">
        <f>ROWS($B$4:B152)</f>
        <v>149</v>
      </c>
      <c r="C152" s="14">
        <f ca="1">IF(Ievadītās_vērtības,IF(Aizdevuma_dzēšana[[#This Row],['#]]&lt;=Aizdevuma_termiņš,IF(ROW()-ROW(Aizdevuma_dzēšana[[#Headers],[maksājums
datums]])=1,Aizdevuma_sākums,IF(I151&gt;0,EDATE(C151,1),"")),""),"")</f>
        <v>47827</v>
      </c>
      <c r="D152" s="17">
        <f ca="1">IF(ROW()-ROW(Aizdevuma_dzēšana[[#Headers],[sākuma
atlikums]])=1,Aizdevuma_summa,IF(Aizdevuma_dzēšana[[#This Row],[maksājums
datums]]="",0,INDEX(Aizdevuma_dzēšana[], ROW()-4,8)))</f>
        <v>150955.45078659229</v>
      </c>
      <c r="E152" s="17">
        <f ca="1">IF(Ievadītās_vērtības,IF(ROW()-ROW(Aizdevuma_dzēšana[[#Headers],[procenti]])=1,-IPMT(Procentu_likme/12,1,Aizdevuma_termiņš-ROWS($C$4:C152)+1,Aizdevuma_dzēšana[[#This Row],[sākuma
atlikums]]),IFERROR(-IPMT(Procentu_likme/12,1,Aizdevuma_dzēšana[[#This Row],['#
atlikums]],D153),0)),0)</f>
        <v>627.12828577296727</v>
      </c>
      <c r="F152" s="17">
        <f ca="1">IFERROR(IF(AND(Ievadītās_vērtības,Aizdevuma_dzēšana[[#This Row],[maksājums
datums]]&lt;&gt;""),-PPMT(Procentu_likme/12,1,Aizdevuma_termiņš-ROWS($C$4:C152)+1,Aizdevuma_dzēšana[[#This Row],[sākuma
atlikums]]),""),0)</f>
        <v>444.66220108014386</v>
      </c>
      <c r="G152" s="17">
        <f ca="1">IF(Aizdevuma_dzēšana[[#This Row],[maksājums
datums]]="",0,Īpašuma_nodokļa_summa)</f>
        <v>375</v>
      </c>
      <c r="H152" s="17">
        <f ca="1">IF(Aizdevuma_dzēšana[[#This Row],[maksājums
datums]]="",0,Aizdevuma_dzēšana[[#This Row],[procenti]]+Aizdevuma_dzēšana[[#This Row],[pamatsumma]]+Aizdevuma_dzēšana[[#This Row],[īpašuma
nodoklis]])</f>
        <v>1446.7904868531111</v>
      </c>
      <c r="I152" s="17">
        <f ca="1">IF(Aizdevuma_dzēšana[[#This Row],[maksājums
datums]]="",0,Aizdevuma_dzēšana[[#This Row],[sākuma
atlikums]]-Aizdevuma_dzēšana[[#This Row],[pamatsumma]])</f>
        <v>150510.78858551214</v>
      </c>
      <c r="J152" s="12">
        <f ca="1">IF(Aizdevuma_dzēšana[[#This Row],[beigu
atlikums]]&gt;0,Pēdējā_rinda-ROW(),0)</f>
        <v>211</v>
      </c>
    </row>
    <row r="153" spans="2:10" ht="15" customHeight="1" x14ac:dyDescent="0.25">
      <c r="B153" s="21">
        <f>ROWS($B$4:B153)</f>
        <v>150</v>
      </c>
      <c r="C153" s="14">
        <f ca="1">IF(Ievadītās_vērtības,IF(Aizdevuma_dzēšana[[#This Row],['#]]&lt;=Aizdevuma_termiņš,IF(ROW()-ROW(Aizdevuma_dzēšana[[#Headers],[maksājums
datums]])=1,Aizdevuma_sākums,IF(I152&gt;0,EDATE(C152,1),"")),""),"")</f>
        <v>47858</v>
      </c>
      <c r="D153" s="17">
        <f ca="1">IF(ROW()-ROW(Aizdevuma_dzēšana[[#Headers],[sākuma
atlikums]])=1,Aizdevuma_summa,IF(Aizdevuma_dzēšana[[#This Row],[maksājums
datums]]="",0,INDEX(Aizdevuma_dzēšana[], ROW()-4,8)))</f>
        <v>150510.78858551214</v>
      </c>
      <c r="E153" s="17">
        <f ca="1">IF(Ievadītās_vērtības,IF(ROW()-ROW(Aizdevuma_dzēšana[[#Headers],[procenti]])=1,-IPMT(Procentu_likme/12,1,Aizdevuma_termiņš-ROWS($C$4:C153)+1,Aizdevuma_dzēšana[[#This Row],[sākuma
atlikums]]),IFERROR(-IPMT(Procentu_likme/12,1,Aizdevuma_dzēšana[[#This Row],['#
atlikums]],D154),0)),0)</f>
        <v>625.26780677192016</v>
      </c>
      <c r="F153" s="17">
        <f ca="1">IFERROR(IF(AND(Ievadītās_vērtības,Aizdevuma_dzēšana[[#This Row],[maksājums
datums]]&lt;&gt;""),-PPMT(Procentu_likme/12,1,Aizdevuma_termiņš-ROWS($C$4:C153)+1,Aizdevuma_dzēšana[[#This Row],[sākuma
atlikums]]),""),0)</f>
        <v>446.51496025131121</v>
      </c>
      <c r="G153" s="17">
        <f ca="1">IF(Aizdevuma_dzēšana[[#This Row],[maksājums
datums]]="",0,Īpašuma_nodokļa_summa)</f>
        <v>375</v>
      </c>
      <c r="H153" s="17">
        <f ca="1">IF(Aizdevuma_dzēšana[[#This Row],[maksājums
datums]]="",0,Aizdevuma_dzēšana[[#This Row],[procenti]]+Aizdevuma_dzēšana[[#This Row],[pamatsumma]]+Aizdevuma_dzēšana[[#This Row],[īpašuma
nodoklis]])</f>
        <v>1446.7827670232314</v>
      </c>
      <c r="I153" s="17">
        <f ca="1">IF(Aizdevuma_dzēšana[[#This Row],[maksājums
datums]]="",0,Aizdevuma_dzēšana[[#This Row],[sākuma
atlikums]]-Aizdevuma_dzēšana[[#This Row],[pamatsumma]])</f>
        <v>150064.27362526083</v>
      </c>
      <c r="J153" s="12">
        <f ca="1">IF(Aizdevuma_dzēšana[[#This Row],[beigu
atlikums]]&gt;0,Pēdējā_rinda-ROW(),0)</f>
        <v>210</v>
      </c>
    </row>
    <row r="154" spans="2:10" ht="15" customHeight="1" x14ac:dyDescent="0.25">
      <c r="B154" s="21">
        <f>ROWS($B$4:B154)</f>
        <v>151</v>
      </c>
      <c r="C154" s="14">
        <f ca="1">IF(Ievadītās_vērtības,IF(Aizdevuma_dzēšana[[#This Row],['#]]&lt;=Aizdevuma_termiņš,IF(ROW()-ROW(Aizdevuma_dzēšana[[#Headers],[maksājums
datums]])=1,Aizdevuma_sākums,IF(I153&gt;0,EDATE(C153,1),"")),""),"")</f>
        <v>47889</v>
      </c>
      <c r="D154" s="17">
        <f ca="1">IF(ROW()-ROW(Aizdevuma_dzēšana[[#Headers],[sākuma
atlikums]])=1,Aizdevuma_summa,IF(Aizdevuma_dzēšana[[#This Row],[maksājums
datums]]="",0,INDEX(Aizdevuma_dzēšana[], ROW()-4,8)))</f>
        <v>150064.27362526083</v>
      </c>
      <c r="E154" s="17">
        <f ca="1">IF(Ievadītās_vērtības,IF(ROW()-ROW(Aizdevuma_dzēšana[[#Headers],[procenti]])=1,-IPMT(Procentu_likme/12,1,Aizdevuma_termiņš-ROWS($C$4:C154)+1,Aizdevuma_dzēšana[[#This Row],[sākuma
atlikums]]),IFERROR(-IPMT(Procentu_likme/12,1,Aizdevuma_dzēšana[[#This Row],['#
atlikums]],D155),0)),0)</f>
        <v>623.39957577503526</v>
      </c>
      <c r="F154" s="17">
        <f ca="1">IFERROR(IF(AND(Ievadītās_vērtības,Aizdevuma_dzēšana[[#This Row],[maksājums
datums]]&lt;&gt;""),-PPMT(Procentu_likme/12,1,Aizdevuma_termiņš-ROWS($C$4:C154)+1,Aizdevuma_dzēšana[[#This Row],[sākuma
atlikums]]),""),0)</f>
        <v>448.37543925235849</v>
      </c>
      <c r="G154" s="17">
        <f ca="1">IF(Aizdevuma_dzēšana[[#This Row],[maksājums
datums]]="",0,Īpašuma_nodokļa_summa)</f>
        <v>375</v>
      </c>
      <c r="H154" s="17">
        <f ca="1">IF(Aizdevuma_dzēšana[[#This Row],[maksājums
datums]]="",0,Aizdevuma_dzēšana[[#This Row],[procenti]]+Aizdevuma_dzēšana[[#This Row],[pamatsumma]]+Aizdevuma_dzēšana[[#This Row],[īpašuma
nodoklis]])</f>
        <v>1446.7750150273937</v>
      </c>
      <c r="I154" s="17">
        <f ca="1">IF(Aizdevuma_dzēšana[[#This Row],[maksājums
datums]]="",0,Aizdevuma_dzēšana[[#This Row],[sākuma
atlikums]]-Aizdevuma_dzēšana[[#This Row],[pamatsumma]])</f>
        <v>149615.89818600848</v>
      </c>
      <c r="J154" s="12">
        <f ca="1">IF(Aizdevuma_dzēšana[[#This Row],[beigu
atlikums]]&gt;0,Pēdējā_rinda-ROW(),0)</f>
        <v>209</v>
      </c>
    </row>
    <row r="155" spans="2:10" ht="15" customHeight="1" x14ac:dyDescent="0.25">
      <c r="B155" s="21">
        <f>ROWS($B$4:B155)</f>
        <v>152</v>
      </c>
      <c r="C155" s="14">
        <f ca="1">IF(Ievadītās_vērtības,IF(Aizdevuma_dzēšana[[#This Row],['#]]&lt;=Aizdevuma_termiņš,IF(ROW()-ROW(Aizdevuma_dzēšana[[#Headers],[maksājums
datums]])=1,Aizdevuma_sākums,IF(I154&gt;0,EDATE(C154,1),"")),""),"")</f>
        <v>47917</v>
      </c>
      <c r="D155" s="17">
        <f ca="1">IF(ROW()-ROW(Aizdevuma_dzēšana[[#Headers],[sākuma
atlikums]])=1,Aizdevuma_summa,IF(Aizdevuma_dzēšana[[#This Row],[maksājums
datums]]="",0,INDEX(Aizdevuma_dzēšana[], ROW()-4,8)))</f>
        <v>149615.89818600848</v>
      </c>
      <c r="E155" s="17">
        <f ca="1">IF(Ievadītās_vērtības,IF(ROW()-ROW(Aizdevuma_dzēšana[[#Headers],[procenti]])=1,-IPMT(Procentu_likme/12,1,Aizdevuma_termiņš-ROWS($C$4:C155)+1,Aizdevuma_dzēšana[[#This Row],[sākuma
atlikums]]),IFERROR(-IPMT(Procentu_likme/12,1,Aizdevuma_dzēšana[[#This Row],['#
atlikums]],D156),0)),0)</f>
        <v>621.52356048233014</v>
      </c>
      <c r="F155" s="17">
        <f ca="1">IFERROR(IF(AND(Ievadītās_vērtības,Aizdevuma_dzēšana[[#This Row],[maksājums
datums]]&lt;&gt;""),-PPMT(Procentu_likme/12,1,Aizdevuma_termiņš-ROWS($C$4:C155)+1,Aizdevuma_dzēšana[[#This Row],[sākuma
atlikums]]),""),0)</f>
        <v>450.24367024924322</v>
      </c>
      <c r="G155" s="17">
        <f ca="1">IF(Aizdevuma_dzēšana[[#This Row],[maksājums
datums]]="",0,Īpašuma_nodokļa_summa)</f>
        <v>375</v>
      </c>
      <c r="H155" s="17">
        <f ca="1">IF(Aizdevuma_dzēšana[[#This Row],[maksājums
datums]]="",0,Aizdevuma_dzēšana[[#This Row],[procenti]]+Aizdevuma_dzēšana[[#This Row],[pamatsumma]]+Aizdevuma_dzēšana[[#This Row],[īpašuma
nodoklis]])</f>
        <v>1446.7672307315734</v>
      </c>
      <c r="I155" s="17">
        <f ca="1">IF(Aizdevuma_dzēšana[[#This Row],[maksājums
datums]]="",0,Aizdevuma_dzēšana[[#This Row],[sākuma
atlikums]]-Aizdevuma_dzēšana[[#This Row],[pamatsumma]])</f>
        <v>149165.65451575923</v>
      </c>
      <c r="J155" s="12">
        <f ca="1">IF(Aizdevuma_dzēšana[[#This Row],[beigu
atlikums]]&gt;0,Pēdējā_rinda-ROW(),0)</f>
        <v>208</v>
      </c>
    </row>
    <row r="156" spans="2:10" ht="15" customHeight="1" x14ac:dyDescent="0.25">
      <c r="B156" s="21">
        <f>ROWS($B$4:B156)</f>
        <v>153</v>
      </c>
      <c r="C156" s="14">
        <f ca="1">IF(Ievadītās_vērtības,IF(Aizdevuma_dzēšana[[#This Row],['#]]&lt;=Aizdevuma_termiņš,IF(ROW()-ROW(Aizdevuma_dzēšana[[#Headers],[maksājums
datums]])=1,Aizdevuma_sākums,IF(I155&gt;0,EDATE(C155,1),"")),""),"")</f>
        <v>47948</v>
      </c>
      <c r="D156" s="17">
        <f ca="1">IF(ROW()-ROW(Aizdevuma_dzēšana[[#Headers],[sākuma
atlikums]])=1,Aizdevuma_summa,IF(Aizdevuma_dzēšana[[#This Row],[maksājums
datums]]="",0,INDEX(Aizdevuma_dzēšana[], ROW()-4,8)))</f>
        <v>149165.65451575923</v>
      </c>
      <c r="E156" s="17">
        <f ca="1">IF(Ievadītās_vērtības,IF(ROW()-ROW(Aizdevuma_dzēšana[[#Headers],[procenti]])=1,-IPMT(Procentu_likme/12,1,Aizdevuma_termiņš-ROWS($C$4:C156)+1,Aizdevuma_dzēšana[[#This Row],[sākuma
atlikums]]),IFERROR(-IPMT(Procentu_likme/12,1,Aizdevuma_dzēšana[[#This Row],['#
atlikums]],D157),0)),0)</f>
        <v>619.63972845923865</v>
      </c>
      <c r="F156" s="17">
        <f ca="1">IFERROR(IF(AND(Ievadītās_vērtības,Aizdevuma_dzēšana[[#This Row],[maksājums
datums]]&lt;&gt;""),-PPMT(Procentu_likme/12,1,Aizdevuma_termiņš-ROWS($C$4:C156)+1,Aizdevuma_dzēšana[[#This Row],[sākuma
atlikums]]),""),0)</f>
        <v>452.11968554194829</v>
      </c>
      <c r="G156" s="17">
        <f ca="1">IF(Aizdevuma_dzēšana[[#This Row],[maksājums
datums]]="",0,Īpašuma_nodokļa_summa)</f>
        <v>375</v>
      </c>
      <c r="H156" s="17">
        <f ca="1">IF(Aizdevuma_dzēšana[[#This Row],[maksājums
datums]]="",0,Aizdevuma_dzēšana[[#This Row],[procenti]]+Aizdevuma_dzēšana[[#This Row],[pamatsumma]]+Aizdevuma_dzēšana[[#This Row],[īpašuma
nodoklis]])</f>
        <v>1446.759414001187</v>
      </c>
      <c r="I156" s="17">
        <f ca="1">IF(Aizdevuma_dzēšana[[#This Row],[maksājums
datums]]="",0,Aizdevuma_dzēšana[[#This Row],[sākuma
atlikums]]-Aizdevuma_dzēšana[[#This Row],[pamatsumma]])</f>
        <v>148713.53483021728</v>
      </c>
      <c r="J156" s="12">
        <f ca="1">IF(Aizdevuma_dzēšana[[#This Row],[beigu
atlikums]]&gt;0,Pēdējā_rinda-ROW(),0)</f>
        <v>207</v>
      </c>
    </row>
    <row r="157" spans="2:10" ht="15" customHeight="1" x14ac:dyDescent="0.25">
      <c r="B157" s="21">
        <f>ROWS($B$4:B157)</f>
        <v>154</v>
      </c>
      <c r="C157" s="14">
        <f ca="1">IF(Ievadītās_vērtības,IF(Aizdevuma_dzēšana[[#This Row],['#]]&lt;=Aizdevuma_termiņš,IF(ROW()-ROW(Aizdevuma_dzēšana[[#Headers],[maksājums
datums]])=1,Aizdevuma_sākums,IF(I156&gt;0,EDATE(C156,1),"")),""),"")</f>
        <v>47978</v>
      </c>
      <c r="D157" s="17">
        <f ca="1">IF(ROW()-ROW(Aizdevuma_dzēšana[[#Headers],[sākuma
atlikums]])=1,Aizdevuma_summa,IF(Aizdevuma_dzēšana[[#This Row],[maksājums
datums]]="",0,INDEX(Aizdevuma_dzēšana[], ROW()-4,8)))</f>
        <v>148713.53483021728</v>
      </c>
      <c r="E157" s="17">
        <f ca="1">IF(Ievadītās_vērtības,IF(ROW()-ROW(Aizdevuma_dzēšana[[#Headers],[procenti]])=1,-IPMT(Procentu_likme/12,1,Aizdevuma_termiņš-ROWS($C$4:C157)+1,Aizdevuma_dzēšana[[#This Row],[sākuma
atlikums]]),IFERROR(-IPMT(Procentu_likme/12,1,Aizdevuma_dzēšana[[#This Row],['#
atlikums]],D158),0)),0)</f>
        <v>617.74804713605101</v>
      </c>
      <c r="F157" s="17">
        <f ca="1">IFERROR(IF(AND(Ievadītās_vērtības,Aizdevuma_dzēšana[[#This Row],[maksājums
datums]]&lt;&gt;""),-PPMT(Procentu_likme/12,1,Aizdevuma_termiņš-ROWS($C$4:C157)+1,Aizdevuma_dzēšana[[#This Row],[sākuma
atlikums]]),""),0)</f>
        <v>454.00351756503983</v>
      </c>
      <c r="G157" s="17">
        <f ca="1">IF(Aizdevuma_dzēšana[[#This Row],[maksājums
datums]]="",0,Īpašuma_nodokļa_summa)</f>
        <v>375</v>
      </c>
      <c r="H157" s="17">
        <f ca="1">IF(Aizdevuma_dzēšana[[#This Row],[maksājums
datums]]="",0,Aizdevuma_dzēšana[[#This Row],[procenti]]+Aizdevuma_dzēšana[[#This Row],[pamatsumma]]+Aizdevuma_dzēšana[[#This Row],[īpašuma
nodoklis]])</f>
        <v>1446.751564701091</v>
      </c>
      <c r="I157" s="17">
        <f ca="1">IF(Aizdevuma_dzēšana[[#This Row],[maksājums
datums]]="",0,Aizdevuma_dzēšana[[#This Row],[sākuma
atlikums]]-Aizdevuma_dzēšana[[#This Row],[pamatsumma]])</f>
        <v>148259.53131265225</v>
      </c>
      <c r="J157" s="12">
        <f ca="1">IF(Aizdevuma_dzēšana[[#This Row],[beigu
atlikums]]&gt;0,Pēdējā_rinda-ROW(),0)</f>
        <v>206</v>
      </c>
    </row>
    <row r="158" spans="2:10" ht="15" customHeight="1" x14ac:dyDescent="0.25">
      <c r="B158" s="21">
        <f>ROWS($B$4:B158)</f>
        <v>155</v>
      </c>
      <c r="C158" s="14">
        <f ca="1">IF(Ievadītās_vērtības,IF(Aizdevuma_dzēšana[[#This Row],['#]]&lt;=Aizdevuma_termiņš,IF(ROW()-ROW(Aizdevuma_dzēšana[[#Headers],[maksājums
datums]])=1,Aizdevuma_sākums,IF(I157&gt;0,EDATE(C157,1),"")),""),"")</f>
        <v>48009</v>
      </c>
      <c r="D158" s="17">
        <f ca="1">IF(ROW()-ROW(Aizdevuma_dzēšana[[#Headers],[sākuma
atlikums]])=1,Aizdevuma_summa,IF(Aizdevuma_dzēšana[[#This Row],[maksājums
datums]]="",0,INDEX(Aizdevuma_dzēšana[], ROW()-4,8)))</f>
        <v>148259.53131265225</v>
      </c>
      <c r="E158" s="17">
        <f ca="1">IF(Ievadītās_vērtības,IF(ROW()-ROW(Aizdevuma_dzēšana[[#Headers],[procenti]])=1,-IPMT(Procentu_likme/12,1,Aizdevuma_termiņš-ROWS($C$4:C158)+1,Aizdevuma_dzēšana[[#This Row],[sākuma
atlikums]]),IFERROR(-IPMT(Procentu_likme/12,1,Aizdevuma_dzēšana[[#This Row],['#
atlikums]],D159),0)),0)</f>
        <v>615.84848380735002</v>
      </c>
      <c r="F158" s="17">
        <f ca="1">IFERROR(IF(AND(Ievadītās_vērtības,Aizdevuma_dzēšana[[#This Row],[maksājums
datums]]&lt;&gt;""),-PPMT(Procentu_likme/12,1,Aizdevuma_termiņš-ROWS($C$4:C158)+1,Aizdevuma_dzēšana[[#This Row],[sākuma
atlikums]]),""),0)</f>
        <v>455.89519888822753</v>
      </c>
      <c r="G158" s="17">
        <f ca="1">IF(Aizdevuma_dzēšana[[#This Row],[maksājums
datums]]="",0,Īpašuma_nodokļa_summa)</f>
        <v>375</v>
      </c>
      <c r="H158" s="17">
        <f ca="1">IF(Aizdevuma_dzēšana[[#This Row],[maksājums
datums]]="",0,Aizdevuma_dzēšana[[#This Row],[procenti]]+Aizdevuma_dzēšana[[#This Row],[pamatsumma]]+Aizdevuma_dzēšana[[#This Row],[īpašuma
nodoklis]])</f>
        <v>1446.7436826955775</v>
      </c>
      <c r="I158" s="17">
        <f ca="1">IF(Aizdevuma_dzēšana[[#This Row],[maksājums
datums]]="",0,Aizdevuma_dzēšana[[#This Row],[sākuma
atlikums]]-Aizdevuma_dzēšana[[#This Row],[pamatsumma]])</f>
        <v>147803.63611376402</v>
      </c>
      <c r="J158" s="12">
        <f ca="1">IF(Aizdevuma_dzēšana[[#This Row],[beigu
atlikums]]&gt;0,Pēdējā_rinda-ROW(),0)</f>
        <v>205</v>
      </c>
    </row>
    <row r="159" spans="2:10" ht="15" customHeight="1" x14ac:dyDescent="0.25">
      <c r="B159" s="21">
        <f>ROWS($B$4:B159)</f>
        <v>156</v>
      </c>
      <c r="C159" s="14">
        <f ca="1">IF(Ievadītās_vērtības,IF(Aizdevuma_dzēšana[[#This Row],['#]]&lt;=Aizdevuma_termiņš,IF(ROW()-ROW(Aizdevuma_dzēšana[[#Headers],[maksājums
datums]])=1,Aizdevuma_sākums,IF(I158&gt;0,EDATE(C158,1),"")),""),"")</f>
        <v>48039</v>
      </c>
      <c r="D159" s="17">
        <f ca="1">IF(ROW()-ROW(Aizdevuma_dzēšana[[#Headers],[sākuma
atlikums]])=1,Aizdevuma_summa,IF(Aizdevuma_dzēšana[[#This Row],[maksājums
datums]]="",0,INDEX(Aizdevuma_dzēšana[], ROW()-4,8)))</f>
        <v>147803.63611376402</v>
      </c>
      <c r="E159" s="17">
        <f ca="1">IF(Ievadītās_vērtības,IF(ROW()-ROW(Aizdevuma_dzēšana[[#Headers],[procenti]])=1,-IPMT(Procentu_likme/12,1,Aizdevuma_termiņš-ROWS($C$4:C159)+1,Aizdevuma_dzēšana[[#This Row],[sākuma
atlikums]]),IFERROR(-IPMT(Procentu_likme/12,1,Aizdevuma_dzēšana[[#This Row],['#
atlikums]],D160),0)),0)</f>
        <v>613.94100563144627</v>
      </c>
      <c r="F159" s="17">
        <f ca="1">IFERROR(IF(AND(Ievadītās_vērtības,Aizdevuma_dzēšana[[#This Row],[maksājums
datums]]&lt;&gt;""),-PPMT(Procentu_likme/12,1,Aizdevuma_termiņš-ROWS($C$4:C159)+1,Aizdevuma_dzēšana[[#This Row],[sākuma
atlikums]]),""),0)</f>
        <v>457.79476221692846</v>
      </c>
      <c r="G159" s="17">
        <f ca="1">IF(Aizdevuma_dzēšana[[#This Row],[maksājums
datums]]="",0,Īpašuma_nodokļa_summa)</f>
        <v>375</v>
      </c>
      <c r="H159" s="17">
        <f ca="1">IF(Aizdevuma_dzēšana[[#This Row],[maksājums
datums]]="",0,Aizdevuma_dzēšana[[#This Row],[procenti]]+Aizdevuma_dzēšana[[#This Row],[pamatsumma]]+Aizdevuma_dzēšana[[#This Row],[īpašuma
nodoklis]])</f>
        <v>1446.7357678483747</v>
      </c>
      <c r="I159" s="17">
        <f ca="1">IF(Aizdevuma_dzēšana[[#This Row],[maksājums
datums]]="",0,Aizdevuma_dzēšana[[#This Row],[sākuma
atlikums]]-Aizdevuma_dzēšana[[#This Row],[pamatsumma]])</f>
        <v>147345.8413515471</v>
      </c>
      <c r="J159" s="12">
        <f ca="1">IF(Aizdevuma_dzēšana[[#This Row],[beigu
atlikums]]&gt;0,Pēdējā_rinda-ROW(),0)</f>
        <v>204</v>
      </c>
    </row>
    <row r="160" spans="2:10" ht="15" customHeight="1" x14ac:dyDescent="0.25">
      <c r="B160" s="21">
        <f>ROWS($B$4:B160)</f>
        <v>157</v>
      </c>
      <c r="C160" s="14">
        <f ca="1">IF(Ievadītās_vērtības,IF(Aizdevuma_dzēšana[[#This Row],['#]]&lt;=Aizdevuma_termiņš,IF(ROW()-ROW(Aizdevuma_dzēšana[[#Headers],[maksājums
datums]])=1,Aizdevuma_sākums,IF(I159&gt;0,EDATE(C159,1),"")),""),"")</f>
        <v>48070</v>
      </c>
      <c r="D160" s="17">
        <f ca="1">IF(ROW()-ROW(Aizdevuma_dzēšana[[#Headers],[sākuma
atlikums]])=1,Aizdevuma_summa,IF(Aizdevuma_dzēšana[[#This Row],[maksājums
datums]]="",0,INDEX(Aizdevuma_dzēšana[], ROW()-4,8)))</f>
        <v>147345.8413515471</v>
      </c>
      <c r="E160" s="17">
        <f ca="1">IF(Ievadītās_vērtības,IF(ROW()-ROW(Aizdevuma_dzēšana[[#Headers],[procenti]])=1,-IPMT(Procentu_likme/12,1,Aizdevuma_termiņš-ROWS($C$4:C160)+1,Aizdevuma_dzēšana[[#This Row],[sākuma
atlikums]]),IFERROR(-IPMT(Procentu_likme/12,1,Aizdevuma_dzēšana[[#This Row],['#
atlikums]],D161),0)),0)</f>
        <v>612.0255796298095</v>
      </c>
      <c r="F160" s="17">
        <f ca="1">IFERROR(IF(AND(Ievadītās_vērtības,Aizdevuma_dzēšana[[#This Row],[maksājums
datums]]&lt;&gt;""),-PPMT(Procentu_likme/12,1,Aizdevuma_termiņš-ROWS($C$4:C160)+1,Aizdevuma_dzēšana[[#This Row],[sākuma
atlikums]]),""),0)</f>
        <v>459.70224039283238</v>
      </c>
      <c r="G160" s="17">
        <f ca="1">IF(Aizdevuma_dzēšana[[#This Row],[maksājums
datums]]="",0,Īpašuma_nodokļa_summa)</f>
        <v>375</v>
      </c>
      <c r="H160" s="17">
        <f ca="1">IF(Aizdevuma_dzēšana[[#This Row],[maksājums
datums]]="",0,Aizdevuma_dzēšana[[#This Row],[procenti]]+Aizdevuma_dzēšana[[#This Row],[pamatsumma]]+Aizdevuma_dzēšana[[#This Row],[īpašuma
nodoklis]])</f>
        <v>1446.7278200226419</v>
      </c>
      <c r="I160" s="17">
        <f ca="1">IF(Aizdevuma_dzēšana[[#This Row],[maksājums
datums]]="",0,Aizdevuma_dzēšana[[#This Row],[sākuma
atlikums]]-Aizdevuma_dzēšana[[#This Row],[pamatsumma]])</f>
        <v>146886.13911115428</v>
      </c>
      <c r="J160" s="12">
        <f ca="1">IF(Aizdevuma_dzēšana[[#This Row],[beigu
atlikums]]&gt;0,Pēdējā_rinda-ROW(),0)</f>
        <v>203</v>
      </c>
    </row>
    <row r="161" spans="2:10" ht="15" customHeight="1" x14ac:dyDescent="0.25">
      <c r="B161" s="21">
        <f>ROWS($B$4:B161)</f>
        <v>158</v>
      </c>
      <c r="C161" s="14">
        <f ca="1">IF(Ievadītās_vērtības,IF(Aizdevuma_dzēšana[[#This Row],['#]]&lt;=Aizdevuma_termiņš,IF(ROW()-ROW(Aizdevuma_dzēšana[[#Headers],[maksājums
datums]])=1,Aizdevuma_sākums,IF(I160&gt;0,EDATE(C160,1),"")),""),"")</f>
        <v>48101</v>
      </c>
      <c r="D161" s="17">
        <f ca="1">IF(ROW()-ROW(Aizdevuma_dzēšana[[#Headers],[sākuma
atlikums]])=1,Aizdevuma_summa,IF(Aizdevuma_dzēšana[[#This Row],[maksājums
datums]]="",0,INDEX(Aizdevuma_dzēšana[], ROW()-4,8)))</f>
        <v>146886.13911115428</v>
      </c>
      <c r="E161" s="17">
        <f ca="1">IF(Ievadītās_vērtības,IF(ROW()-ROW(Aizdevuma_dzēšana[[#Headers],[procenti]])=1,-IPMT(Procentu_likme/12,1,Aizdevuma_termiņš-ROWS($C$4:C161)+1,Aizdevuma_dzēšana[[#This Row],[sākuma
atlikums]]),IFERROR(-IPMT(Procentu_likme/12,1,Aizdevuma_dzēšana[[#This Row],['#
atlikums]],D162),0)),0)</f>
        <v>610.1021726864991</v>
      </c>
      <c r="F161" s="17">
        <f ca="1">IFERROR(IF(AND(Ievadītās_vērtības,Aizdevuma_dzēšana[[#This Row],[maksājums
datums]]&lt;&gt;""),-PPMT(Procentu_likme/12,1,Aizdevuma_termiņš-ROWS($C$4:C161)+1,Aizdevuma_dzēšana[[#This Row],[sākuma
atlikums]]),""),0)</f>
        <v>461.6176663944691</v>
      </c>
      <c r="G161" s="17">
        <f ca="1">IF(Aizdevuma_dzēšana[[#This Row],[maksājums
datums]]="",0,Īpašuma_nodokļa_summa)</f>
        <v>375</v>
      </c>
      <c r="H161" s="17">
        <f ca="1">IF(Aizdevuma_dzēšana[[#This Row],[maksājums
datums]]="",0,Aizdevuma_dzēšana[[#This Row],[procenti]]+Aizdevuma_dzēšana[[#This Row],[pamatsumma]]+Aizdevuma_dzēšana[[#This Row],[īpašuma
nodoklis]])</f>
        <v>1446.7198390809681</v>
      </c>
      <c r="I161" s="17">
        <f ca="1">IF(Aizdevuma_dzēšana[[#This Row],[maksājums
datums]]="",0,Aizdevuma_dzēšana[[#This Row],[sākuma
atlikums]]-Aizdevuma_dzēšana[[#This Row],[pamatsumma]])</f>
        <v>146424.5214447598</v>
      </c>
      <c r="J161" s="12">
        <f ca="1">IF(Aizdevuma_dzēšana[[#This Row],[beigu
atlikums]]&gt;0,Pēdējā_rinda-ROW(),0)</f>
        <v>202</v>
      </c>
    </row>
    <row r="162" spans="2:10" ht="15" customHeight="1" x14ac:dyDescent="0.25">
      <c r="B162" s="21">
        <f>ROWS($B$4:B162)</f>
        <v>159</v>
      </c>
      <c r="C162" s="14">
        <f ca="1">IF(Ievadītās_vērtības,IF(Aizdevuma_dzēšana[[#This Row],['#]]&lt;=Aizdevuma_termiņš,IF(ROW()-ROW(Aizdevuma_dzēšana[[#Headers],[maksājums
datums]])=1,Aizdevuma_sākums,IF(I161&gt;0,EDATE(C161,1),"")),""),"")</f>
        <v>48131</v>
      </c>
      <c r="D162" s="17">
        <f ca="1">IF(ROW()-ROW(Aizdevuma_dzēšana[[#Headers],[sākuma
atlikums]])=1,Aizdevuma_summa,IF(Aizdevuma_dzēšana[[#This Row],[maksājums
datums]]="",0,INDEX(Aizdevuma_dzēšana[], ROW()-4,8)))</f>
        <v>146424.5214447598</v>
      </c>
      <c r="E162" s="17">
        <f ca="1">IF(Ievadītās_vērtības,IF(ROW()-ROW(Aizdevuma_dzēšana[[#Headers],[procenti]])=1,-IPMT(Procentu_likme/12,1,Aizdevuma_termiņš-ROWS($C$4:C162)+1,Aizdevuma_dzēšana[[#This Row],[sākuma
atlikums]]),IFERROR(-IPMT(Procentu_likme/12,1,Aizdevuma_dzēšana[[#This Row],['#
atlikums]],D163),0)),0)</f>
        <v>608.17075154759175</v>
      </c>
      <c r="F162" s="17">
        <f ca="1">IFERROR(IF(AND(Ievadītās_vērtības,Aizdevuma_dzēšana[[#This Row],[maksājums
datums]]&lt;&gt;""),-PPMT(Procentu_likme/12,1,Aizdevuma_termiņš-ROWS($C$4:C162)+1,Aizdevuma_dzēšana[[#This Row],[sākuma
atlikums]]),""),0)</f>
        <v>463.54107333777944</v>
      </c>
      <c r="G162" s="17">
        <f ca="1">IF(Aizdevuma_dzēšana[[#This Row],[maksājums
datums]]="",0,Īpašuma_nodokļa_summa)</f>
        <v>375</v>
      </c>
      <c r="H162" s="17">
        <f ca="1">IF(Aizdevuma_dzēšana[[#This Row],[maksājums
datums]]="",0,Aizdevuma_dzēšana[[#This Row],[procenti]]+Aizdevuma_dzēšana[[#This Row],[pamatsumma]]+Aizdevuma_dzēšana[[#This Row],[īpašuma
nodoklis]])</f>
        <v>1446.7118248853712</v>
      </c>
      <c r="I162" s="17">
        <f ca="1">IF(Aizdevuma_dzēšana[[#This Row],[maksājums
datums]]="",0,Aizdevuma_dzēšana[[#This Row],[sākuma
atlikums]]-Aizdevuma_dzēšana[[#This Row],[pamatsumma]])</f>
        <v>145960.98037142202</v>
      </c>
      <c r="J162" s="12">
        <f ca="1">IF(Aizdevuma_dzēšana[[#This Row],[beigu
atlikums]]&gt;0,Pēdējā_rinda-ROW(),0)</f>
        <v>201</v>
      </c>
    </row>
    <row r="163" spans="2:10" ht="15" customHeight="1" x14ac:dyDescent="0.25">
      <c r="B163" s="21">
        <f>ROWS($B$4:B163)</f>
        <v>160</v>
      </c>
      <c r="C163" s="14">
        <f ca="1">IF(Ievadītās_vērtības,IF(Aizdevuma_dzēšana[[#This Row],['#]]&lt;=Aizdevuma_termiņš,IF(ROW()-ROW(Aizdevuma_dzēšana[[#Headers],[maksājums
datums]])=1,Aizdevuma_sākums,IF(I162&gt;0,EDATE(C162,1),"")),""),"")</f>
        <v>48162</v>
      </c>
      <c r="D163" s="17">
        <f ca="1">IF(ROW()-ROW(Aizdevuma_dzēšana[[#Headers],[sākuma
atlikums]])=1,Aizdevuma_summa,IF(Aizdevuma_dzēšana[[#This Row],[maksājums
datums]]="",0,INDEX(Aizdevuma_dzēšana[], ROW()-4,8)))</f>
        <v>145960.98037142202</v>
      </c>
      <c r="E163" s="17">
        <f ca="1">IF(Ievadītās_vērtības,IF(ROW()-ROW(Aizdevuma_dzēšana[[#Headers],[procenti]])=1,-IPMT(Procentu_likme/12,1,Aizdevuma_termiņš-ROWS($C$4:C163)+1,Aizdevuma_dzēšana[[#This Row],[sākuma
atlikums]]),IFERROR(-IPMT(Procentu_likme/12,1,Aizdevuma_dzēšana[[#This Row],['#
atlikums]],D164),0)),0)</f>
        <v>606.23128282060554</v>
      </c>
      <c r="F163" s="17">
        <f ca="1">IFERROR(IF(AND(Ievadītās_vērtības,Aizdevuma_dzēšana[[#This Row],[maksājums
datums]]&lt;&gt;""),-PPMT(Procentu_likme/12,1,Aizdevuma_termiņš-ROWS($C$4:C163)+1,Aizdevuma_dzēšana[[#This Row],[sākuma
atlikums]]),""),0)</f>
        <v>465.47249447668685</v>
      </c>
      <c r="G163" s="17">
        <f ca="1">IF(Aizdevuma_dzēšana[[#This Row],[maksājums
datums]]="",0,Īpašuma_nodokļa_summa)</f>
        <v>375</v>
      </c>
      <c r="H163" s="17">
        <f ca="1">IF(Aizdevuma_dzēšana[[#This Row],[maksājums
datums]]="",0,Aizdevuma_dzēšana[[#This Row],[procenti]]+Aizdevuma_dzēšana[[#This Row],[pamatsumma]]+Aizdevuma_dzēšana[[#This Row],[īpašuma
nodoklis]])</f>
        <v>1446.7037772972924</v>
      </c>
      <c r="I163" s="17">
        <f ca="1">IF(Aizdevuma_dzēšana[[#This Row],[maksājums
datums]]="",0,Aizdevuma_dzēšana[[#This Row],[sākuma
atlikums]]-Aizdevuma_dzēšana[[#This Row],[pamatsumma]])</f>
        <v>145495.50787694534</v>
      </c>
      <c r="J163" s="12">
        <f ca="1">IF(Aizdevuma_dzēšana[[#This Row],[beigu
atlikums]]&gt;0,Pēdējā_rinda-ROW(),0)</f>
        <v>200</v>
      </c>
    </row>
    <row r="164" spans="2:10" ht="15" customHeight="1" x14ac:dyDescent="0.25">
      <c r="B164" s="21">
        <f>ROWS($B$4:B164)</f>
        <v>161</v>
      </c>
      <c r="C164" s="14">
        <f ca="1">IF(Ievadītās_vērtības,IF(Aizdevuma_dzēšana[[#This Row],['#]]&lt;=Aizdevuma_termiņš,IF(ROW()-ROW(Aizdevuma_dzēšana[[#Headers],[maksājums
datums]])=1,Aizdevuma_sākums,IF(I163&gt;0,EDATE(C163,1),"")),""),"")</f>
        <v>48192</v>
      </c>
      <c r="D164" s="17">
        <f ca="1">IF(ROW()-ROW(Aizdevuma_dzēšana[[#Headers],[sākuma
atlikums]])=1,Aizdevuma_summa,IF(Aizdevuma_dzēšana[[#This Row],[maksājums
datums]]="",0,INDEX(Aizdevuma_dzēšana[], ROW()-4,8)))</f>
        <v>145495.50787694534</v>
      </c>
      <c r="E164" s="17">
        <f ca="1">IF(Ievadītās_vērtības,IF(ROW()-ROW(Aizdevuma_dzēšana[[#Headers],[procenti]])=1,-IPMT(Procentu_likme/12,1,Aizdevuma_termiņš-ROWS($C$4:C164)+1,Aizdevuma_dzēšana[[#This Row],[sākuma
atlikums]]),IFERROR(-IPMT(Procentu_likme/12,1,Aizdevuma_dzēšana[[#This Row],['#
atlikums]],D165),0)),0)</f>
        <v>604.28373297392363</v>
      </c>
      <c r="F164" s="17">
        <f ca="1">IFERROR(IF(AND(Ievadītās_vērtības,Aizdevuma_dzēšana[[#This Row],[maksājums
datums]]&lt;&gt;""),-PPMT(Procentu_likme/12,1,Aizdevuma_termiņš-ROWS($C$4:C164)+1,Aizdevuma_dzēšana[[#This Row],[sākuma
atlikums]]),""),0)</f>
        <v>467.41196320367294</v>
      </c>
      <c r="G164" s="17">
        <f ca="1">IF(Aizdevuma_dzēšana[[#This Row],[maksājums
datums]]="",0,Īpašuma_nodokļa_summa)</f>
        <v>375</v>
      </c>
      <c r="H164" s="17">
        <f ca="1">IF(Aizdevuma_dzēšana[[#This Row],[maksājums
datums]]="",0,Aizdevuma_dzēšana[[#This Row],[procenti]]+Aizdevuma_dzēšana[[#This Row],[pamatsumma]]+Aizdevuma_dzēšana[[#This Row],[īpašuma
nodoklis]])</f>
        <v>1446.6956961775966</v>
      </c>
      <c r="I164" s="17">
        <f ca="1">IF(Aizdevuma_dzēšana[[#This Row],[maksājums
datums]]="",0,Aizdevuma_dzēšana[[#This Row],[sākuma
atlikums]]-Aizdevuma_dzēšana[[#This Row],[pamatsumma]])</f>
        <v>145028.09591374168</v>
      </c>
      <c r="J164" s="12">
        <f ca="1">IF(Aizdevuma_dzēšana[[#This Row],[beigu
atlikums]]&gt;0,Pēdējā_rinda-ROW(),0)</f>
        <v>199</v>
      </c>
    </row>
    <row r="165" spans="2:10" ht="15" customHeight="1" x14ac:dyDescent="0.25">
      <c r="B165" s="21">
        <f>ROWS($B$4:B165)</f>
        <v>162</v>
      </c>
      <c r="C165" s="14">
        <f ca="1">IF(Ievadītās_vērtības,IF(Aizdevuma_dzēšana[[#This Row],['#]]&lt;=Aizdevuma_termiņš,IF(ROW()-ROW(Aizdevuma_dzēšana[[#Headers],[maksājums
datums]])=1,Aizdevuma_sākums,IF(I164&gt;0,EDATE(C164,1),"")),""),"")</f>
        <v>48223</v>
      </c>
      <c r="D165" s="17">
        <f ca="1">IF(ROW()-ROW(Aizdevuma_dzēšana[[#Headers],[sākuma
atlikums]])=1,Aizdevuma_summa,IF(Aizdevuma_dzēšana[[#This Row],[maksājums
datums]]="",0,INDEX(Aizdevuma_dzēšana[], ROW()-4,8)))</f>
        <v>145028.09591374168</v>
      </c>
      <c r="E165" s="17">
        <f ca="1">IF(Ievadītās_vērtības,IF(ROW()-ROW(Aizdevuma_dzēšana[[#Headers],[procenti]])=1,-IPMT(Procentu_likme/12,1,Aizdevuma_termiņš-ROWS($C$4:C165)+1,Aizdevuma_dzēšana[[#This Row],[sākuma
atlikums]]),IFERROR(-IPMT(Procentu_likme/12,1,Aizdevuma_dzēšana[[#This Row],['#
atlikums]],D166),0)),0)</f>
        <v>602.32806833621385</v>
      </c>
      <c r="F165" s="17">
        <f ca="1">IFERROR(IF(AND(Ievadītās_vērtības,Aizdevuma_dzēšana[[#This Row],[maksājums
datums]]&lt;&gt;""),-PPMT(Procentu_likme/12,1,Aizdevuma_termiņš-ROWS($C$4:C165)+1,Aizdevuma_dzēšana[[#This Row],[sākuma
atlikums]]),""),0)</f>
        <v>469.35951305035496</v>
      </c>
      <c r="G165" s="17">
        <f ca="1">IF(Aizdevuma_dzēšana[[#This Row],[maksājums
datums]]="",0,Īpašuma_nodokļa_summa)</f>
        <v>375</v>
      </c>
      <c r="H165" s="17">
        <f ca="1">IF(Aizdevuma_dzēšana[[#This Row],[maksājums
datums]]="",0,Aizdevuma_dzēšana[[#This Row],[procenti]]+Aizdevuma_dzēšana[[#This Row],[pamatsumma]]+Aizdevuma_dzēšana[[#This Row],[īpašuma
nodoklis]])</f>
        <v>1446.6875813865688</v>
      </c>
      <c r="I165" s="17">
        <f ca="1">IF(Aizdevuma_dzēšana[[#This Row],[maksājums
datums]]="",0,Aizdevuma_dzēšana[[#This Row],[sākuma
atlikums]]-Aizdevuma_dzēšana[[#This Row],[pamatsumma]])</f>
        <v>144558.73640069133</v>
      </c>
      <c r="J165" s="12">
        <f ca="1">IF(Aizdevuma_dzēšana[[#This Row],[beigu
atlikums]]&gt;0,Pēdējā_rinda-ROW(),0)</f>
        <v>198</v>
      </c>
    </row>
    <row r="166" spans="2:10" ht="15" customHeight="1" x14ac:dyDescent="0.25">
      <c r="B166" s="21">
        <f>ROWS($B$4:B166)</f>
        <v>163</v>
      </c>
      <c r="C166" s="14">
        <f ca="1">IF(Ievadītās_vērtības,IF(Aizdevuma_dzēšana[[#This Row],['#]]&lt;=Aizdevuma_termiņš,IF(ROW()-ROW(Aizdevuma_dzēšana[[#Headers],[maksājums
datums]])=1,Aizdevuma_sākums,IF(I165&gt;0,EDATE(C165,1),"")),""),"")</f>
        <v>48254</v>
      </c>
      <c r="D166" s="17">
        <f ca="1">IF(ROW()-ROW(Aizdevuma_dzēšana[[#Headers],[sākuma
atlikums]])=1,Aizdevuma_summa,IF(Aizdevuma_dzēšana[[#This Row],[maksājums
datums]]="",0,INDEX(Aizdevuma_dzēšana[], ROW()-4,8)))</f>
        <v>144558.73640069133</v>
      </c>
      <c r="E166" s="17">
        <f ca="1">IF(Ievadītās_vērtības,IF(ROW()-ROW(Aizdevuma_dzēšana[[#Headers],[procenti]])=1,-IPMT(Procentu_likme/12,1,Aizdevuma_termiņš-ROWS($C$4:C166)+1,Aizdevuma_dzēšana[[#This Row],[sākuma
atlikums]]),IFERROR(-IPMT(Procentu_likme/12,1,Aizdevuma_dzēšana[[#This Row],['#
atlikums]],D167),0)),0)</f>
        <v>600.36425509584694</v>
      </c>
      <c r="F166" s="17">
        <f ca="1">IFERROR(IF(AND(Ievadītās_vērtības,Aizdevuma_dzēšana[[#This Row],[maksājums
datums]]&lt;&gt;""),-PPMT(Procentu_likme/12,1,Aizdevuma_termiņš-ROWS($C$4:C166)+1,Aizdevuma_dzēšana[[#This Row],[sākuma
atlikums]]),""),0)</f>
        <v>471.31517768806498</v>
      </c>
      <c r="G166" s="17">
        <f ca="1">IF(Aizdevuma_dzēšana[[#This Row],[maksājums
datums]]="",0,Īpašuma_nodokļa_summa)</f>
        <v>375</v>
      </c>
      <c r="H166" s="17">
        <f ca="1">IF(Aizdevuma_dzēšana[[#This Row],[maksājums
datums]]="",0,Aizdevuma_dzēšana[[#This Row],[procenti]]+Aizdevuma_dzēšana[[#This Row],[pamatsumma]]+Aizdevuma_dzēšana[[#This Row],[īpašuma
nodoklis]])</f>
        <v>1446.679432783912</v>
      </c>
      <c r="I166" s="17">
        <f ca="1">IF(Aizdevuma_dzēšana[[#This Row],[maksājums
datums]]="",0,Aizdevuma_dzēšana[[#This Row],[sākuma
atlikums]]-Aizdevuma_dzēšana[[#This Row],[pamatsumma]])</f>
        <v>144087.42122300327</v>
      </c>
      <c r="J166" s="12">
        <f ca="1">IF(Aizdevuma_dzēšana[[#This Row],[beigu
atlikums]]&gt;0,Pēdējā_rinda-ROW(),0)</f>
        <v>197</v>
      </c>
    </row>
    <row r="167" spans="2:10" ht="15" customHeight="1" x14ac:dyDescent="0.25">
      <c r="B167" s="21">
        <f>ROWS($B$4:B167)</f>
        <v>164</v>
      </c>
      <c r="C167" s="14">
        <f ca="1">IF(Ievadītās_vērtības,IF(Aizdevuma_dzēšana[[#This Row],['#]]&lt;=Aizdevuma_termiņš,IF(ROW()-ROW(Aizdevuma_dzēšana[[#Headers],[maksājums
datums]])=1,Aizdevuma_sākums,IF(I166&gt;0,EDATE(C166,1),"")),""),"")</f>
        <v>48283</v>
      </c>
      <c r="D167" s="17">
        <f ca="1">IF(ROW()-ROW(Aizdevuma_dzēšana[[#Headers],[sākuma
atlikums]])=1,Aizdevuma_summa,IF(Aizdevuma_dzēšana[[#This Row],[maksājums
datums]]="",0,INDEX(Aizdevuma_dzēšana[], ROW()-4,8)))</f>
        <v>144087.42122300327</v>
      </c>
      <c r="E167" s="17">
        <f ca="1">IF(Ievadītās_vērtības,IF(ROW()-ROW(Aizdevuma_dzēšana[[#Headers],[procenti]])=1,-IPMT(Procentu_likme/12,1,Aizdevuma_termiņš-ROWS($C$4:C167)+1,Aizdevuma_dzēšana[[#This Row],[sākuma
atlikums]]),IFERROR(-IPMT(Procentu_likme/12,1,Aizdevuma_dzēšana[[#This Row],['#
atlikums]],D168),0)),0)</f>
        <v>598.39225930031182</v>
      </c>
      <c r="F167" s="17">
        <f ca="1">IFERROR(IF(AND(Ievadītās_vērtības,Aizdevuma_dzēšana[[#This Row],[maksājums
datums]]&lt;&gt;""),-PPMT(Procentu_likme/12,1,Aizdevuma_termiņš-ROWS($C$4:C167)+1,Aizdevuma_dzēšana[[#This Row],[sākuma
atlikums]]),""),0)</f>
        <v>473.27899092843188</v>
      </c>
      <c r="G167" s="17">
        <f ca="1">IF(Aizdevuma_dzēšana[[#This Row],[maksājums
datums]]="",0,Īpašuma_nodokļa_summa)</f>
        <v>375</v>
      </c>
      <c r="H167" s="17">
        <f ca="1">IF(Aizdevuma_dzēšana[[#This Row],[maksājums
datums]]="",0,Aizdevuma_dzēšana[[#This Row],[procenti]]+Aizdevuma_dzēšana[[#This Row],[pamatsumma]]+Aizdevuma_dzēšana[[#This Row],[īpašuma
nodoklis]])</f>
        <v>1446.6712502287437</v>
      </c>
      <c r="I167" s="17">
        <f ca="1">IF(Aizdevuma_dzēšana[[#This Row],[maksājums
datums]]="",0,Aizdevuma_dzēšana[[#This Row],[sākuma
atlikums]]-Aizdevuma_dzēšana[[#This Row],[pamatsumma]])</f>
        <v>143614.14223207484</v>
      </c>
      <c r="J167" s="12">
        <f ca="1">IF(Aizdevuma_dzēšana[[#This Row],[beigu
atlikums]]&gt;0,Pēdējā_rinda-ROW(),0)</f>
        <v>196</v>
      </c>
    </row>
    <row r="168" spans="2:10" ht="15" customHeight="1" x14ac:dyDescent="0.25">
      <c r="B168" s="21">
        <f>ROWS($B$4:B168)</f>
        <v>165</v>
      </c>
      <c r="C168" s="14">
        <f ca="1">IF(Ievadītās_vērtības,IF(Aizdevuma_dzēšana[[#This Row],['#]]&lt;=Aizdevuma_termiņš,IF(ROW()-ROW(Aizdevuma_dzēšana[[#Headers],[maksājums
datums]])=1,Aizdevuma_sākums,IF(I167&gt;0,EDATE(C167,1),"")),""),"")</f>
        <v>48314</v>
      </c>
      <c r="D168" s="17">
        <f ca="1">IF(ROW()-ROW(Aizdevuma_dzēšana[[#Headers],[sākuma
atlikums]])=1,Aizdevuma_summa,IF(Aizdevuma_dzēšana[[#This Row],[maksājums
datums]]="",0,INDEX(Aizdevuma_dzēšana[], ROW()-4,8)))</f>
        <v>143614.14223207484</v>
      </c>
      <c r="E168" s="17">
        <f ca="1">IF(Ievadītās_vērtības,IF(ROW()-ROW(Aizdevuma_dzēšana[[#Headers],[procenti]])=1,-IPMT(Procentu_likme/12,1,Aizdevuma_termiņš-ROWS($C$4:C168)+1,Aizdevuma_dzēšana[[#This Row],[sākuma
atlikums]]),IFERROR(-IPMT(Procentu_likme/12,1,Aizdevuma_dzēšana[[#This Row],['#
atlikums]],D169),0)),0)</f>
        <v>596.41204685562866</v>
      </c>
      <c r="F168" s="17">
        <f ca="1">IFERROR(IF(AND(Ievadītās_vērtības,Aizdevuma_dzēšana[[#This Row],[maksājums
datums]]&lt;&gt;""),-PPMT(Procentu_likme/12,1,Aizdevuma_termiņš-ROWS($C$4:C168)+1,Aizdevuma_dzēšana[[#This Row],[sākuma
atlikums]]),""),0)</f>
        <v>475.250986723967</v>
      </c>
      <c r="G168" s="17">
        <f ca="1">IF(Aizdevuma_dzēšana[[#This Row],[maksājums
datums]]="",0,Īpašuma_nodokļa_summa)</f>
        <v>375</v>
      </c>
      <c r="H168" s="17">
        <f ca="1">IF(Aizdevuma_dzēšana[[#This Row],[maksājums
datums]]="",0,Aizdevuma_dzēšana[[#This Row],[procenti]]+Aizdevuma_dzēšana[[#This Row],[pamatsumma]]+Aizdevuma_dzēšana[[#This Row],[īpašuma
nodoklis]])</f>
        <v>1446.6630335795958</v>
      </c>
      <c r="I168" s="17">
        <f ca="1">IF(Aizdevuma_dzēšana[[#This Row],[maksājums
datums]]="",0,Aizdevuma_dzēšana[[#This Row],[sākuma
atlikums]]-Aizdevuma_dzēšana[[#This Row],[pamatsumma]])</f>
        <v>143138.89124535088</v>
      </c>
      <c r="J168" s="12">
        <f ca="1">IF(Aizdevuma_dzēšana[[#This Row],[beigu
atlikums]]&gt;0,Pēdējā_rinda-ROW(),0)</f>
        <v>195</v>
      </c>
    </row>
    <row r="169" spans="2:10" ht="15" customHeight="1" x14ac:dyDescent="0.25">
      <c r="B169" s="21">
        <f>ROWS($B$4:B169)</f>
        <v>166</v>
      </c>
      <c r="C169" s="14">
        <f ca="1">IF(Ievadītās_vērtības,IF(Aizdevuma_dzēšana[[#This Row],['#]]&lt;=Aizdevuma_termiņš,IF(ROW()-ROW(Aizdevuma_dzēšana[[#Headers],[maksājums
datums]])=1,Aizdevuma_sākums,IF(I168&gt;0,EDATE(C168,1),"")),""),"")</f>
        <v>48344</v>
      </c>
      <c r="D169" s="17">
        <f ca="1">IF(ROW()-ROW(Aizdevuma_dzēšana[[#Headers],[sākuma
atlikums]])=1,Aizdevuma_summa,IF(Aizdevuma_dzēšana[[#This Row],[maksājums
datums]]="",0,INDEX(Aizdevuma_dzēšana[], ROW()-4,8)))</f>
        <v>143138.89124535088</v>
      </c>
      <c r="E169" s="17">
        <f ca="1">IF(Ievadītās_vērtības,IF(ROW()-ROW(Aizdevuma_dzēšana[[#Headers],[procenti]])=1,-IPMT(Procentu_likme/12,1,Aizdevuma_termiņš-ROWS($C$4:C169)+1,Aizdevuma_dzēšana[[#This Row],[sākuma
atlikums]]),IFERROR(-IPMT(Procentu_likme/12,1,Aizdevuma_dzēšana[[#This Row],['#
atlikums]],D170),0)),0)</f>
        <v>594.42358352575923</v>
      </c>
      <c r="F169" s="17">
        <f ca="1">IFERROR(IF(AND(Ievadītās_vērtības,Aizdevuma_dzēšana[[#This Row],[maksājums
datums]]&lt;&gt;""),-PPMT(Procentu_likme/12,1,Aizdevuma_termiņš-ROWS($C$4:C169)+1,Aizdevuma_dzēšana[[#This Row],[sākuma
atlikums]]),""),0)</f>
        <v>477.23119916865028</v>
      </c>
      <c r="G169" s="17">
        <f ca="1">IF(Aizdevuma_dzēšana[[#This Row],[maksājums
datums]]="",0,Īpašuma_nodokļa_summa)</f>
        <v>375</v>
      </c>
      <c r="H169" s="17">
        <f ca="1">IF(Aizdevuma_dzēšana[[#This Row],[maksājums
datums]]="",0,Aizdevuma_dzēšana[[#This Row],[procenti]]+Aizdevuma_dzēšana[[#This Row],[pamatsumma]]+Aizdevuma_dzēšana[[#This Row],[īpašuma
nodoklis]])</f>
        <v>1446.6547826944095</v>
      </c>
      <c r="I169" s="17">
        <f ca="1">IF(Aizdevuma_dzēšana[[#This Row],[maksājums
datums]]="",0,Aizdevuma_dzēšana[[#This Row],[sākuma
atlikums]]-Aizdevuma_dzēšana[[#This Row],[pamatsumma]])</f>
        <v>142661.66004618222</v>
      </c>
      <c r="J169" s="12">
        <f ca="1">IF(Aizdevuma_dzēšana[[#This Row],[beigu
atlikums]]&gt;0,Pēdējā_rinda-ROW(),0)</f>
        <v>194</v>
      </c>
    </row>
    <row r="170" spans="2:10" ht="15" customHeight="1" x14ac:dyDescent="0.25">
      <c r="B170" s="21">
        <f>ROWS($B$4:B170)</f>
        <v>167</v>
      </c>
      <c r="C170" s="14">
        <f ca="1">IF(Ievadītās_vērtības,IF(Aizdevuma_dzēšana[[#This Row],['#]]&lt;=Aizdevuma_termiņš,IF(ROW()-ROW(Aizdevuma_dzēšana[[#Headers],[maksājums
datums]])=1,Aizdevuma_sākums,IF(I169&gt;0,EDATE(C169,1),"")),""),"")</f>
        <v>48375</v>
      </c>
      <c r="D170" s="17">
        <f ca="1">IF(ROW()-ROW(Aizdevuma_dzēšana[[#Headers],[sākuma
atlikums]])=1,Aizdevuma_summa,IF(Aizdevuma_dzēšana[[#This Row],[maksājums
datums]]="",0,INDEX(Aizdevuma_dzēšana[], ROW()-4,8)))</f>
        <v>142661.66004618222</v>
      </c>
      <c r="E170" s="17">
        <f ca="1">IF(Ievadītās_vērtības,IF(ROW()-ROW(Aizdevuma_dzēšana[[#Headers],[procenti]])=1,-IPMT(Procentu_likme/12,1,Aizdevuma_termiņš-ROWS($C$4:C170)+1,Aizdevuma_dzēšana[[#This Row],[sākuma
atlikums]]),IFERROR(-IPMT(Procentu_likme/12,1,Aizdevuma_dzēšana[[#This Row],['#
atlikums]],D171),0)),0)</f>
        <v>592.42683493201548</v>
      </c>
      <c r="F170" s="17">
        <f ca="1">IFERROR(IF(AND(Ievadītās_vērtības,Aizdevuma_dzēšana[[#This Row],[maksājums
datums]]&lt;&gt;""),-PPMT(Procentu_likme/12,1,Aizdevuma_termiņš-ROWS($C$4:C170)+1,Aizdevuma_dzēšana[[#This Row],[sākuma
atlikums]]),""),0)</f>
        <v>479.21966249851948</v>
      </c>
      <c r="G170" s="17">
        <f ca="1">IF(Aizdevuma_dzēšana[[#This Row],[maksājums
datums]]="",0,Īpašuma_nodokļa_summa)</f>
        <v>375</v>
      </c>
      <c r="H170" s="17">
        <f ca="1">IF(Aizdevuma_dzēšana[[#This Row],[maksājums
datums]]="",0,Aizdevuma_dzēšana[[#This Row],[procenti]]+Aizdevuma_dzēšana[[#This Row],[pamatsumma]]+Aizdevuma_dzēšana[[#This Row],[īpašuma
nodoklis]])</f>
        <v>1446.646497430535</v>
      </c>
      <c r="I170" s="17">
        <f ca="1">IF(Aizdevuma_dzēšana[[#This Row],[maksājums
datums]]="",0,Aizdevuma_dzēšana[[#This Row],[sākuma
atlikums]]-Aizdevuma_dzēšana[[#This Row],[pamatsumma]])</f>
        <v>142182.44038368372</v>
      </c>
      <c r="J170" s="12">
        <f ca="1">IF(Aizdevuma_dzēšana[[#This Row],[beigu
atlikums]]&gt;0,Pēdējā_rinda-ROW(),0)</f>
        <v>193</v>
      </c>
    </row>
    <row r="171" spans="2:10" ht="15" customHeight="1" x14ac:dyDescent="0.25">
      <c r="B171" s="21">
        <f>ROWS($B$4:B171)</f>
        <v>168</v>
      </c>
      <c r="C171" s="14">
        <f ca="1">IF(Ievadītās_vērtības,IF(Aizdevuma_dzēšana[[#This Row],['#]]&lt;=Aizdevuma_termiņš,IF(ROW()-ROW(Aizdevuma_dzēšana[[#Headers],[maksājums
datums]])=1,Aizdevuma_sākums,IF(I170&gt;0,EDATE(C170,1),"")),""),"")</f>
        <v>48405</v>
      </c>
      <c r="D171" s="17">
        <f ca="1">IF(ROW()-ROW(Aizdevuma_dzēšana[[#Headers],[sākuma
atlikums]])=1,Aizdevuma_summa,IF(Aizdevuma_dzēšana[[#This Row],[maksājums
datums]]="",0,INDEX(Aizdevuma_dzēšana[], ROW()-4,8)))</f>
        <v>142182.44038368372</v>
      </c>
      <c r="E171" s="17">
        <f ca="1">IF(Ievadītās_vērtības,IF(ROW()-ROW(Aizdevuma_dzēšana[[#Headers],[procenti]])=1,-IPMT(Procentu_likme/12,1,Aizdevuma_termiņš-ROWS($C$4:C171)+1,Aizdevuma_dzēšana[[#This Row],[sākuma
atlikums]]),IFERROR(-IPMT(Procentu_likme/12,1,Aizdevuma_dzēšana[[#This Row],['#
atlikums]],D172),0)),0)</f>
        <v>590.42176655246442</v>
      </c>
      <c r="F171" s="17">
        <f ca="1">IFERROR(IF(AND(Ievadītās_vērtības,Aizdevuma_dzēšana[[#This Row],[maksājums
datums]]&lt;&gt;""),-PPMT(Procentu_likme/12,1,Aizdevuma_termiņš-ROWS($C$4:C171)+1,Aizdevuma_dzēšana[[#This Row],[sākuma
atlikums]]),""),0)</f>
        <v>481.21641109226334</v>
      </c>
      <c r="G171" s="17">
        <f ca="1">IF(Aizdevuma_dzēšana[[#This Row],[maksājums
datums]]="",0,Īpašuma_nodokļa_summa)</f>
        <v>375</v>
      </c>
      <c r="H171" s="17">
        <f ca="1">IF(Aizdevuma_dzēšana[[#This Row],[maksājums
datums]]="",0,Aizdevuma_dzēšana[[#This Row],[procenti]]+Aizdevuma_dzēšana[[#This Row],[pamatsumma]]+Aizdevuma_dzēšana[[#This Row],[īpašuma
nodoklis]])</f>
        <v>1446.6381776447279</v>
      </c>
      <c r="I171" s="17">
        <f ca="1">IF(Aizdevuma_dzēšana[[#This Row],[maksājums
datums]]="",0,Aizdevuma_dzēšana[[#This Row],[sākuma
atlikums]]-Aizdevuma_dzēšana[[#This Row],[pamatsumma]])</f>
        <v>141701.22397259146</v>
      </c>
      <c r="J171" s="12">
        <f ca="1">IF(Aizdevuma_dzēšana[[#This Row],[beigu
atlikums]]&gt;0,Pēdējā_rinda-ROW(),0)</f>
        <v>192</v>
      </c>
    </row>
    <row r="172" spans="2:10" ht="15" customHeight="1" x14ac:dyDescent="0.25">
      <c r="B172" s="21">
        <f>ROWS($B$4:B172)</f>
        <v>169</v>
      </c>
      <c r="C172" s="14">
        <f ca="1">IF(Ievadītās_vērtības,IF(Aizdevuma_dzēšana[[#This Row],['#]]&lt;=Aizdevuma_termiņš,IF(ROW()-ROW(Aizdevuma_dzēšana[[#Headers],[maksājums
datums]])=1,Aizdevuma_sākums,IF(I171&gt;0,EDATE(C171,1),"")),""),"")</f>
        <v>48436</v>
      </c>
      <c r="D172" s="17">
        <f ca="1">IF(ROW()-ROW(Aizdevuma_dzēšana[[#Headers],[sākuma
atlikums]])=1,Aizdevuma_summa,IF(Aizdevuma_dzēšana[[#This Row],[maksājums
datums]]="",0,INDEX(Aizdevuma_dzēšana[], ROW()-4,8)))</f>
        <v>141701.22397259146</v>
      </c>
      <c r="E172" s="17">
        <f ca="1">IF(Ievadītās_vērtības,IF(ROW()-ROW(Aizdevuma_dzēšana[[#Headers],[procenti]])=1,-IPMT(Procentu_likme/12,1,Aizdevuma_termiņš-ROWS($C$4:C172)+1,Aizdevuma_dzēšana[[#This Row],[sākuma
atlikums]]),IFERROR(-IPMT(Procentu_likme/12,1,Aizdevuma_dzēšana[[#This Row],['#
atlikums]],D173),0)),0)</f>
        <v>588.4083437213319</v>
      </c>
      <c r="F172" s="17">
        <f ca="1">IFERROR(IF(AND(Ievadītās_vērtības,Aizdevuma_dzēšana[[#This Row],[maksājums
datums]]&lt;&gt;""),-PPMT(Procentu_likme/12,1,Aizdevuma_termiņš-ROWS($C$4:C172)+1,Aizdevuma_dzēšana[[#This Row],[sākuma
atlikums]]),""),0)</f>
        <v>483.22147947181452</v>
      </c>
      <c r="G172" s="17">
        <f ca="1">IF(Aizdevuma_dzēšana[[#This Row],[maksājums
datums]]="",0,Īpašuma_nodokļa_summa)</f>
        <v>375</v>
      </c>
      <c r="H172" s="17">
        <f ca="1">IF(Aizdevuma_dzēšana[[#This Row],[maksājums
datums]]="",0,Aizdevuma_dzēšana[[#This Row],[procenti]]+Aizdevuma_dzēšana[[#This Row],[pamatsumma]]+Aizdevuma_dzēšana[[#This Row],[īpašuma
nodoklis]])</f>
        <v>1446.6298231931464</v>
      </c>
      <c r="I172" s="17">
        <f ca="1">IF(Aizdevuma_dzēšana[[#This Row],[maksājums
datums]]="",0,Aizdevuma_dzēšana[[#This Row],[sākuma
atlikums]]-Aizdevuma_dzēšana[[#This Row],[pamatsumma]])</f>
        <v>141218.00249311965</v>
      </c>
      <c r="J172" s="12">
        <f ca="1">IF(Aizdevuma_dzēšana[[#This Row],[beigu
atlikums]]&gt;0,Pēdējā_rinda-ROW(),0)</f>
        <v>191</v>
      </c>
    </row>
    <row r="173" spans="2:10" ht="15" customHeight="1" x14ac:dyDescent="0.25">
      <c r="B173" s="21">
        <f>ROWS($B$4:B173)</f>
        <v>170</v>
      </c>
      <c r="C173" s="14">
        <f ca="1">IF(Ievadītās_vērtības,IF(Aizdevuma_dzēšana[[#This Row],['#]]&lt;=Aizdevuma_termiņš,IF(ROW()-ROW(Aizdevuma_dzēšana[[#Headers],[maksājums
datums]])=1,Aizdevuma_sākums,IF(I172&gt;0,EDATE(C172,1),"")),""),"")</f>
        <v>48467</v>
      </c>
      <c r="D173" s="17">
        <f ca="1">IF(ROW()-ROW(Aizdevuma_dzēšana[[#Headers],[sākuma
atlikums]])=1,Aizdevuma_summa,IF(Aizdevuma_dzēšana[[#This Row],[maksājums
datums]]="",0,INDEX(Aizdevuma_dzēšana[], ROW()-4,8)))</f>
        <v>141218.00249311965</v>
      </c>
      <c r="E173" s="17">
        <f ca="1">IF(Ievadītās_vērtības,IF(ROW()-ROW(Aizdevuma_dzēšana[[#Headers],[procenti]])=1,-IPMT(Procentu_likme/12,1,Aizdevuma_termiņš-ROWS($C$4:C173)+1,Aizdevuma_dzēšana[[#This Row],[sākuma
atlikums]]),IFERROR(-IPMT(Procentu_likme/12,1,Aizdevuma_dzēšana[[#This Row],['#
atlikums]],D174),0)),0)</f>
        <v>586.38653162840296</v>
      </c>
      <c r="F173" s="17">
        <f ca="1">IFERROR(IF(AND(Ievadītās_vērtības,Aizdevuma_dzēšana[[#This Row],[maksājums
datums]]&lt;&gt;""),-PPMT(Procentu_likme/12,1,Aizdevuma_termiņš-ROWS($C$4:C173)+1,Aizdevuma_dzēšana[[#This Row],[sākuma
atlikums]]),""),0)</f>
        <v>485.23490230294715</v>
      </c>
      <c r="G173" s="17">
        <f ca="1">IF(Aizdevuma_dzēšana[[#This Row],[maksājums
datums]]="",0,Īpašuma_nodokļa_summa)</f>
        <v>375</v>
      </c>
      <c r="H173" s="17">
        <f ca="1">IF(Aizdevuma_dzēšana[[#This Row],[maksājums
datums]]="",0,Aizdevuma_dzēšana[[#This Row],[procenti]]+Aizdevuma_dzēšana[[#This Row],[pamatsumma]]+Aizdevuma_dzēšana[[#This Row],[īpašuma
nodoklis]])</f>
        <v>1446.6214339313501</v>
      </c>
      <c r="I173" s="17">
        <f ca="1">IF(Aizdevuma_dzēšana[[#This Row],[maksājums
datums]]="",0,Aizdevuma_dzēšana[[#This Row],[sākuma
atlikums]]-Aizdevuma_dzēšana[[#This Row],[pamatsumma]])</f>
        <v>140732.76759081671</v>
      </c>
      <c r="J173" s="12">
        <f ca="1">IF(Aizdevuma_dzēšana[[#This Row],[beigu
atlikums]]&gt;0,Pēdējā_rinda-ROW(),0)</f>
        <v>190</v>
      </c>
    </row>
    <row r="174" spans="2:10" ht="15" customHeight="1" x14ac:dyDescent="0.25">
      <c r="B174" s="21">
        <f>ROWS($B$4:B174)</f>
        <v>171</v>
      </c>
      <c r="C174" s="14">
        <f ca="1">IF(Ievadītās_vērtības,IF(Aizdevuma_dzēšana[[#This Row],['#]]&lt;=Aizdevuma_termiņš,IF(ROW()-ROW(Aizdevuma_dzēšana[[#Headers],[maksājums
datums]])=1,Aizdevuma_sākums,IF(I173&gt;0,EDATE(C173,1),"")),""),"")</f>
        <v>48497</v>
      </c>
      <c r="D174" s="17">
        <f ca="1">IF(ROW()-ROW(Aizdevuma_dzēšana[[#Headers],[sākuma
atlikums]])=1,Aizdevuma_summa,IF(Aizdevuma_dzēšana[[#This Row],[maksājums
datums]]="",0,INDEX(Aizdevuma_dzēšana[], ROW()-4,8)))</f>
        <v>140732.76759081671</v>
      </c>
      <c r="E174" s="17">
        <f ca="1">IF(Ievadītās_vērtības,IF(ROW()-ROW(Aizdevuma_dzēšana[[#Headers],[procenti]])=1,-IPMT(Procentu_likme/12,1,Aizdevuma_termiņš-ROWS($C$4:C174)+1,Aizdevuma_dzēšana[[#This Row],[sākuma
atlikums]]),IFERROR(-IPMT(Procentu_likme/12,1,Aizdevuma_dzēšana[[#This Row],['#
atlikums]],D175),0)),0)</f>
        <v>584.35629531842005</v>
      </c>
      <c r="F174" s="17">
        <f ca="1">IFERROR(IF(AND(Ievadītās_vērtības,Aizdevuma_dzēšana[[#This Row],[maksājums
datums]]&lt;&gt;""),-PPMT(Procentu_likme/12,1,Aizdevuma_termiņš-ROWS($C$4:C174)+1,Aizdevuma_dzēšana[[#This Row],[sākuma
atlikums]]),""),0)</f>
        <v>487.25671439587603</v>
      </c>
      <c r="G174" s="17">
        <f ca="1">IF(Aizdevuma_dzēšana[[#This Row],[maksājums
datums]]="",0,Īpašuma_nodokļa_summa)</f>
        <v>375</v>
      </c>
      <c r="H174" s="17">
        <f ca="1">IF(Aizdevuma_dzēšana[[#This Row],[maksājums
datums]]="",0,Aizdevuma_dzēšana[[#This Row],[procenti]]+Aizdevuma_dzēšana[[#This Row],[pamatsumma]]+Aizdevuma_dzēšana[[#This Row],[īpašuma
nodoklis]])</f>
        <v>1446.6130097142961</v>
      </c>
      <c r="I174" s="17">
        <f ca="1">IF(Aizdevuma_dzēšana[[#This Row],[maksājums
datums]]="",0,Aizdevuma_dzēšana[[#This Row],[sākuma
atlikums]]-Aizdevuma_dzēšana[[#This Row],[pamatsumma]])</f>
        <v>140245.51087642083</v>
      </c>
      <c r="J174" s="12">
        <f ca="1">IF(Aizdevuma_dzēšana[[#This Row],[beigu
atlikums]]&gt;0,Pēdējā_rinda-ROW(),0)</f>
        <v>189</v>
      </c>
    </row>
    <row r="175" spans="2:10" ht="15" customHeight="1" x14ac:dyDescent="0.25">
      <c r="B175" s="21">
        <f>ROWS($B$4:B175)</f>
        <v>172</v>
      </c>
      <c r="C175" s="14">
        <f ca="1">IF(Ievadītās_vērtības,IF(Aizdevuma_dzēšana[[#This Row],['#]]&lt;=Aizdevuma_termiņš,IF(ROW()-ROW(Aizdevuma_dzēšana[[#Headers],[maksājums
datums]])=1,Aizdevuma_sākums,IF(I174&gt;0,EDATE(C174,1),"")),""),"")</f>
        <v>48528</v>
      </c>
      <c r="D175" s="17">
        <f ca="1">IF(ROW()-ROW(Aizdevuma_dzēšana[[#Headers],[sākuma
atlikums]])=1,Aizdevuma_summa,IF(Aizdevuma_dzēšana[[#This Row],[maksājums
datums]]="",0,INDEX(Aizdevuma_dzēšana[], ROW()-4,8)))</f>
        <v>140245.51087642083</v>
      </c>
      <c r="E175" s="17">
        <f ca="1">IF(Ievadītās_vērtības,IF(ROW()-ROW(Aizdevuma_dzēšana[[#Headers],[procenti]])=1,-IPMT(Procentu_likme/12,1,Aizdevuma_termiņš-ROWS($C$4:C175)+1,Aizdevuma_dzēšana[[#This Row],[sākuma
atlikums]]),IFERROR(-IPMT(Procentu_likme/12,1,Aizdevuma_dzēšana[[#This Row],['#
atlikums]],D176),0)),0)</f>
        <v>582.31759969047903</v>
      </c>
      <c r="F175" s="17">
        <f ca="1">IFERROR(IF(AND(Ievadītās_vērtības,Aizdevuma_dzēšana[[#This Row],[maksājums
datums]]&lt;&gt;""),-PPMT(Procentu_likme/12,1,Aizdevuma_termiņš-ROWS($C$4:C175)+1,Aizdevuma_dzēšana[[#This Row],[sākuma
atlikums]]),""),0)</f>
        <v>489.28695070585889</v>
      </c>
      <c r="G175" s="17">
        <f ca="1">IF(Aizdevuma_dzēšana[[#This Row],[maksājums
datums]]="",0,Īpašuma_nodokļa_summa)</f>
        <v>375</v>
      </c>
      <c r="H175" s="17">
        <f ca="1">IF(Aizdevuma_dzēšana[[#This Row],[maksājums
datums]]="",0,Aizdevuma_dzēšana[[#This Row],[procenti]]+Aizdevuma_dzēšana[[#This Row],[pamatsumma]]+Aizdevuma_dzēšana[[#This Row],[īpašuma
nodoklis]])</f>
        <v>1446.6045503963378</v>
      </c>
      <c r="I175" s="17">
        <f ca="1">IF(Aizdevuma_dzēšana[[#This Row],[maksājums
datums]]="",0,Aizdevuma_dzēšana[[#This Row],[sākuma
atlikums]]-Aizdevuma_dzēšana[[#This Row],[pamatsumma]])</f>
        <v>139756.22392571496</v>
      </c>
      <c r="J175" s="12">
        <f ca="1">IF(Aizdevuma_dzēšana[[#This Row],[beigu
atlikums]]&gt;0,Pēdējā_rinda-ROW(),0)</f>
        <v>188</v>
      </c>
    </row>
    <row r="176" spans="2:10" ht="15" customHeight="1" x14ac:dyDescent="0.25">
      <c r="B176" s="21">
        <f>ROWS($B$4:B176)</f>
        <v>173</v>
      </c>
      <c r="C176" s="14">
        <f ca="1">IF(Ievadītās_vērtības,IF(Aizdevuma_dzēšana[[#This Row],['#]]&lt;=Aizdevuma_termiņš,IF(ROW()-ROW(Aizdevuma_dzēšana[[#Headers],[maksājums
datums]])=1,Aizdevuma_sākums,IF(I175&gt;0,EDATE(C175,1),"")),""),"")</f>
        <v>48558</v>
      </c>
      <c r="D176" s="17">
        <f ca="1">IF(ROW()-ROW(Aizdevuma_dzēšana[[#Headers],[sākuma
atlikums]])=1,Aizdevuma_summa,IF(Aizdevuma_dzēšana[[#This Row],[maksājums
datums]]="",0,INDEX(Aizdevuma_dzēšana[], ROW()-4,8)))</f>
        <v>139756.22392571496</v>
      </c>
      <c r="E176" s="17">
        <f ca="1">IF(Ievadītās_vērtības,IF(ROW()-ROW(Aizdevuma_dzēšana[[#Headers],[procenti]])=1,-IPMT(Procentu_likme/12,1,Aizdevuma_termiņš-ROWS($C$4:C176)+1,Aizdevuma_dzēšana[[#This Row],[sākuma
atlikums]]),IFERROR(-IPMT(Procentu_likme/12,1,Aizdevuma_dzēšana[[#This Row],['#
atlikums]],D177),0)),0)</f>
        <v>580.2704094974215</v>
      </c>
      <c r="F176" s="17">
        <f ca="1">IFERROR(IF(AND(Ievadītās_vērtības,Aizdevuma_dzēšana[[#This Row],[maksājums
datums]]&lt;&gt;""),-PPMT(Procentu_likme/12,1,Aizdevuma_termiņš-ROWS($C$4:C176)+1,Aizdevuma_dzēšana[[#This Row],[sākuma
atlikums]]),""),0)</f>
        <v>491.32564633379985</v>
      </c>
      <c r="G176" s="17">
        <f ca="1">IF(Aizdevuma_dzēšana[[#This Row],[maksājums
datums]]="",0,Īpašuma_nodokļa_summa)</f>
        <v>375</v>
      </c>
      <c r="H176" s="17">
        <f ca="1">IF(Aizdevuma_dzēšana[[#This Row],[maksājums
datums]]="",0,Aizdevuma_dzēšana[[#This Row],[procenti]]+Aizdevuma_dzēšana[[#This Row],[pamatsumma]]+Aizdevuma_dzēšana[[#This Row],[īpašuma
nodoklis]])</f>
        <v>1446.5960558312213</v>
      </c>
      <c r="I176" s="17">
        <f ca="1">IF(Aizdevuma_dzēšana[[#This Row],[maksājums
datums]]="",0,Aizdevuma_dzēšana[[#This Row],[sākuma
atlikums]]-Aizdevuma_dzēšana[[#This Row],[pamatsumma]])</f>
        <v>139264.89827938116</v>
      </c>
      <c r="J176" s="12">
        <f ca="1">IF(Aizdevuma_dzēšana[[#This Row],[beigu
atlikums]]&gt;0,Pēdējā_rinda-ROW(),0)</f>
        <v>187</v>
      </c>
    </row>
    <row r="177" spans="2:10" ht="15" customHeight="1" x14ac:dyDescent="0.25">
      <c r="B177" s="21">
        <f>ROWS($B$4:B177)</f>
        <v>174</v>
      </c>
      <c r="C177" s="14">
        <f ca="1">IF(Ievadītās_vērtības,IF(Aizdevuma_dzēšana[[#This Row],['#]]&lt;=Aizdevuma_termiņš,IF(ROW()-ROW(Aizdevuma_dzēšana[[#Headers],[maksājums
datums]])=1,Aizdevuma_sākums,IF(I176&gt;0,EDATE(C176,1),"")),""),"")</f>
        <v>48589</v>
      </c>
      <c r="D177" s="17">
        <f ca="1">IF(ROW()-ROW(Aizdevuma_dzēšana[[#Headers],[sākuma
atlikums]])=1,Aizdevuma_summa,IF(Aizdevuma_dzēšana[[#This Row],[maksājums
datums]]="",0,INDEX(Aizdevuma_dzēšana[], ROW()-4,8)))</f>
        <v>139264.89827938116</v>
      </c>
      <c r="E177" s="17">
        <f ca="1">IF(Ievadītās_vērtības,IF(ROW()-ROW(Aizdevuma_dzēšana[[#Headers],[procenti]])=1,-IPMT(Procentu_likme/12,1,Aizdevuma_termiņš-ROWS($C$4:C177)+1,Aizdevuma_dzēšana[[#This Row],[sākuma
atlikums]]),IFERROR(-IPMT(Procentu_likme/12,1,Aizdevuma_dzēšana[[#This Row],['#
atlikums]],D178),0)),0)</f>
        <v>578.21468934522625</v>
      </c>
      <c r="F177" s="17">
        <f ca="1">IFERROR(IF(AND(Ievadītās_vērtības,Aizdevuma_dzēšana[[#This Row],[maksājums
datums]]&lt;&gt;""),-PPMT(Procentu_likme/12,1,Aizdevuma_termiņš-ROWS($C$4:C177)+1,Aizdevuma_dzēšana[[#This Row],[sākuma
atlikums]]),""),0)</f>
        <v>493.37283652685738</v>
      </c>
      <c r="G177" s="17">
        <f ca="1">IF(Aizdevuma_dzēšana[[#This Row],[maksājums
datums]]="",0,Īpašuma_nodokļa_summa)</f>
        <v>375</v>
      </c>
      <c r="H177" s="17">
        <f ca="1">IF(Aizdevuma_dzēšana[[#This Row],[maksājums
datums]]="",0,Aizdevuma_dzēšana[[#This Row],[procenti]]+Aizdevuma_dzēšana[[#This Row],[pamatsumma]]+Aizdevuma_dzēšana[[#This Row],[īpašuma
nodoklis]])</f>
        <v>1446.5875258720837</v>
      </c>
      <c r="I177" s="17">
        <f ca="1">IF(Aizdevuma_dzēšana[[#This Row],[maksājums
datums]]="",0,Aizdevuma_dzēšana[[#This Row],[sākuma
atlikums]]-Aizdevuma_dzēšana[[#This Row],[pamatsumma]])</f>
        <v>138771.5254428543</v>
      </c>
      <c r="J177" s="12">
        <f ca="1">IF(Aizdevuma_dzēšana[[#This Row],[beigu
atlikums]]&gt;0,Pēdējā_rinda-ROW(),0)</f>
        <v>186</v>
      </c>
    </row>
    <row r="178" spans="2:10" ht="15" customHeight="1" x14ac:dyDescent="0.25">
      <c r="B178" s="21">
        <f>ROWS($B$4:B178)</f>
        <v>175</v>
      </c>
      <c r="C178" s="14">
        <f ca="1">IF(Ievadītās_vērtības,IF(Aizdevuma_dzēšana[[#This Row],['#]]&lt;=Aizdevuma_termiņš,IF(ROW()-ROW(Aizdevuma_dzēšana[[#Headers],[maksājums
datums]])=1,Aizdevuma_sākums,IF(I177&gt;0,EDATE(C177,1),"")),""),"")</f>
        <v>48620</v>
      </c>
      <c r="D178" s="17">
        <f ca="1">IF(ROW()-ROW(Aizdevuma_dzēšana[[#Headers],[sākuma
atlikums]])=1,Aizdevuma_summa,IF(Aizdevuma_dzēšana[[#This Row],[maksājums
datums]]="",0,INDEX(Aizdevuma_dzēšana[], ROW()-4,8)))</f>
        <v>138771.5254428543</v>
      </c>
      <c r="E178" s="17">
        <f ca="1">IF(Ievadītās_vērtības,IF(ROW()-ROW(Aizdevuma_dzēšana[[#Headers],[procenti]])=1,-IPMT(Procentu_likme/12,1,Aizdevuma_termiņš-ROWS($C$4:C178)+1,Aizdevuma_dzēšana[[#This Row],[sākuma
atlikums]]),IFERROR(-IPMT(Procentu_likme/12,1,Aizdevuma_dzēšana[[#This Row],['#
atlikums]],D179),0)),0)</f>
        <v>576.15040369239682</v>
      </c>
      <c r="F178" s="17">
        <f ca="1">IFERROR(IF(AND(Ievadītās_vērtības,Aizdevuma_dzēšana[[#This Row],[maksājums
datums]]&lt;&gt;""),-PPMT(Procentu_likme/12,1,Aizdevuma_termiņš-ROWS($C$4:C178)+1,Aizdevuma_dzēšana[[#This Row],[sākuma
atlikums]]),""),0)</f>
        <v>495.42855667905263</v>
      </c>
      <c r="G178" s="17">
        <f ca="1">IF(Aizdevuma_dzēšana[[#This Row],[maksājums
datums]]="",0,Īpašuma_nodokļa_summa)</f>
        <v>375</v>
      </c>
      <c r="H178" s="17">
        <f ca="1">IF(Aizdevuma_dzēšana[[#This Row],[maksājums
datums]]="",0,Aizdevuma_dzēšana[[#This Row],[procenti]]+Aizdevuma_dzēšana[[#This Row],[pamatsumma]]+Aizdevuma_dzēšana[[#This Row],[īpašuma
nodoklis]])</f>
        <v>1446.5789603714495</v>
      </c>
      <c r="I178" s="17">
        <f ca="1">IF(Aizdevuma_dzēšana[[#This Row],[maksājums
datums]]="",0,Aizdevuma_dzēšana[[#This Row],[sākuma
atlikums]]-Aizdevuma_dzēšana[[#This Row],[pamatsumma]])</f>
        <v>138276.09688617525</v>
      </c>
      <c r="J178" s="12">
        <f ca="1">IF(Aizdevuma_dzēšana[[#This Row],[beigu
atlikums]]&gt;0,Pēdējā_rinda-ROW(),0)</f>
        <v>185</v>
      </c>
    </row>
    <row r="179" spans="2:10" ht="15" customHeight="1" x14ac:dyDescent="0.25">
      <c r="B179" s="21">
        <f>ROWS($B$4:B179)</f>
        <v>176</v>
      </c>
      <c r="C179" s="14">
        <f ca="1">IF(Ievadītās_vērtības,IF(Aizdevuma_dzēšana[[#This Row],['#]]&lt;=Aizdevuma_termiņš,IF(ROW()-ROW(Aizdevuma_dzēšana[[#Headers],[maksājums
datums]])=1,Aizdevuma_sākums,IF(I178&gt;0,EDATE(C178,1),"")),""),"")</f>
        <v>48648</v>
      </c>
      <c r="D179" s="17">
        <f ca="1">IF(ROW()-ROW(Aizdevuma_dzēšana[[#Headers],[sākuma
atlikums]])=1,Aizdevuma_summa,IF(Aizdevuma_dzēšana[[#This Row],[maksājums
datums]]="",0,INDEX(Aizdevuma_dzēšana[], ROW()-4,8)))</f>
        <v>138276.09688617525</v>
      </c>
      <c r="E179" s="17">
        <f ca="1">IF(Ievadītās_vērtības,IF(ROW()-ROW(Aizdevuma_dzēšana[[#Headers],[procenti]])=1,-IPMT(Procentu_likme/12,1,Aizdevuma_termiņš-ROWS($C$4:C179)+1,Aizdevuma_dzēšana[[#This Row],[sākuma
atlikums]]),IFERROR(-IPMT(Procentu_likme/12,1,Aizdevuma_dzēšana[[#This Row],['#
atlikums]],D180),0)),0)</f>
        <v>574.07751684934738</v>
      </c>
      <c r="F179" s="17">
        <f ca="1">IFERROR(IF(AND(Ievadītās_vērtības,Aizdevuma_dzēšana[[#This Row],[maksājums
datums]]&lt;&gt;""),-PPMT(Procentu_likme/12,1,Aizdevuma_termiņš-ROWS($C$4:C179)+1,Aizdevuma_dzēšana[[#This Row],[sākuma
atlikums]]),""),0)</f>
        <v>497.492842331882</v>
      </c>
      <c r="G179" s="17">
        <f ca="1">IF(Aizdevuma_dzēšana[[#This Row],[maksājums
datums]]="",0,Īpašuma_nodokļa_summa)</f>
        <v>375</v>
      </c>
      <c r="H179" s="17">
        <f ca="1">IF(Aizdevuma_dzēšana[[#This Row],[maksājums
datums]]="",0,Aizdevuma_dzēšana[[#This Row],[procenti]]+Aizdevuma_dzēšana[[#This Row],[pamatsumma]]+Aizdevuma_dzēšana[[#This Row],[īpašuma
nodoklis]])</f>
        <v>1446.5703591812294</v>
      </c>
      <c r="I179" s="17">
        <f ca="1">IF(Aizdevuma_dzēšana[[#This Row],[maksājums
datums]]="",0,Aizdevuma_dzēšana[[#This Row],[sākuma
atlikums]]-Aizdevuma_dzēšana[[#This Row],[pamatsumma]])</f>
        <v>137778.60404384337</v>
      </c>
      <c r="J179" s="12">
        <f ca="1">IF(Aizdevuma_dzēšana[[#This Row],[beigu
atlikums]]&gt;0,Pēdējā_rinda-ROW(),0)</f>
        <v>184</v>
      </c>
    </row>
    <row r="180" spans="2:10" ht="15" customHeight="1" x14ac:dyDescent="0.25">
      <c r="B180" s="21">
        <f>ROWS($B$4:B180)</f>
        <v>177</v>
      </c>
      <c r="C180" s="14">
        <f ca="1">IF(Ievadītās_vērtības,IF(Aizdevuma_dzēšana[[#This Row],['#]]&lt;=Aizdevuma_termiņš,IF(ROW()-ROW(Aizdevuma_dzēšana[[#Headers],[maksājums
datums]])=1,Aizdevuma_sākums,IF(I179&gt;0,EDATE(C179,1),"")),""),"")</f>
        <v>48679</v>
      </c>
      <c r="D180" s="17">
        <f ca="1">IF(ROW()-ROW(Aizdevuma_dzēšana[[#Headers],[sākuma
atlikums]])=1,Aizdevuma_summa,IF(Aizdevuma_dzēšana[[#This Row],[maksājums
datums]]="",0,INDEX(Aizdevuma_dzēšana[], ROW()-4,8)))</f>
        <v>137778.60404384337</v>
      </c>
      <c r="E180" s="17">
        <f ca="1">IF(Ievadītās_vērtības,IF(ROW()-ROW(Aizdevuma_dzēšana[[#Headers],[procenti]])=1,-IPMT(Procentu_likme/12,1,Aizdevuma_termiņš-ROWS($C$4:C180)+1,Aizdevuma_dzēšana[[#This Row],[sākuma
atlikums]]),IFERROR(-IPMT(Procentu_likme/12,1,Aizdevuma_dzēšana[[#This Row],['#
atlikums]],D181),0)),0)</f>
        <v>571.99599297778514</v>
      </c>
      <c r="F180" s="17">
        <f ca="1">IFERROR(IF(AND(Ievadītās_vērtības,Aizdevuma_dzēšana[[#This Row],[maksājums
datums]]&lt;&gt;""),-PPMT(Procentu_likme/12,1,Aizdevuma_termiņš-ROWS($C$4:C180)+1,Aizdevuma_dzēšana[[#This Row],[sākuma
atlikums]]),""),0)</f>
        <v>499.56572917493156</v>
      </c>
      <c r="G180" s="17">
        <f ca="1">IF(Aizdevuma_dzēšana[[#This Row],[maksājums
datums]]="",0,Īpašuma_nodokļa_summa)</f>
        <v>375</v>
      </c>
      <c r="H180" s="17">
        <f ca="1">IF(Aizdevuma_dzēšana[[#This Row],[maksājums
datums]]="",0,Aizdevuma_dzēšana[[#This Row],[procenti]]+Aizdevuma_dzēšana[[#This Row],[pamatsumma]]+Aizdevuma_dzēšana[[#This Row],[īpašuma
nodoklis]])</f>
        <v>1446.5617221527168</v>
      </c>
      <c r="I180" s="17">
        <f ca="1">IF(Aizdevuma_dzēšana[[#This Row],[maksājums
datums]]="",0,Aizdevuma_dzēšana[[#This Row],[sākuma
atlikums]]-Aizdevuma_dzēšana[[#This Row],[pamatsumma]])</f>
        <v>137279.03831466843</v>
      </c>
      <c r="J180" s="12">
        <f ca="1">IF(Aizdevuma_dzēšana[[#This Row],[beigu
atlikums]]&gt;0,Pēdējā_rinda-ROW(),0)</f>
        <v>183</v>
      </c>
    </row>
    <row r="181" spans="2:10" ht="15" customHeight="1" x14ac:dyDescent="0.25">
      <c r="B181" s="21">
        <f>ROWS($B$4:B181)</f>
        <v>178</v>
      </c>
      <c r="C181" s="14">
        <f ca="1">IF(Ievadītās_vērtības,IF(Aizdevuma_dzēšana[[#This Row],['#]]&lt;=Aizdevuma_termiņš,IF(ROW()-ROW(Aizdevuma_dzēšana[[#Headers],[maksājums
datums]])=1,Aizdevuma_sākums,IF(I180&gt;0,EDATE(C180,1),"")),""),"")</f>
        <v>48709</v>
      </c>
      <c r="D181" s="17">
        <f ca="1">IF(ROW()-ROW(Aizdevuma_dzēšana[[#Headers],[sākuma
atlikums]])=1,Aizdevuma_summa,IF(Aizdevuma_dzēšana[[#This Row],[maksājums
datums]]="",0,INDEX(Aizdevuma_dzēšana[], ROW()-4,8)))</f>
        <v>137279.03831466843</v>
      </c>
      <c r="E181" s="17">
        <f ca="1">IF(Ievadītās_vērtības,IF(ROW()-ROW(Aizdevuma_dzēšana[[#Headers],[procenti]])=1,-IPMT(Procentu_likme/12,1,Aizdevuma_termiņš-ROWS($C$4:C181)+1,Aizdevuma_dzēšana[[#This Row],[sākuma
atlikums]]),IFERROR(-IPMT(Procentu_likme/12,1,Aizdevuma_dzēšana[[#This Row],['#
atlikums]],D182),0)),0)</f>
        <v>569.90579609009148</v>
      </c>
      <c r="F181" s="17">
        <f ca="1">IFERROR(IF(AND(Ievadītās_vērtības,Aizdevuma_dzēšana[[#This Row],[maksājums
datums]]&lt;&gt;""),-PPMT(Procentu_likme/12,1,Aizdevuma_termiņš-ROWS($C$4:C181)+1,Aizdevuma_dzēšana[[#This Row],[sākuma
atlikums]]),""),0)</f>
        <v>501.6472530464938</v>
      </c>
      <c r="G181" s="17">
        <f ca="1">IF(Aizdevuma_dzēšana[[#This Row],[maksājums
datums]]="",0,Īpašuma_nodokļa_summa)</f>
        <v>375</v>
      </c>
      <c r="H181" s="17">
        <f ca="1">IF(Aizdevuma_dzēšana[[#This Row],[maksājums
datums]]="",0,Aizdevuma_dzēšana[[#This Row],[procenti]]+Aizdevuma_dzēšana[[#This Row],[pamatsumma]]+Aizdevuma_dzēšana[[#This Row],[īpašuma
nodoklis]])</f>
        <v>1446.5530491365853</v>
      </c>
      <c r="I181" s="17">
        <f ca="1">IF(Aizdevuma_dzēšana[[#This Row],[maksājums
datums]]="",0,Aizdevuma_dzēšana[[#This Row],[sākuma
atlikums]]-Aizdevuma_dzēšana[[#This Row],[pamatsumma]])</f>
        <v>136777.39106162195</v>
      </c>
      <c r="J181" s="12">
        <f ca="1">IF(Aizdevuma_dzēšana[[#This Row],[beigu
atlikums]]&gt;0,Pēdējā_rinda-ROW(),0)</f>
        <v>182</v>
      </c>
    </row>
    <row r="182" spans="2:10" ht="15" customHeight="1" x14ac:dyDescent="0.25">
      <c r="B182" s="21">
        <f>ROWS($B$4:B182)</f>
        <v>179</v>
      </c>
      <c r="C182" s="14">
        <f ca="1">IF(Ievadītās_vērtības,IF(Aizdevuma_dzēšana[[#This Row],['#]]&lt;=Aizdevuma_termiņš,IF(ROW()-ROW(Aizdevuma_dzēšana[[#Headers],[maksājums
datums]])=1,Aizdevuma_sākums,IF(I181&gt;0,EDATE(C181,1),"")),""),"")</f>
        <v>48740</v>
      </c>
      <c r="D182" s="17">
        <f ca="1">IF(ROW()-ROW(Aizdevuma_dzēšana[[#Headers],[sākuma
atlikums]])=1,Aizdevuma_summa,IF(Aizdevuma_dzēšana[[#This Row],[maksājums
datums]]="",0,INDEX(Aizdevuma_dzēšana[], ROW()-4,8)))</f>
        <v>136777.39106162195</v>
      </c>
      <c r="E182" s="17">
        <f ca="1">IF(Ievadītās_vērtības,IF(ROW()-ROW(Aizdevuma_dzēšana[[#Headers],[procenti]])=1,-IPMT(Procentu_likme/12,1,Aizdevuma_termiņš-ROWS($C$4:C182)+1,Aizdevuma_dzēšana[[#This Row],[sākuma
atlikums]]),IFERROR(-IPMT(Procentu_likme/12,1,Aizdevuma_dzēšana[[#This Row],['#
atlikums]],D183),0)),0)</f>
        <v>567.80689004869907</v>
      </c>
      <c r="F182" s="17">
        <f ca="1">IFERROR(IF(AND(Ievadītās_vērtības,Aizdevuma_dzēšana[[#This Row],[maksājums
datums]]&lt;&gt;""),-PPMT(Procentu_likme/12,1,Aizdevuma_termiņš-ROWS($C$4:C182)+1,Aizdevuma_dzēšana[[#This Row],[sākuma
atlikums]]),""),0)</f>
        <v>503.73744993418757</v>
      </c>
      <c r="G182" s="17">
        <f ca="1">IF(Aizdevuma_dzēšana[[#This Row],[maksājums
datums]]="",0,Īpašuma_nodokļa_summa)</f>
        <v>375</v>
      </c>
      <c r="H182" s="17">
        <f ca="1">IF(Aizdevuma_dzēšana[[#This Row],[maksājums
datums]]="",0,Aizdevuma_dzēšana[[#This Row],[procenti]]+Aizdevuma_dzēšana[[#This Row],[pamatsumma]]+Aizdevuma_dzēšana[[#This Row],[īpašuma
nodoklis]])</f>
        <v>1446.5443399828866</v>
      </c>
      <c r="I182" s="17">
        <f ca="1">IF(Aizdevuma_dzēšana[[#This Row],[maksājums
datums]]="",0,Aizdevuma_dzēšana[[#This Row],[sākuma
atlikums]]-Aizdevuma_dzēšana[[#This Row],[pamatsumma]])</f>
        <v>136273.65361168777</v>
      </c>
      <c r="J182" s="12">
        <f ca="1">IF(Aizdevuma_dzēšana[[#This Row],[beigu
atlikums]]&gt;0,Pēdējā_rinda-ROW(),0)</f>
        <v>181</v>
      </c>
    </row>
    <row r="183" spans="2:10" ht="15" customHeight="1" x14ac:dyDescent="0.25">
      <c r="B183" s="21">
        <f>ROWS($B$4:B183)</f>
        <v>180</v>
      </c>
      <c r="C183" s="14">
        <f ca="1">IF(Ievadītās_vērtības,IF(Aizdevuma_dzēšana[[#This Row],['#]]&lt;=Aizdevuma_termiņš,IF(ROW()-ROW(Aizdevuma_dzēšana[[#Headers],[maksājums
datums]])=1,Aizdevuma_sākums,IF(I182&gt;0,EDATE(C182,1),"")),""),"")</f>
        <v>48770</v>
      </c>
      <c r="D183" s="17">
        <f ca="1">IF(ROW()-ROW(Aizdevuma_dzēšana[[#Headers],[sākuma
atlikums]])=1,Aizdevuma_summa,IF(Aizdevuma_dzēšana[[#This Row],[maksājums
datums]]="",0,INDEX(Aizdevuma_dzēšana[], ROW()-4,8)))</f>
        <v>136273.65361168777</v>
      </c>
      <c r="E183" s="17">
        <f ca="1">IF(Ievadītās_vērtības,IF(ROW()-ROW(Aizdevuma_dzēšana[[#Headers],[procenti]])=1,-IPMT(Procentu_likme/12,1,Aizdevuma_termiņš-ROWS($C$4:C183)+1,Aizdevuma_dzēšana[[#This Row],[sākuma
atlikums]]),IFERROR(-IPMT(Procentu_likme/12,1,Aizdevuma_dzēšana[[#This Row],['#
atlikums]],D184),0)),0)</f>
        <v>565.69923856546745</v>
      </c>
      <c r="F183" s="17">
        <f ca="1">IFERROR(IF(AND(Ievadītās_vērtības,Aizdevuma_dzēšana[[#This Row],[maksājums
datums]]&lt;&gt;""),-PPMT(Procentu_likme/12,1,Aizdevuma_termiņš-ROWS($C$4:C183)+1,Aizdevuma_dzēšana[[#This Row],[sākuma
atlikums]]),""),0)</f>
        <v>505.83635597557998</v>
      </c>
      <c r="G183" s="17">
        <f ca="1">IF(Aizdevuma_dzēšana[[#This Row],[maksājums
datums]]="",0,Īpašuma_nodokļa_summa)</f>
        <v>375</v>
      </c>
      <c r="H183" s="17">
        <f ca="1">IF(Aizdevuma_dzēšana[[#This Row],[maksājums
datums]]="",0,Aizdevuma_dzēšana[[#This Row],[procenti]]+Aizdevuma_dzēšana[[#This Row],[pamatsumma]]+Aizdevuma_dzēšana[[#This Row],[īpašuma
nodoklis]])</f>
        <v>1446.5355945410474</v>
      </c>
      <c r="I183" s="17">
        <f ca="1">IF(Aizdevuma_dzēšana[[#This Row],[maksājums
datums]]="",0,Aizdevuma_dzēšana[[#This Row],[sākuma
atlikums]]-Aizdevuma_dzēšana[[#This Row],[pamatsumma]])</f>
        <v>135767.8172557122</v>
      </c>
      <c r="J183" s="12">
        <f ca="1">IF(Aizdevuma_dzēšana[[#This Row],[beigu
atlikums]]&gt;0,Pēdējā_rinda-ROW(),0)</f>
        <v>180</v>
      </c>
    </row>
    <row r="184" spans="2:10" ht="15" customHeight="1" x14ac:dyDescent="0.25">
      <c r="B184" s="21">
        <f>ROWS($B$4:B184)</f>
        <v>181</v>
      </c>
      <c r="C184" s="14">
        <f ca="1">IF(Ievadītās_vērtības,IF(Aizdevuma_dzēšana[[#This Row],['#]]&lt;=Aizdevuma_termiņš,IF(ROW()-ROW(Aizdevuma_dzēšana[[#Headers],[maksājums
datums]])=1,Aizdevuma_sākums,IF(I183&gt;0,EDATE(C183,1),"")),""),"")</f>
        <v>48801</v>
      </c>
      <c r="D184" s="17">
        <f ca="1">IF(ROW()-ROW(Aizdevuma_dzēšana[[#Headers],[sākuma
atlikums]])=1,Aizdevuma_summa,IF(Aizdevuma_dzēšana[[#This Row],[maksājums
datums]]="",0,INDEX(Aizdevuma_dzēšana[], ROW()-4,8)))</f>
        <v>135767.8172557122</v>
      </c>
      <c r="E184" s="17">
        <f ca="1">IF(Ievadītās_vērtības,IF(ROW()-ROW(Aizdevuma_dzēšana[[#Headers],[procenti]])=1,-IPMT(Procentu_likme/12,1,Aizdevuma_termiņš-ROWS($C$4:C184)+1,Aizdevuma_dzēšana[[#This Row],[sākuma
atlikums]]),IFERROR(-IPMT(Procentu_likme/12,1,Aizdevuma_dzēšana[[#This Row],['#
atlikums]],D185),0)),0)</f>
        <v>563.58280520105586</v>
      </c>
      <c r="F184" s="17">
        <f ca="1">IFERROR(IF(AND(Ievadītās_vērtības,Aizdevuma_dzēšana[[#This Row],[maksājums
datums]]&lt;&gt;""),-PPMT(Procentu_likme/12,1,Aizdevuma_termiņš-ROWS($C$4:C184)+1,Aizdevuma_dzēšana[[#This Row],[sākuma
atlikums]]),""),0)</f>
        <v>507.94400745881165</v>
      </c>
      <c r="G184" s="17">
        <f ca="1">IF(Aizdevuma_dzēšana[[#This Row],[maksājums
datums]]="",0,Īpašuma_nodokļa_summa)</f>
        <v>375</v>
      </c>
      <c r="H184" s="17">
        <f ca="1">IF(Aizdevuma_dzēšana[[#This Row],[maksājums
datums]]="",0,Aizdevuma_dzēšana[[#This Row],[procenti]]+Aizdevuma_dzēšana[[#This Row],[pamatsumma]]+Aizdevuma_dzēšana[[#This Row],[īpašuma
nodoklis]])</f>
        <v>1446.5268126598676</v>
      </c>
      <c r="I184" s="17">
        <f ca="1">IF(Aizdevuma_dzēšana[[#This Row],[maksājums
datums]]="",0,Aizdevuma_dzēšana[[#This Row],[sākuma
atlikums]]-Aizdevuma_dzēšana[[#This Row],[pamatsumma]])</f>
        <v>135259.8732482534</v>
      </c>
      <c r="J184" s="12">
        <f ca="1">IF(Aizdevuma_dzēšana[[#This Row],[beigu
atlikums]]&gt;0,Pēdējā_rinda-ROW(),0)</f>
        <v>179</v>
      </c>
    </row>
    <row r="185" spans="2:10" ht="15" customHeight="1" x14ac:dyDescent="0.25">
      <c r="B185" s="21">
        <f>ROWS($B$4:B185)</f>
        <v>182</v>
      </c>
      <c r="C185" s="14">
        <f ca="1">IF(Ievadītās_vērtības,IF(Aizdevuma_dzēšana[[#This Row],['#]]&lt;=Aizdevuma_termiņš,IF(ROW()-ROW(Aizdevuma_dzēšana[[#Headers],[maksājums
datums]])=1,Aizdevuma_sākums,IF(I184&gt;0,EDATE(C184,1),"")),""),"")</f>
        <v>48832</v>
      </c>
      <c r="D185" s="17">
        <f ca="1">IF(ROW()-ROW(Aizdevuma_dzēšana[[#Headers],[sākuma
atlikums]])=1,Aizdevuma_summa,IF(Aizdevuma_dzēšana[[#This Row],[maksājums
datums]]="",0,INDEX(Aizdevuma_dzēšana[], ROW()-4,8)))</f>
        <v>135259.8732482534</v>
      </c>
      <c r="E185" s="17">
        <f ca="1">IF(Ievadītās_vērtības,IF(ROW()-ROW(Aizdevuma_dzēšana[[#Headers],[procenti]])=1,-IPMT(Procentu_likme/12,1,Aizdevuma_termiņš-ROWS($C$4:C185)+1,Aizdevuma_dzēšana[[#This Row],[sākuma
atlikums]]),IFERROR(-IPMT(Procentu_likme/12,1,Aizdevuma_dzēšana[[#This Row],['#
atlikums]],D186),0)),0)</f>
        <v>561.45755336429238</v>
      </c>
      <c r="F185" s="17">
        <f ca="1">IFERROR(IF(AND(Ievadītās_vērtības,Aizdevuma_dzēšana[[#This Row],[maksājums
datums]]&lt;&gt;""),-PPMT(Procentu_likme/12,1,Aizdevuma_termiņš-ROWS($C$4:C185)+1,Aizdevuma_dzēšana[[#This Row],[sākuma
atlikums]]),""),0)</f>
        <v>510.06044082322342</v>
      </c>
      <c r="G185" s="17">
        <f ca="1">IF(Aizdevuma_dzēšana[[#This Row],[maksājums
datums]]="",0,Īpašuma_nodokļa_summa)</f>
        <v>375</v>
      </c>
      <c r="H185" s="17">
        <f ca="1">IF(Aizdevuma_dzēšana[[#This Row],[maksājums
datums]]="",0,Aizdevuma_dzēšana[[#This Row],[procenti]]+Aizdevuma_dzēšana[[#This Row],[pamatsumma]]+Aizdevuma_dzēšana[[#This Row],[īpašuma
nodoklis]])</f>
        <v>1446.5179941875158</v>
      </c>
      <c r="I185" s="17">
        <f ca="1">IF(Aizdevuma_dzēšana[[#This Row],[maksājums
datums]]="",0,Aizdevuma_dzēšana[[#This Row],[sākuma
atlikums]]-Aizdevuma_dzēšana[[#This Row],[pamatsumma]])</f>
        <v>134749.81280743016</v>
      </c>
      <c r="J185" s="12">
        <f ca="1">IF(Aizdevuma_dzēšana[[#This Row],[beigu
atlikums]]&gt;0,Pēdējā_rinda-ROW(),0)</f>
        <v>178</v>
      </c>
    </row>
    <row r="186" spans="2:10" ht="15" customHeight="1" x14ac:dyDescent="0.25">
      <c r="B186" s="21">
        <f>ROWS($B$4:B186)</f>
        <v>183</v>
      </c>
      <c r="C186" s="14">
        <f ca="1">IF(Ievadītās_vērtības,IF(Aizdevuma_dzēšana[[#This Row],['#]]&lt;=Aizdevuma_termiņš,IF(ROW()-ROW(Aizdevuma_dzēšana[[#Headers],[maksājums
datums]])=1,Aizdevuma_sākums,IF(I185&gt;0,EDATE(C185,1),"")),""),"")</f>
        <v>48862</v>
      </c>
      <c r="D186" s="17">
        <f ca="1">IF(ROW()-ROW(Aizdevuma_dzēšana[[#Headers],[sākuma
atlikums]])=1,Aizdevuma_summa,IF(Aizdevuma_dzēšana[[#This Row],[maksājums
datums]]="",0,INDEX(Aizdevuma_dzēšana[], ROW()-4,8)))</f>
        <v>134749.81280743016</v>
      </c>
      <c r="E186" s="17">
        <f ca="1">IF(Ievadītās_vērtības,IF(ROW()-ROW(Aizdevuma_dzēšana[[#Headers],[procenti]])=1,-IPMT(Procentu_likme/12,1,Aizdevuma_termiņš-ROWS($C$4:C186)+1,Aizdevuma_dzēšana[[#This Row],[sākuma
atlikums]]),IFERROR(-IPMT(Procentu_likme/12,1,Aizdevuma_dzēšana[[#This Row],['#
atlikums]],D187),0)),0)</f>
        <v>559.3234463115424</v>
      </c>
      <c r="F186" s="17">
        <f ca="1">IFERROR(IF(AND(Ievadītās_vērtības,Aizdevuma_dzēšana[[#This Row],[maksājums
datums]]&lt;&gt;""),-PPMT(Procentu_likme/12,1,Aizdevuma_termiņš-ROWS($C$4:C186)+1,Aizdevuma_dzēšana[[#This Row],[sākuma
atlikums]]),""),0)</f>
        <v>512.18569265998667</v>
      </c>
      <c r="G186" s="17">
        <f ca="1">IF(Aizdevuma_dzēšana[[#This Row],[maksājums
datums]]="",0,Īpašuma_nodokļa_summa)</f>
        <v>375</v>
      </c>
      <c r="H186" s="17">
        <f ca="1">IF(Aizdevuma_dzēšana[[#This Row],[maksājums
datums]]="",0,Aizdevuma_dzēšana[[#This Row],[procenti]]+Aizdevuma_dzēšana[[#This Row],[pamatsumma]]+Aizdevuma_dzēšana[[#This Row],[īpašuma
nodoklis]])</f>
        <v>1446.509138971529</v>
      </c>
      <c r="I186" s="17">
        <f ca="1">IF(Aizdevuma_dzēšana[[#This Row],[maksājums
datums]]="",0,Aizdevuma_dzēšana[[#This Row],[sākuma
atlikums]]-Aizdevuma_dzēšana[[#This Row],[pamatsumma]])</f>
        <v>134237.62711477018</v>
      </c>
      <c r="J186" s="12">
        <f ca="1">IF(Aizdevuma_dzēšana[[#This Row],[beigu
atlikums]]&gt;0,Pēdējā_rinda-ROW(),0)</f>
        <v>177</v>
      </c>
    </row>
    <row r="187" spans="2:10" ht="15" customHeight="1" x14ac:dyDescent="0.25">
      <c r="B187" s="21">
        <f>ROWS($B$4:B187)</f>
        <v>184</v>
      </c>
      <c r="C187" s="14">
        <f ca="1">IF(Ievadītās_vērtības,IF(Aizdevuma_dzēšana[[#This Row],['#]]&lt;=Aizdevuma_termiņš,IF(ROW()-ROW(Aizdevuma_dzēšana[[#Headers],[maksājums
datums]])=1,Aizdevuma_sākums,IF(I186&gt;0,EDATE(C186,1),"")),""),"")</f>
        <v>48893</v>
      </c>
      <c r="D187" s="17">
        <f ca="1">IF(ROW()-ROW(Aizdevuma_dzēšana[[#Headers],[sākuma
atlikums]])=1,Aizdevuma_summa,IF(Aizdevuma_dzēšana[[#This Row],[maksājums
datums]]="",0,INDEX(Aizdevuma_dzēšana[], ROW()-4,8)))</f>
        <v>134237.62711477018</v>
      </c>
      <c r="E187" s="17">
        <f ca="1">IF(Ievadītās_vērtības,IF(ROW()-ROW(Aizdevuma_dzēšana[[#Headers],[procenti]])=1,-IPMT(Procentu_likme/12,1,Aizdevuma_termiņš-ROWS($C$4:C187)+1,Aizdevuma_dzēšana[[#This Row],[sākuma
atlikums]]),IFERROR(-IPMT(Procentu_likme/12,1,Aizdevuma_dzēšana[[#This Row],['#
atlikums]],D188),0)),0)</f>
        <v>557.18044714607265</v>
      </c>
      <c r="F187" s="17">
        <f ca="1">IFERROR(IF(AND(Ievadītās_vērtības,Aizdevuma_dzēšana[[#This Row],[maksājums
datums]]&lt;&gt;""),-PPMT(Procentu_likme/12,1,Aizdevuma_termiņš-ROWS($C$4:C187)+1,Aizdevuma_dzēšana[[#This Row],[sākuma
atlikums]]),""),0)</f>
        <v>514.31979971273654</v>
      </c>
      <c r="G187" s="17">
        <f ca="1">IF(Aizdevuma_dzēšana[[#This Row],[maksājums
datums]]="",0,Īpašuma_nodokļa_summa)</f>
        <v>375</v>
      </c>
      <c r="H187" s="17">
        <f ca="1">IF(Aizdevuma_dzēšana[[#This Row],[maksājums
datums]]="",0,Aizdevuma_dzēšana[[#This Row],[procenti]]+Aizdevuma_dzēšana[[#This Row],[pamatsumma]]+Aizdevuma_dzēšana[[#This Row],[īpašuma
nodoklis]])</f>
        <v>1446.5002468588091</v>
      </c>
      <c r="I187" s="17">
        <f ca="1">IF(Aizdevuma_dzēšana[[#This Row],[maksājums
datums]]="",0,Aizdevuma_dzēšana[[#This Row],[sākuma
atlikums]]-Aizdevuma_dzēšana[[#This Row],[pamatsumma]])</f>
        <v>133723.30731505743</v>
      </c>
      <c r="J187" s="12">
        <f ca="1">IF(Aizdevuma_dzēšana[[#This Row],[beigu
atlikums]]&gt;0,Pēdējā_rinda-ROW(),0)</f>
        <v>176</v>
      </c>
    </row>
    <row r="188" spans="2:10" ht="15" customHeight="1" x14ac:dyDescent="0.25">
      <c r="B188" s="21">
        <f>ROWS($B$4:B188)</f>
        <v>185</v>
      </c>
      <c r="C188" s="14">
        <f ca="1">IF(Ievadītās_vērtības,IF(Aizdevuma_dzēšana[[#This Row],['#]]&lt;=Aizdevuma_termiņš,IF(ROW()-ROW(Aizdevuma_dzēšana[[#Headers],[maksājums
datums]])=1,Aizdevuma_sākums,IF(I187&gt;0,EDATE(C187,1),"")),""),"")</f>
        <v>48923</v>
      </c>
      <c r="D188" s="17">
        <f ca="1">IF(ROW()-ROW(Aizdevuma_dzēšana[[#Headers],[sākuma
atlikums]])=1,Aizdevuma_summa,IF(Aizdevuma_dzēšana[[#This Row],[maksājums
datums]]="",0,INDEX(Aizdevuma_dzēšana[], ROW()-4,8)))</f>
        <v>133723.30731505743</v>
      </c>
      <c r="E188" s="17">
        <f ca="1">IF(Ievadītās_vērtības,IF(ROW()-ROW(Aizdevuma_dzēšana[[#Headers],[procenti]])=1,-IPMT(Procentu_likme/12,1,Aizdevuma_termiņš-ROWS($C$4:C188)+1,Aizdevuma_dzēšana[[#This Row],[sākuma
atlikums]]),IFERROR(-IPMT(Procentu_likme/12,1,Aizdevuma_dzēšana[[#This Row],['#
atlikums]],D189),0)),0)</f>
        <v>555.02851881741344</v>
      </c>
      <c r="F188" s="17">
        <f ca="1">IFERROR(IF(AND(Ievadītās_vērtības,Aizdevuma_dzēšana[[#This Row],[maksājums
datums]]&lt;&gt;""),-PPMT(Procentu_likme/12,1,Aizdevuma_termiņš-ROWS($C$4:C188)+1,Aizdevuma_dzēšana[[#This Row],[sākuma
atlikums]]),""),0)</f>
        <v>516.4627988782064</v>
      </c>
      <c r="G188" s="17">
        <f ca="1">IF(Aizdevuma_dzēšana[[#This Row],[maksājums
datums]]="",0,Īpašuma_nodokļa_summa)</f>
        <v>375</v>
      </c>
      <c r="H188" s="17">
        <f ca="1">IF(Aizdevuma_dzēšana[[#This Row],[maksājums
datums]]="",0,Aizdevuma_dzēšana[[#This Row],[procenti]]+Aizdevuma_dzēšana[[#This Row],[pamatsumma]]+Aizdevuma_dzēšana[[#This Row],[īpašuma
nodoklis]])</f>
        <v>1446.4913176956197</v>
      </c>
      <c r="I188" s="17">
        <f ca="1">IF(Aizdevuma_dzēšana[[#This Row],[maksājums
datums]]="",0,Aizdevuma_dzēšana[[#This Row],[sākuma
atlikums]]-Aizdevuma_dzēšana[[#This Row],[pamatsumma]])</f>
        <v>133206.84451617923</v>
      </c>
      <c r="J188" s="12">
        <f ca="1">IF(Aizdevuma_dzēšana[[#This Row],[beigu
atlikums]]&gt;0,Pēdējā_rinda-ROW(),0)</f>
        <v>175</v>
      </c>
    </row>
    <row r="189" spans="2:10" ht="15" customHeight="1" x14ac:dyDescent="0.25">
      <c r="B189" s="21">
        <f>ROWS($B$4:B189)</f>
        <v>186</v>
      </c>
      <c r="C189" s="14">
        <f ca="1">IF(Ievadītās_vērtības,IF(Aizdevuma_dzēšana[[#This Row],['#]]&lt;=Aizdevuma_termiņš,IF(ROW()-ROW(Aizdevuma_dzēšana[[#Headers],[maksājums
datums]])=1,Aizdevuma_sākums,IF(I188&gt;0,EDATE(C188,1),"")),""),"")</f>
        <v>48954</v>
      </c>
      <c r="D189" s="17">
        <f ca="1">IF(ROW()-ROW(Aizdevuma_dzēšana[[#Headers],[sākuma
atlikums]])=1,Aizdevuma_summa,IF(Aizdevuma_dzēšana[[#This Row],[maksājums
datums]]="",0,INDEX(Aizdevuma_dzēšana[], ROW()-4,8)))</f>
        <v>133206.84451617923</v>
      </c>
      <c r="E189" s="17">
        <f ca="1">IF(Ievadītās_vērtības,IF(ROW()-ROW(Aizdevuma_dzēšana[[#Headers],[procenti]])=1,-IPMT(Procentu_likme/12,1,Aizdevuma_termiņš-ROWS($C$4:C189)+1,Aizdevuma_dzēšana[[#This Row],[sākuma
atlikums]]),IFERROR(-IPMT(Procentu_likme/12,1,Aizdevuma_dzēšana[[#This Row],['#
atlikums]],D190),0)),0)</f>
        <v>552.86762412071812</v>
      </c>
      <c r="F189" s="17">
        <f ca="1">IFERROR(IF(AND(Ievadītās_vērtības,Aizdevuma_dzēšana[[#This Row],[maksājums
datums]]&lt;&gt;""),-PPMT(Procentu_likme/12,1,Aizdevuma_termiņš-ROWS($C$4:C189)+1,Aizdevuma_dzēšana[[#This Row],[sākuma
atlikums]]),""),0)</f>
        <v>518.6147272068655</v>
      </c>
      <c r="G189" s="17">
        <f ca="1">IF(Aizdevuma_dzēšana[[#This Row],[maksājums
datums]]="",0,Īpašuma_nodokļa_summa)</f>
        <v>375</v>
      </c>
      <c r="H189" s="17">
        <f ca="1">IF(Aizdevuma_dzēšana[[#This Row],[maksājums
datums]]="",0,Aizdevuma_dzēšana[[#This Row],[procenti]]+Aizdevuma_dzēšana[[#This Row],[pamatsumma]]+Aizdevuma_dzēšana[[#This Row],[īpašuma
nodoklis]])</f>
        <v>1446.4823513275837</v>
      </c>
      <c r="I189" s="17">
        <f ca="1">IF(Aizdevuma_dzēšana[[#This Row],[maksājums
datums]]="",0,Aizdevuma_dzēšana[[#This Row],[sākuma
atlikums]]-Aizdevuma_dzēšana[[#This Row],[pamatsumma]])</f>
        <v>132688.22978897236</v>
      </c>
      <c r="J189" s="12">
        <f ca="1">IF(Aizdevuma_dzēšana[[#This Row],[beigu
atlikums]]&gt;0,Pēdējā_rinda-ROW(),0)</f>
        <v>174</v>
      </c>
    </row>
    <row r="190" spans="2:10" ht="15" customHeight="1" x14ac:dyDescent="0.25">
      <c r="B190" s="21">
        <f>ROWS($B$4:B190)</f>
        <v>187</v>
      </c>
      <c r="C190" s="14">
        <f ca="1">IF(Ievadītās_vērtības,IF(Aizdevuma_dzēšana[[#This Row],['#]]&lt;=Aizdevuma_termiņš,IF(ROW()-ROW(Aizdevuma_dzēšana[[#Headers],[maksājums
datums]])=1,Aizdevuma_sākums,IF(I189&gt;0,EDATE(C189,1),"")),""),"")</f>
        <v>48985</v>
      </c>
      <c r="D190" s="17">
        <f ca="1">IF(ROW()-ROW(Aizdevuma_dzēšana[[#Headers],[sākuma
atlikums]])=1,Aizdevuma_summa,IF(Aizdevuma_dzēšana[[#This Row],[maksājums
datums]]="",0,INDEX(Aizdevuma_dzēšana[], ROW()-4,8)))</f>
        <v>132688.22978897236</v>
      </c>
      <c r="E190" s="17">
        <f ca="1">IF(Ievadītās_vērtības,IF(ROW()-ROW(Aizdevuma_dzēšana[[#Headers],[procenti]])=1,-IPMT(Procentu_likme/12,1,Aizdevuma_termiņš-ROWS($C$4:C190)+1,Aizdevuma_dzēšana[[#This Row],[sākuma
atlikums]]),IFERROR(-IPMT(Procentu_likme/12,1,Aizdevuma_dzēšana[[#This Row],['#
atlikums]],D191),0)),0)</f>
        <v>550.69772569611996</v>
      </c>
      <c r="F190" s="17">
        <f ca="1">IFERROR(IF(AND(Ievadītās_vērtības,Aizdevuma_dzēšana[[#This Row],[maksājums
datums]]&lt;&gt;""),-PPMT(Procentu_likme/12,1,Aizdevuma_termiņš-ROWS($C$4:C190)+1,Aizdevuma_dzēšana[[#This Row],[sākuma
atlikums]]),""),0)</f>
        <v>520.77562190356082</v>
      </c>
      <c r="G190" s="17">
        <f ca="1">IF(Aizdevuma_dzēšana[[#This Row],[maksājums
datums]]="",0,Īpašuma_nodokļa_summa)</f>
        <v>375</v>
      </c>
      <c r="H190" s="17">
        <f ca="1">IF(Aizdevuma_dzēšana[[#This Row],[maksājums
datums]]="",0,Aizdevuma_dzēšana[[#This Row],[procenti]]+Aizdevuma_dzēšana[[#This Row],[pamatsumma]]+Aizdevuma_dzēšana[[#This Row],[īpašuma
nodoklis]])</f>
        <v>1446.4733475996809</v>
      </c>
      <c r="I190" s="17">
        <f ca="1">IF(Aizdevuma_dzēšana[[#This Row],[maksājums
datums]]="",0,Aizdevuma_dzēšana[[#This Row],[sākuma
atlikums]]-Aizdevuma_dzēšana[[#This Row],[pamatsumma]])</f>
        <v>132167.45416706879</v>
      </c>
      <c r="J190" s="12">
        <f ca="1">IF(Aizdevuma_dzēšana[[#This Row],[beigu
atlikums]]&gt;0,Pēdējā_rinda-ROW(),0)</f>
        <v>173</v>
      </c>
    </row>
    <row r="191" spans="2:10" ht="15" customHeight="1" x14ac:dyDescent="0.25">
      <c r="B191" s="21">
        <f>ROWS($B$4:B191)</f>
        <v>188</v>
      </c>
      <c r="C191" s="14">
        <f ca="1">IF(Ievadītās_vērtības,IF(Aizdevuma_dzēšana[[#This Row],['#]]&lt;=Aizdevuma_termiņš,IF(ROW()-ROW(Aizdevuma_dzēšana[[#Headers],[maksājums
datums]])=1,Aizdevuma_sākums,IF(I190&gt;0,EDATE(C190,1),"")),""),"")</f>
        <v>49013</v>
      </c>
      <c r="D191" s="17">
        <f ca="1">IF(ROW()-ROW(Aizdevuma_dzēšana[[#Headers],[sākuma
atlikums]])=1,Aizdevuma_summa,IF(Aizdevuma_dzēšana[[#This Row],[maksājums
datums]]="",0,INDEX(Aizdevuma_dzēšana[], ROW()-4,8)))</f>
        <v>132167.45416706879</v>
      </c>
      <c r="E191" s="17">
        <f ca="1">IF(Ievadītās_vērtības,IF(ROW()-ROW(Aizdevuma_dzēšana[[#Headers],[procenti]])=1,-IPMT(Procentu_likme/12,1,Aizdevuma_termiņš-ROWS($C$4:C191)+1,Aizdevuma_dzēšana[[#This Row],[sākuma
atlikums]]),IFERROR(-IPMT(Procentu_likme/12,1,Aizdevuma_dzēšana[[#This Row],['#
atlikums]],D192),0)),0)</f>
        <v>548.51878602808597</v>
      </c>
      <c r="F191" s="17">
        <f ca="1">IFERROR(IF(AND(Ievadītās_vērtības,Aizdevuma_dzēšana[[#This Row],[maksājums
datums]]&lt;&gt;""),-PPMT(Procentu_likme/12,1,Aizdevuma_termiņš-ROWS($C$4:C191)+1,Aizdevuma_dzēšana[[#This Row],[sākuma
atlikums]]),""),0)</f>
        <v>522.94552032815886</v>
      </c>
      <c r="G191" s="17">
        <f ca="1">IF(Aizdevuma_dzēšana[[#This Row],[maksājums
datums]]="",0,Īpašuma_nodokļa_summa)</f>
        <v>375</v>
      </c>
      <c r="H191" s="17">
        <f ca="1">IF(Aizdevuma_dzēšana[[#This Row],[maksājums
datums]]="",0,Aizdevuma_dzēšana[[#This Row],[procenti]]+Aizdevuma_dzēšana[[#This Row],[pamatsumma]]+Aizdevuma_dzēšana[[#This Row],[īpašuma
nodoklis]])</f>
        <v>1446.4643063562448</v>
      </c>
      <c r="I191" s="17">
        <f ca="1">IF(Aizdevuma_dzēšana[[#This Row],[maksājums
datums]]="",0,Aizdevuma_dzēšana[[#This Row],[sākuma
atlikums]]-Aizdevuma_dzēšana[[#This Row],[pamatsumma]])</f>
        <v>131644.50864674064</v>
      </c>
      <c r="J191" s="12">
        <f ca="1">IF(Aizdevuma_dzēšana[[#This Row],[beigu
atlikums]]&gt;0,Pēdējā_rinda-ROW(),0)</f>
        <v>172</v>
      </c>
    </row>
    <row r="192" spans="2:10" ht="15" customHeight="1" x14ac:dyDescent="0.25">
      <c r="B192" s="21">
        <f>ROWS($B$4:B192)</f>
        <v>189</v>
      </c>
      <c r="C192" s="14">
        <f ca="1">IF(Ievadītās_vērtības,IF(Aizdevuma_dzēšana[[#This Row],['#]]&lt;=Aizdevuma_termiņš,IF(ROW()-ROW(Aizdevuma_dzēšana[[#Headers],[maksājums
datums]])=1,Aizdevuma_sākums,IF(I191&gt;0,EDATE(C191,1),"")),""),"")</f>
        <v>49044</v>
      </c>
      <c r="D192" s="17">
        <f ca="1">IF(ROW()-ROW(Aizdevuma_dzēšana[[#Headers],[sākuma
atlikums]])=1,Aizdevuma_summa,IF(Aizdevuma_dzēšana[[#This Row],[maksājums
datums]]="",0,INDEX(Aizdevuma_dzēšana[], ROW()-4,8)))</f>
        <v>131644.50864674064</v>
      </c>
      <c r="E192" s="17">
        <f ca="1">IF(Ievadītās_vērtības,IF(ROW()-ROW(Aizdevuma_dzēšana[[#Headers],[procenti]])=1,-IPMT(Procentu_likme/12,1,Aizdevuma_termiņš-ROWS($C$4:C192)+1,Aizdevuma_dzēšana[[#This Row],[sākuma
atlikums]]),IFERROR(-IPMT(Procentu_likme/12,1,Aizdevuma_dzēšana[[#This Row],['#
atlikums]],D193),0)),0)</f>
        <v>546.33076744476853</v>
      </c>
      <c r="F192" s="17">
        <f ca="1">IFERROR(IF(AND(Ievadītās_vērtības,Aizdevuma_dzēšana[[#This Row],[maksājums
datums]]&lt;&gt;""),-PPMT(Procentu_likme/12,1,Aizdevuma_termiņš-ROWS($C$4:C192)+1,Aizdevuma_dzēšana[[#This Row],[sākuma
atlikums]]),""),0)</f>
        <v>525.12445999619297</v>
      </c>
      <c r="G192" s="17">
        <f ca="1">IF(Aizdevuma_dzēšana[[#This Row],[maksājums
datums]]="",0,Īpašuma_nodokļa_summa)</f>
        <v>375</v>
      </c>
      <c r="H192" s="17">
        <f ca="1">IF(Aizdevuma_dzēšana[[#This Row],[maksājums
datums]]="",0,Aizdevuma_dzēšana[[#This Row],[procenti]]+Aizdevuma_dzēšana[[#This Row],[pamatsumma]]+Aizdevuma_dzēšana[[#This Row],[īpašuma
nodoklis]])</f>
        <v>1446.4552274409616</v>
      </c>
      <c r="I192" s="17">
        <f ca="1">IF(Aizdevuma_dzēšana[[#This Row],[maksājums
datums]]="",0,Aizdevuma_dzēšana[[#This Row],[sākuma
atlikums]]-Aizdevuma_dzēšana[[#This Row],[pamatsumma]])</f>
        <v>131119.38418674446</v>
      </c>
      <c r="J192" s="12">
        <f ca="1">IF(Aizdevuma_dzēšana[[#This Row],[beigu
atlikums]]&gt;0,Pēdējā_rinda-ROW(),0)</f>
        <v>171</v>
      </c>
    </row>
    <row r="193" spans="2:10" ht="15" customHeight="1" x14ac:dyDescent="0.25">
      <c r="B193" s="21">
        <f>ROWS($B$4:B193)</f>
        <v>190</v>
      </c>
      <c r="C193" s="14">
        <f ca="1">IF(Ievadītās_vērtības,IF(Aizdevuma_dzēšana[[#This Row],['#]]&lt;=Aizdevuma_termiņš,IF(ROW()-ROW(Aizdevuma_dzēšana[[#Headers],[maksājums
datums]])=1,Aizdevuma_sākums,IF(I192&gt;0,EDATE(C192,1),"")),""),"")</f>
        <v>49074</v>
      </c>
      <c r="D193" s="17">
        <f ca="1">IF(ROW()-ROW(Aizdevuma_dzēšana[[#Headers],[sākuma
atlikums]])=1,Aizdevuma_summa,IF(Aizdevuma_dzēšana[[#This Row],[maksājums
datums]]="",0,INDEX(Aizdevuma_dzēšana[], ROW()-4,8)))</f>
        <v>131119.38418674446</v>
      </c>
      <c r="E193" s="17">
        <f ca="1">IF(Ievadītās_vērtības,IF(ROW()-ROW(Aizdevuma_dzēšana[[#Headers],[procenti]])=1,-IPMT(Procentu_likme/12,1,Aizdevuma_termiņš-ROWS($C$4:C193)+1,Aizdevuma_dzēšana[[#This Row],[sākuma
atlikums]]),IFERROR(-IPMT(Procentu_likme/12,1,Aizdevuma_dzēšana[[#This Row],['#
atlikums]],D194),0)),0)</f>
        <v>544.13363211735395</v>
      </c>
      <c r="F193" s="17">
        <f ca="1">IFERROR(IF(AND(Ievadītās_vērtības,Aizdevuma_dzēšana[[#This Row],[maksājums
datums]]&lt;&gt;""),-PPMT(Procentu_likme/12,1,Aizdevuma_termiņš-ROWS($C$4:C193)+1,Aizdevuma_dzēšana[[#This Row],[sākuma
atlikums]]),""),0)</f>
        <v>527.31247857951053</v>
      </c>
      <c r="G193" s="17">
        <f ca="1">IF(Aizdevuma_dzēšana[[#This Row],[maksājums
datums]]="",0,Īpašuma_nodokļa_summa)</f>
        <v>375</v>
      </c>
      <c r="H193" s="17">
        <f ca="1">IF(Aizdevuma_dzēšana[[#This Row],[maksājums
datums]]="",0,Aizdevuma_dzēšana[[#This Row],[procenti]]+Aizdevuma_dzēšana[[#This Row],[pamatsumma]]+Aizdevuma_dzēšana[[#This Row],[īpašuma
nodoklis]])</f>
        <v>1446.4461106968645</v>
      </c>
      <c r="I193" s="17">
        <f ca="1">IF(Aizdevuma_dzēšana[[#This Row],[maksājums
datums]]="",0,Aizdevuma_dzēšana[[#This Row],[sākuma
atlikums]]-Aizdevuma_dzēšana[[#This Row],[pamatsumma]])</f>
        <v>130592.07170816495</v>
      </c>
      <c r="J193" s="12">
        <f ca="1">IF(Aizdevuma_dzēšana[[#This Row],[beigu
atlikums]]&gt;0,Pēdējā_rinda-ROW(),0)</f>
        <v>170</v>
      </c>
    </row>
    <row r="194" spans="2:10" ht="15" customHeight="1" x14ac:dyDescent="0.25">
      <c r="B194" s="21">
        <f>ROWS($B$4:B194)</f>
        <v>191</v>
      </c>
      <c r="C194" s="14">
        <f ca="1">IF(Ievadītās_vērtības,IF(Aizdevuma_dzēšana[[#This Row],['#]]&lt;=Aizdevuma_termiņš,IF(ROW()-ROW(Aizdevuma_dzēšana[[#Headers],[maksājums
datums]])=1,Aizdevuma_sākums,IF(I193&gt;0,EDATE(C193,1),"")),""),"")</f>
        <v>49105</v>
      </c>
      <c r="D194" s="17">
        <f ca="1">IF(ROW()-ROW(Aizdevuma_dzēšana[[#Headers],[sākuma
atlikums]])=1,Aizdevuma_summa,IF(Aizdevuma_dzēšana[[#This Row],[maksājums
datums]]="",0,INDEX(Aizdevuma_dzēšana[], ROW()-4,8)))</f>
        <v>130592.07170816495</v>
      </c>
      <c r="E194" s="17">
        <f ca="1">IF(Ievadītās_vērtības,IF(ROW()-ROW(Aizdevuma_dzēšana[[#Headers],[procenti]])=1,-IPMT(Procentu_likme/12,1,Aizdevuma_termiņš-ROWS($C$4:C194)+1,Aizdevuma_dzēšana[[#This Row],[sākuma
atlikums]]),IFERROR(-IPMT(Procentu_likme/12,1,Aizdevuma_dzēšana[[#This Row],['#
atlikums]],D195),0)),0)</f>
        <v>541.92734205940849</v>
      </c>
      <c r="F194" s="17">
        <f ca="1">IFERROR(IF(AND(Ievadītās_vērtības,Aizdevuma_dzēšana[[#This Row],[maksājums
datums]]&lt;&gt;""),-PPMT(Procentu_likme/12,1,Aizdevuma_termiņš-ROWS($C$4:C194)+1,Aizdevuma_dzēšana[[#This Row],[sākuma
atlikums]]),""),0)</f>
        <v>529.50961390692521</v>
      </c>
      <c r="G194" s="17">
        <f ca="1">IF(Aizdevuma_dzēšana[[#This Row],[maksājums
datums]]="",0,Īpašuma_nodokļa_summa)</f>
        <v>375</v>
      </c>
      <c r="H194" s="17">
        <f ca="1">IF(Aizdevuma_dzēšana[[#This Row],[maksājums
datums]]="",0,Aizdevuma_dzēšana[[#This Row],[procenti]]+Aizdevuma_dzēšana[[#This Row],[pamatsumma]]+Aizdevuma_dzēšana[[#This Row],[īpašuma
nodoklis]])</f>
        <v>1446.4369559663337</v>
      </c>
      <c r="I194" s="17">
        <f ca="1">IF(Aizdevuma_dzēšana[[#This Row],[maksājums
datums]]="",0,Aizdevuma_dzēšana[[#This Row],[sākuma
atlikums]]-Aizdevuma_dzēšana[[#This Row],[pamatsumma]])</f>
        <v>130062.56209425803</v>
      </c>
      <c r="J194" s="12">
        <f ca="1">IF(Aizdevuma_dzēšana[[#This Row],[beigu
atlikums]]&gt;0,Pēdējā_rinda-ROW(),0)</f>
        <v>169</v>
      </c>
    </row>
    <row r="195" spans="2:10" ht="15" customHeight="1" x14ac:dyDescent="0.25">
      <c r="B195" s="21">
        <f>ROWS($B$4:B195)</f>
        <v>192</v>
      </c>
      <c r="C195" s="14">
        <f ca="1">IF(Ievadītās_vērtības,IF(Aizdevuma_dzēšana[[#This Row],['#]]&lt;=Aizdevuma_termiņš,IF(ROW()-ROW(Aizdevuma_dzēšana[[#Headers],[maksājums
datums]])=1,Aizdevuma_sākums,IF(I194&gt;0,EDATE(C194,1),"")),""),"")</f>
        <v>49135</v>
      </c>
      <c r="D195" s="17">
        <f ca="1">IF(ROW()-ROW(Aizdevuma_dzēšana[[#Headers],[sākuma
atlikums]])=1,Aizdevuma_summa,IF(Aizdevuma_dzēšana[[#This Row],[maksājums
datums]]="",0,INDEX(Aizdevuma_dzēšana[], ROW()-4,8)))</f>
        <v>130062.56209425803</v>
      </c>
      <c r="E195" s="17">
        <f ca="1">IF(Ievadītās_vērtības,IF(ROW()-ROW(Aizdevuma_dzēšana[[#Headers],[procenti]])=1,-IPMT(Procentu_likme/12,1,Aizdevuma_termiņš-ROWS($C$4:C195)+1,Aizdevuma_dzēšana[[#This Row],[sākuma
atlikums]]),IFERROR(-IPMT(Procentu_likme/12,1,Aizdevuma_dzēšana[[#This Row],['#
atlikums]],D196),0)),0)</f>
        <v>539.7118591262215</v>
      </c>
      <c r="F195" s="17">
        <f ca="1">IFERROR(IF(AND(Ievadītās_vērtības,Aizdevuma_dzēšana[[#This Row],[maksājums
datums]]&lt;&gt;""),-PPMT(Procentu_likme/12,1,Aizdevuma_termiņš-ROWS($C$4:C195)+1,Aizdevuma_dzēšana[[#This Row],[sākuma
atlikums]]),""),0)</f>
        <v>531.71590396487079</v>
      </c>
      <c r="G195" s="17">
        <f ca="1">IF(Aizdevuma_dzēšana[[#This Row],[maksājums
datums]]="",0,Īpašuma_nodokļa_summa)</f>
        <v>375</v>
      </c>
      <c r="H195" s="17">
        <f ca="1">IF(Aizdevuma_dzēšana[[#This Row],[maksājums
datums]]="",0,Aizdevuma_dzēšana[[#This Row],[procenti]]+Aizdevuma_dzēšana[[#This Row],[pamatsumma]]+Aizdevuma_dzēšana[[#This Row],[īpašuma
nodoklis]])</f>
        <v>1446.4277630910924</v>
      </c>
      <c r="I195" s="17">
        <f ca="1">IF(Aizdevuma_dzēšana[[#This Row],[maksājums
datums]]="",0,Aizdevuma_dzēšana[[#This Row],[sākuma
atlikums]]-Aizdevuma_dzēšana[[#This Row],[pamatsumma]])</f>
        <v>129530.84619029316</v>
      </c>
      <c r="J195" s="12">
        <f ca="1">IF(Aizdevuma_dzēšana[[#This Row],[beigu
atlikums]]&gt;0,Pēdējā_rinda-ROW(),0)</f>
        <v>168</v>
      </c>
    </row>
    <row r="196" spans="2:10" ht="15" customHeight="1" x14ac:dyDescent="0.25">
      <c r="B196" s="21">
        <f>ROWS($B$4:B196)</f>
        <v>193</v>
      </c>
      <c r="C196" s="14">
        <f ca="1">IF(Ievadītās_vērtības,IF(Aizdevuma_dzēšana[[#This Row],['#]]&lt;=Aizdevuma_termiņš,IF(ROW()-ROW(Aizdevuma_dzēšana[[#Headers],[maksājums
datums]])=1,Aizdevuma_sākums,IF(I195&gt;0,EDATE(C195,1),"")),""),"")</f>
        <v>49166</v>
      </c>
      <c r="D196" s="17">
        <f ca="1">IF(ROW()-ROW(Aizdevuma_dzēšana[[#Headers],[sākuma
atlikums]])=1,Aizdevuma_summa,IF(Aizdevuma_dzēšana[[#This Row],[maksājums
datums]]="",0,INDEX(Aizdevuma_dzēšana[], ROW()-4,8)))</f>
        <v>129530.84619029316</v>
      </c>
      <c r="E196" s="17">
        <f ca="1">IF(Ievadītās_vērtības,IF(ROW()-ROW(Aizdevuma_dzēšana[[#Headers],[procenti]])=1,-IPMT(Procentu_likme/12,1,Aizdevuma_termiņš-ROWS($C$4:C196)+1,Aizdevuma_dzēšana[[#This Row],[sākuma
atlikums]]),IFERROR(-IPMT(Procentu_likme/12,1,Aizdevuma_dzēšana[[#This Row],['#
atlikums]],D197),0)),0)</f>
        <v>537.48714501414622</v>
      </c>
      <c r="F196" s="17">
        <f ca="1">IFERROR(IF(AND(Ievadītās_vērtības,Aizdevuma_dzēšana[[#This Row],[maksājums
datums]]&lt;&gt;""),-PPMT(Procentu_likme/12,1,Aizdevuma_termiņš-ROWS($C$4:C196)+1,Aizdevuma_dzēšana[[#This Row],[sākuma
atlikums]]),""),0)</f>
        <v>533.93138689805767</v>
      </c>
      <c r="G196" s="17">
        <f ca="1">IF(Aizdevuma_dzēšana[[#This Row],[maksājums
datums]]="",0,Īpašuma_nodokļa_summa)</f>
        <v>375</v>
      </c>
      <c r="H196" s="17">
        <f ca="1">IF(Aizdevuma_dzēšana[[#This Row],[maksājums
datums]]="",0,Aizdevuma_dzēšana[[#This Row],[procenti]]+Aizdevuma_dzēšana[[#This Row],[pamatsumma]]+Aizdevuma_dzēšana[[#This Row],[īpašuma
nodoklis]])</f>
        <v>1446.4185319122039</v>
      </c>
      <c r="I196" s="17">
        <f ca="1">IF(Aizdevuma_dzēšana[[#This Row],[maksājums
datums]]="",0,Aizdevuma_dzēšana[[#This Row],[sākuma
atlikums]]-Aizdevuma_dzēšana[[#This Row],[pamatsumma]])</f>
        <v>128996.91480339511</v>
      </c>
      <c r="J196" s="12">
        <f ca="1">IF(Aizdevuma_dzēšana[[#This Row],[beigu
atlikums]]&gt;0,Pēdējā_rinda-ROW(),0)</f>
        <v>167</v>
      </c>
    </row>
    <row r="197" spans="2:10" ht="15" customHeight="1" x14ac:dyDescent="0.25">
      <c r="B197" s="21">
        <f>ROWS($B$4:B197)</f>
        <v>194</v>
      </c>
      <c r="C197" s="14">
        <f ca="1">IF(Ievadītās_vērtības,IF(Aizdevuma_dzēšana[[#This Row],['#]]&lt;=Aizdevuma_termiņš,IF(ROW()-ROW(Aizdevuma_dzēšana[[#Headers],[maksājums
datums]])=1,Aizdevuma_sākums,IF(I196&gt;0,EDATE(C196,1),"")),""),"")</f>
        <v>49197</v>
      </c>
      <c r="D197" s="17">
        <f ca="1">IF(ROW()-ROW(Aizdevuma_dzēšana[[#Headers],[sākuma
atlikums]])=1,Aizdevuma_summa,IF(Aizdevuma_dzēšana[[#This Row],[maksājums
datums]]="",0,INDEX(Aizdevuma_dzēšana[], ROW()-4,8)))</f>
        <v>128996.91480339511</v>
      </c>
      <c r="E197" s="17">
        <f ca="1">IF(Ievadītās_vērtības,IF(ROW()-ROW(Aizdevuma_dzēšana[[#Headers],[procenti]])=1,-IPMT(Procentu_likme/12,1,Aizdevuma_termiņš-ROWS($C$4:C197)+1,Aizdevuma_dzēšana[[#This Row],[sākuma
atlikums]]),IFERROR(-IPMT(Procentu_likme/12,1,Aizdevuma_dzēšana[[#This Row],['#
atlikums]],D198),0)),0)</f>
        <v>535.25316125993743</v>
      </c>
      <c r="F197" s="17">
        <f ca="1">IFERROR(IF(AND(Ievadītās_vērtības,Aizdevuma_dzēšana[[#This Row],[maksājums
datums]]&lt;&gt;""),-PPMT(Procentu_likme/12,1,Aizdevuma_termiņš-ROWS($C$4:C197)+1,Aizdevuma_dzēšana[[#This Row],[sākuma
atlikums]]),""),0)</f>
        <v>536.15610101013294</v>
      </c>
      <c r="G197" s="17">
        <f ca="1">IF(Aizdevuma_dzēšana[[#This Row],[maksājums
datums]]="",0,Īpašuma_nodokļa_summa)</f>
        <v>375</v>
      </c>
      <c r="H197" s="17">
        <f ca="1">IF(Aizdevuma_dzēšana[[#This Row],[maksājums
datums]]="",0,Aizdevuma_dzēšana[[#This Row],[procenti]]+Aizdevuma_dzēšana[[#This Row],[pamatsumma]]+Aizdevuma_dzēšana[[#This Row],[īpašuma
nodoklis]])</f>
        <v>1446.4092622700705</v>
      </c>
      <c r="I197" s="17">
        <f ca="1">IF(Aizdevuma_dzēšana[[#This Row],[maksājums
datums]]="",0,Aizdevuma_dzēšana[[#This Row],[sākuma
atlikums]]-Aizdevuma_dzēšana[[#This Row],[pamatsumma]])</f>
        <v>128460.75870238498</v>
      </c>
      <c r="J197" s="12">
        <f ca="1">IF(Aizdevuma_dzēšana[[#This Row],[beigu
atlikums]]&gt;0,Pēdējā_rinda-ROW(),0)</f>
        <v>166</v>
      </c>
    </row>
    <row r="198" spans="2:10" ht="15" customHeight="1" x14ac:dyDescent="0.25">
      <c r="B198" s="21">
        <f>ROWS($B$4:B198)</f>
        <v>195</v>
      </c>
      <c r="C198" s="14">
        <f ca="1">IF(Ievadītās_vērtības,IF(Aizdevuma_dzēšana[[#This Row],['#]]&lt;=Aizdevuma_termiņš,IF(ROW()-ROW(Aizdevuma_dzēšana[[#Headers],[maksājums
datums]])=1,Aizdevuma_sākums,IF(I197&gt;0,EDATE(C197,1),"")),""),"")</f>
        <v>49227</v>
      </c>
      <c r="D198" s="17">
        <f ca="1">IF(ROW()-ROW(Aizdevuma_dzēšana[[#Headers],[sākuma
atlikums]])=1,Aizdevuma_summa,IF(Aizdevuma_dzēšana[[#This Row],[maksājums
datums]]="",0,INDEX(Aizdevuma_dzēšana[], ROW()-4,8)))</f>
        <v>128460.75870238498</v>
      </c>
      <c r="E198" s="17">
        <f ca="1">IF(Ievadītās_vērtības,IF(ROW()-ROW(Aizdevuma_dzēšana[[#Headers],[procenti]])=1,-IPMT(Procentu_likme/12,1,Aizdevuma_termiņš-ROWS($C$4:C198)+1,Aizdevuma_dzēšana[[#This Row],[sākuma
atlikums]]),IFERROR(-IPMT(Procentu_likme/12,1,Aizdevuma_dzēšana[[#This Row],['#
atlikums]],D199),0)),0)</f>
        <v>533.009869240086</v>
      </c>
      <c r="F198" s="17">
        <f ca="1">IFERROR(IF(AND(Ievadītās_vērtības,Aizdevuma_dzēšana[[#This Row],[maksājums
datums]]&lt;&gt;""),-PPMT(Procentu_likme/12,1,Aizdevuma_termiņš-ROWS($C$4:C198)+1,Aizdevuma_dzēšana[[#This Row],[sākuma
atlikums]]),""),0)</f>
        <v>538.39008476434174</v>
      </c>
      <c r="G198" s="17">
        <f ca="1">IF(Aizdevuma_dzēšana[[#This Row],[maksājums
datums]]="",0,Īpašuma_nodokļa_summa)</f>
        <v>375</v>
      </c>
      <c r="H198" s="17">
        <f ca="1">IF(Aizdevuma_dzēšana[[#This Row],[maksājums
datums]]="",0,Aizdevuma_dzēšana[[#This Row],[procenti]]+Aizdevuma_dzēšana[[#This Row],[pamatsumma]]+Aizdevuma_dzēšana[[#This Row],[īpašuma
nodoklis]])</f>
        <v>1446.3999540044279</v>
      </c>
      <c r="I198" s="17">
        <f ca="1">IF(Aizdevuma_dzēšana[[#This Row],[maksājums
datums]]="",0,Aizdevuma_dzēšana[[#This Row],[sākuma
atlikums]]-Aizdevuma_dzēšana[[#This Row],[pamatsumma]])</f>
        <v>127922.36861762064</v>
      </c>
      <c r="J198" s="12">
        <f ca="1">IF(Aizdevuma_dzēšana[[#This Row],[beigu
atlikums]]&gt;0,Pēdējā_rinda-ROW(),0)</f>
        <v>165</v>
      </c>
    </row>
    <row r="199" spans="2:10" ht="15" customHeight="1" x14ac:dyDescent="0.25">
      <c r="B199" s="21">
        <f>ROWS($B$4:B199)</f>
        <v>196</v>
      </c>
      <c r="C199" s="14">
        <f ca="1">IF(Ievadītās_vērtības,IF(Aizdevuma_dzēšana[[#This Row],['#]]&lt;=Aizdevuma_termiņš,IF(ROW()-ROW(Aizdevuma_dzēšana[[#Headers],[maksājums
datums]])=1,Aizdevuma_sākums,IF(I198&gt;0,EDATE(C198,1),"")),""),"")</f>
        <v>49258</v>
      </c>
      <c r="D199" s="17">
        <f ca="1">IF(ROW()-ROW(Aizdevuma_dzēšana[[#Headers],[sākuma
atlikums]])=1,Aizdevuma_summa,IF(Aizdevuma_dzēšana[[#This Row],[maksājums
datums]]="",0,INDEX(Aizdevuma_dzēšana[], ROW()-4,8)))</f>
        <v>127922.36861762064</v>
      </c>
      <c r="E199" s="17">
        <f ca="1">IF(Ievadītās_vērtības,IF(ROW()-ROW(Aizdevuma_dzēšana[[#Headers],[procenti]])=1,-IPMT(Procentu_likme/12,1,Aizdevuma_termiņš-ROWS($C$4:C199)+1,Aizdevuma_dzēšana[[#This Row],[sākuma
atlikums]]),IFERROR(-IPMT(Procentu_likme/12,1,Aizdevuma_dzēšana[[#This Row],['#
atlikums]],D200),0)),0)</f>
        <v>530.75723017015184</v>
      </c>
      <c r="F199" s="17">
        <f ca="1">IFERROR(IF(AND(Ievadītās_vērtības,Aizdevuma_dzēšana[[#This Row],[maksājums
datums]]&lt;&gt;""),-PPMT(Procentu_likme/12,1,Aizdevuma_termiņš-ROWS($C$4:C199)+1,Aizdevuma_dzēšana[[#This Row],[sākuma
atlikums]]),""),0)</f>
        <v>540.63337678419327</v>
      </c>
      <c r="G199" s="17">
        <f ca="1">IF(Aizdevuma_dzēšana[[#This Row],[maksājums
datums]]="",0,Īpašuma_nodokļa_summa)</f>
        <v>375</v>
      </c>
      <c r="H199" s="17">
        <f ca="1">IF(Aizdevuma_dzēšana[[#This Row],[maksājums
datums]]="",0,Aizdevuma_dzēšana[[#This Row],[procenti]]+Aizdevuma_dzēšana[[#This Row],[pamatsumma]]+Aizdevuma_dzēšana[[#This Row],[īpašuma
nodoklis]])</f>
        <v>1446.390606954345</v>
      </c>
      <c r="I199" s="17">
        <f ca="1">IF(Aizdevuma_dzēšana[[#This Row],[maksājums
datums]]="",0,Aizdevuma_dzēšana[[#This Row],[sākuma
atlikums]]-Aizdevuma_dzēšana[[#This Row],[pamatsumma]])</f>
        <v>127381.73524083645</v>
      </c>
      <c r="J199" s="12">
        <f ca="1">IF(Aizdevuma_dzēšana[[#This Row],[beigu
atlikums]]&gt;0,Pēdējā_rinda-ROW(),0)</f>
        <v>164</v>
      </c>
    </row>
    <row r="200" spans="2:10" ht="15" customHeight="1" x14ac:dyDescent="0.25">
      <c r="B200" s="21">
        <f>ROWS($B$4:B200)</f>
        <v>197</v>
      </c>
      <c r="C200" s="14">
        <f ca="1">IF(Ievadītās_vērtības,IF(Aizdevuma_dzēšana[[#This Row],['#]]&lt;=Aizdevuma_termiņš,IF(ROW()-ROW(Aizdevuma_dzēšana[[#Headers],[maksājums
datums]])=1,Aizdevuma_sākums,IF(I199&gt;0,EDATE(C199,1),"")),""),"")</f>
        <v>49288</v>
      </c>
      <c r="D200" s="17">
        <f ca="1">IF(ROW()-ROW(Aizdevuma_dzēšana[[#Headers],[sākuma
atlikums]])=1,Aizdevuma_summa,IF(Aizdevuma_dzēšana[[#This Row],[maksājums
datums]]="",0,INDEX(Aizdevuma_dzēšana[], ROW()-4,8)))</f>
        <v>127381.73524083645</v>
      </c>
      <c r="E200" s="17">
        <f ca="1">IF(Ievadītās_vērtības,IF(ROW()-ROW(Aizdevuma_dzēšana[[#Headers],[procenti]])=1,-IPMT(Procentu_likme/12,1,Aizdevuma_termiņš-ROWS($C$4:C200)+1,Aizdevuma_dzēšana[[#This Row],[sākuma
atlikums]]),IFERROR(-IPMT(Procentu_likme/12,1,Aizdevuma_dzēšana[[#This Row],['#
atlikums]],D201),0)),0)</f>
        <v>528.49520510409309</v>
      </c>
      <c r="F200" s="17">
        <f ca="1">IFERROR(IF(AND(Ievadītās_vērtības,Aizdevuma_dzēšana[[#This Row],[maksājums
datums]]&lt;&gt;""),-PPMT(Procentu_likme/12,1,Aizdevuma_termiņš-ROWS($C$4:C200)+1,Aizdevuma_dzēšana[[#This Row],[sākuma
atlikums]]),""),0)</f>
        <v>542.88601585412744</v>
      </c>
      <c r="G200" s="17">
        <f ca="1">IF(Aizdevuma_dzēšana[[#This Row],[maksājums
datums]]="",0,Īpašuma_nodokļa_summa)</f>
        <v>375</v>
      </c>
      <c r="H200" s="17">
        <f ca="1">IF(Aizdevuma_dzēšana[[#This Row],[maksājums
datums]]="",0,Aizdevuma_dzēšana[[#This Row],[procenti]]+Aizdevuma_dzēšana[[#This Row],[pamatsumma]]+Aizdevuma_dzēšana[[#This Row],[īpašuma
nodoklis]])</f>
        <v>1446.3812209582206</v>
      </c>
      <c r="I200" s="17">
        <f ca="1">IF(Aizdevuma_dzēšana[[#This Row],[maksājums
datums]]="",0,Aizdevuma_dzēšana[[#This Row],[sākuma
atlikums]]-Aizdevuma_dzēšana[[#This Row],[pamatsumma]])</f>
        <v>126838.84922498233</v>
      </c>
      <c r="J200" s="12">
        <f ca="1">IF(Aizdevuma_dzēšana[[#This Row],[beigu
atlikums]]&gt;0,Pēdējā_rinda-ROW(),0)</f>
        <v>163</v>
      </c>
    </row>
    <row r="201" spans="2:10" ht="15" customHeight="1" x14ac:dyDescent="0.25">
      <c r="B201" s="21">
        <f>ROWS($B$4:B201)</f>
        <v>198</v>
      </c>
      <c r="C201" s="14">
        <f ca="1">IF(Ievadītās_vērtības,IF(Aizdevuma_dzēšana[[#This Row],['#]]&lt;=Aizdevuma_termiņš,IF(ROW()-ROW(Aizdevuma_dzēšana[[#Headers],[maksājums
datums]])=1,Aizdevuma_sākums,IF(I200&gt;0,EDATE(C200,1),"")),""),"")</f>
        <v>49319</v>
      </c>
      <c r="D201" s="17">
        <f ca="1">IF(ROW()-ROW(Aizdevuma_dzēšana[[#Headers],[sākuma
atlikums]])=1,Aizdevuma_summa,IF(Aizdevuma_dzēšana[[#This Row],[maksājums
datums]]="",0,INDEX(Aizdevuma_dzēšana[], ROW()-4,8)))</f>
        <v>126838.84922498233</v>
      </c>
      <c r="E201" s="17">
        <f ca="1">IF(Ievadītās_vērtības,IF(ROW()-ROW(Aizdevuma_dzēšana[[#Headers],[procenti]])=1,-IPMT(Procentu_likme/12,1,Aizdevuma_termiņš-ROWS($C$4:C201)+1,Aizdevuma_dzēšana[[#This Row],[sākuma
atlikums]]),IFERROR(-IPMT(Procentu_likme/12,1,Aizdevuma_dzēšana[[#This Row],['#
atlikums]],D202),0)),0)</f>
        <v>526.2237549335922</v>
      </c>
      <c r="F201" s="17">
        <f ca="1">IFERROR(IF(AND(Ievadītās_vērtības,Aizdevuma_dzēšana[[#This Row],[maksājums
datums]]&lt;&gt;""),-PPMT(Procentu_likme/12,1,Aizdevuma_termiņš-ROWS($C$4:C201)+1,Aizdevuma_dzēšana[[#This Row],[sākuma
atlikums]]),""),0)</f>
        <v>545.14804092018619</v>
      </c>
      <c r="G201" s="17">
        <f ca="1">IF(Aizdevuma_dzēšana[[#This Row],[maksājums
datums]]="",0,Īpašuma_nodokļa_summa)</f>
        <v>375</v>
      </c>
      <c r="H201" s="17">
        <f ca="1">IF(Aizdevuma_dzēšana[[#This Row],[maksājums
datums]]="",0,Aizdevuma_dzēšana[[#This Row],[procenti]]+Aizdevuma_dzēšana[[#This Row],[pamatsumma]]+Aizdevuma_dzēšana[[#This Row],[īpašuma
nodoklis]])</f>
        <v>1446.3717958537784</v>
      </c>
      <c r="I201" s="17">
        <f ca="1">IF(Aizdevuma_dzēšana[[#This Row],[maksājums
datums]]="",0,Aizdevuma_dzēšana[[#This Row],[sākuma
atlikums]]-Aizdevuma_dzēšana[[#This Row],[pamatsumma]])</f>
        <v>126293.70118406214</v>
      </c>
      <c r="J201" s="12">
        <f ca="1">IF(Aizdevuma_dzēšana[[#This Row],[beigu
atlikums]]&gt;0,Pēdējā_rinda-ROW(),0)</f>
        <v>162</v>
      </c>
    </row>
    <row r="202" spans="2:10" ht="15" customHeight="1" x14ac:dyDescent="0.25">
      <c r="B202" s="21">
        <f>ROWS($B$4:B202)</f>
        <v>199</v>
      </c>
      <c r="C202" s="14">
        <f ca="1">IF(Ievadītās_vērtības,IF(Aizdevuma_dzēšana[[#This Row],['#]]&lt;=Aizdevuma_termiņš,IF(ROW()-ROW(Aizdevuma_dzēšana[[#Headers],[maksājums
datums]])=1,Aizdevuma_sākums,IF(I201&gt;0,EDATE(C201,1),"")),""),"")</f>
        <v>49350</v>
      </c>
      <c r="D202" s="17">
        <f ca="1">IF(ROW()-ROW(Aizdevuma_dzēšana[[#Headers],[sākuma
atlikums]])=1,Aizdevuma_summa,IF(Aizdevuma_dzēšana[[#This Row],[maksājums
datums]]="",0,INDEX(Aizdevuma_dzēšana[], ROW()-4,8)))</f>
        <v>126293.70118406214</v>
      </c>
      <c r="E202" s="17">
        <f ca="1">IF(Ievadītās_vērtības,IF(ROW()-ROW(Aizdevuma_dzēšana[[#Headers],[procenti]])=1,-IPMT(Procentu_likme/12,1,Aizdevuma_termiņš-ROWS($C$4:C202)+1,Aizdevuma_dzēšana[[#This Row],[sākuma
atlikums]]),IFERROR(-IPMT(Procentu_likme/12,1,Aizdevuma_dzēšana[[#This Row],['#
atlikums]],D203),0)),0)</f>
        <v>523.94284038738112</v>
      </c>
      <c r="F202" s="17">
        <f ca="1">IFERROR(IF(AND(Ievadītās_vērtības,Aizdevuma_dzēšana[[#This Row],[maksājums
datums]]&lt;&gt;""),-PPMT(Procentu_likme/12,1,Aizdevuma_termiņš-ROWS($C$4:C202)+1,Aizdevuma_dzēšana[[#This Row],[sākuma
atlikums]]),""),0)</f>
        <v>547.41949109068696</v>
      </c>
      <c r="G202" s="17">
        <f ca="1">IF(Aizdevuma_dzēšana[[#This Row],[maksājums
datums]]="",0,Īpašuma_nodokļa_summa)</f>
        <v>375</v>
      </c>
      <c r="H202" s="17">
        <f ca="1">IF(Aizdevuma_dzēšana[[#This Row],[maksājums
datums]]="",0,Aizdevuma_dzēšana[[#This Row],[procenti]]+Aizdevuma_dzēšana[[#This Row],[pamatsumma]]+Aizdevuma_dzēšana[[#This Row],[īpašuma
nodoklis]])</f>
        <v>1446.362331478068</v>
      </c>
      <c r="I202" s="17">
        <f ca="1">IF(Aizdevuma_dzēšana[[#This Row],[maksājums
datums]]="",0,Aizdevuma_dzēšana[[#This Row],[sākuma
atlikums]]-Aizdevuma_dzēšana[[#This Row],[pamatsumma]])</f>
        <v>125746.28169297146</v>
      </c>
      <c r="J202" s="12">
        <f ca="1">IF(Aizdevuma_dzēšana[[#This Row],[beigu
atlikums]]&gt;0,Pēdējā_rinda-ROW(),0)</f>
        <v>161</v>
      </c>
    </row>
    <row r="203" spans="2:10" ht="15" customHeight="1" x14ac:dyDescent="0.25">
      <c r="B203" s="21">
        <f>ROWS($B$4:B203)</f>
        <v>200</v>
      </c>
      <c r="C203" s="14">
        <f ca="1">IF(Ievadītās_vērtības,IF(Aizdevuma_dzēšana[[#This Row],['#]]&lt;=Aizdevuma_termiņš,IF(ROW()-ROW(Aizdevuma_dzēšana[[#Headers],[maksājums
datums]])=1,Aizdevuma_sākums,IF(I202&gt;0,EDATE(C202,1),"")),""),"")</f>
        <v>49378</v>
      </c>
      <c r="D203" s="17">
        <f ca="1">IF(ROW()-ROW(Aizdevuma_dzēšana[[#Headers],[sākuma
atlikums]])=1,Aizdevuma_summa,IF(Aizdevuma_dzēšana[[#This Row],[maksājums
datums]]="",0,INDEX(Aizdevuma_dzēšana[], ROW()-4,8)))</f>
        <v>125746.28169297146</v>
      </c>
      <c r="E203" s="17">
        <f ca="1">IF(Ievadītās_vērtības,IF(ROW()-ROW(Aizdevuma_dzēšana[[#Headers],[procenti]])=1,-IPMT(Procentu_likme/12,1,Aizdevuma_termiņš-ROWS($C$4:C203)+1,Aizdevuma_dzēšana[[#This Row],[sākuma
atlikums]]),IFERROR(-IPMT(Procentu_likme/12,1,Aizdevuma_dzēšana[[#This Row],['#
atlikums]],D204),0)),0)</f>
        <v>521.65242203056061</v>
      </c>
      <c r="F203" s="17">
        <f ca="1">IFERROR(IF(AND(Ievadītās_vērtības,Aizdevuma_dzēšana[[#This Row],[maksājums
datums]]&lt;&gt;""),-PPMT(Procentu_likme/12,1,Aizdevuma_termiņš-ROWS($C$4:C203)+1,Aizdevuma_dzēšana[[#This Row],[sākuma
atlikums]]),""),0)</f>
        <v>549.70040563689827</v>
      </c>
      <c r="G203" s="17">
        <f ca="1">IF(Aizdevuma_dzēšana[[#This Row],[maksājums
datums]]="",0,Īpašuma_nodokļa_summa)</f>
        <v>375</v>
      </c>
      <c r="H203" s="17">
        <f ca="1">IF(Aizdevuma_dzēšana[[#This Row],[maksājums
datums]]="",0,Aizdevuma_dzēšana[[#This Row],[procenti]]+Aizdevuma_dzēšana[[#This Row],[pamatsumma]]+Aizdevuma_dzēšana[[#This Row],[īpašuma
nodoklis]])</f>
        <v>1446.3528276674588</v>
      </c>
      <c r="I203" s="17">
        <f ca="1">IF(Aizdevuma_dzēšana[[#This Row],[maksājums
datums]]="",0,Aizdevuma_dzēšana[[#This Row],[sākuma
atlikums]]-Aizdevuma_dzēšana[[#This Row],[pamatsumma]])</f>
        <v>125196.58128733456</v>
      </c>
      <c r="J203" s="12">
        <f ca="1">IF(Aizdevuma_dzēšana[[#This Row],[beigu
atlikums]]&gt;0,Pēdējā_rinda-ROW(),0)</f>
        <v>160</v>
      </c>
    </row>
    <row r="204" spans="2:10" ht="15" customHeight="1" x14ac:dyDescent="0.25">
      <c r="B204" s="21">
        <f>ROWS($B$4:B204)</f>
        <v>201</v>
      </c>
      <c r="C204" s="14">
        <f ca="1">IF(Ievadītās_vērtības,IF(Aizdevuma_dzēšana[[#This Row],['#]]&lt;=Aizdevuma_termiņš,IF(ROW()-ROW(Aizdevuma_dzēšana[[#Headers],[maksājums
datums]])=1,Aizdevuma_sākums,IF(I203&gt;0,EDATE(C203,1),"")),""),"")</f>
        <v>49409</v>
      </c>
      <c r="D204" s="17">
        <f ca="1">IF(ROW()-ROW(Aizdevuma_dzēšana[[#Headers],[sākuma
atlikums]])=1,Aizdevuma_summa,IF(Aizdevuma_dzēšana[[#This Row],[maksājums
datums]]="",0,INDEX(Aizdevuma_dzēšana[], ROW()-4,8)))</f>
        <v>125196.58128733456</v>
      </c>
      <c r="E204" s="17">
        <f ca="1">IF(Ievadītās_vērtības,IF(ROW()-ROW(Aizdevuma_dzēšana[[#Headers],[procenti]])=1,-IPMT(Procentu_likme/12,1,Aizdevuma_termiņš-ROWS($C$4:C204)+1,Aizdevuma_dzēšana[[#This Row],[sākuma
atlikums]]),IFERROR(-IPMT(Procentu_likme/12,1,Aizdevuma_dzēšana[[#This Row],['#
atlikums]],D205),0)),0)</f>
        <v>519.35246026392019</v>
      </c>
      <c r="F204" s="17">
        <f ca="1">IFERROR(IF(AND(Ievadītās_vērtības,Aizdevuma_dzēšana[[#This Row],[maksājums
datums]]&lt;&gt;""),-PPMT(Procentu_likme/12,1,Aizdevuma_termiņš-ROWS($C$4:C204)+1,Aizdevuma_dzēšana[[#This Row],[sākuma
atlikums]]),""),0)</f>
        <v>551.99082399371878</v>
      </c>
      <c r="G204" s="17">
        <f ca="1">IF(Aizdevuma_dzēšana[[#This Row],[maksājums
datums]]="",0,Īpašuma_nodokļa_summa)</f>
        <v>375</v>
      </c>
      <c r="H204" s="17">
        <f ca="1">IF(Aizdevuma_dzēšana[[#This Row],[maksājums
datums]]="",0,Aizdevuma_dzēšana[[#This Row],[procenti]]+Aizdevuma_dzēšana[[#This Row],[pamatsumma]]+Aizdevuma_dzēšana[[#This Row],[īpašuma
nodoklis]])</f>
        <v>1446.343284257639</v>
      </c>
      <c r="I204" s="17">
        <f ca="1">IF(Aizdevuma_dzēšana[[#This Row],[maksājums
datums]]="",0,Aizdevuma_dzēšana[[#This Row],[sākuma
atlikums]]-Aizdevuma_dzēšana[[#This Row],[pamatsumma]])</f>
        <v>124644.59046334084</v>
      </c>
      <c r="J204" s="12">
        <f ca="1">IF(Aizdevuma_dzēšana[[#This Row],[beigu
atlikums]]&gt;0,Pēdējā_rinda-ROW(),0)</f>
        <v>159</v>
      </c>
    </row>
    <row r="205" spans="2:10" ht="15" customHeight="1" x14ac:dyDescent="0.25">
      <c r="B205" s="21">
        <f>ROWS($B$4:B205)</f>
        <v>202</v>
      </c>
      <c r="C205" s="14">
        <f ca="1">IF(Ievadītās_vērtības,IF(Aizdevuma_dzēšana[[#This Row],['#]]&lt;=Aizdevuma_termiņš,IF(ROW()-ROW(Aizdevuma_dzēšana[[#Headers],[maksājums
datums]])=1,Aizdevuma_sākums,IF(I204&gt;0,EDATE(C204,1),"")),""),"")</f>
        <v>49439</v>
      </c>
      <c r="D205" s="17">
        <f ca="1">IF(ROW()-ROW(Aizdevuma_dzēšana[[#Headers],[sākuma
atlikums]])=1,Aizdevuma_summa,IF(Aizdevuma_dzēšana[[#This Row],[maksājums
datums]]="",0,INDEX(Aizdevuma_dzēšana[], ROW()-4,8)))</f>
        <v>124644.59046334084</v>
      </c>
      <c r="E205" s="17">
        <f ca="1">IF(Ievadītās_vērtības,IF(ROW()-ROW(Aizdevuma_dzēšana[[#Headers],[procenti]])=1,-IPMT(Procentu_likme/12,1,Aizdevuma_termiņš-ROWS($C$4:C205)+1,Aizdevuma_dzēšana[[#This Row],[sākuma
atlikums]]),IFERROR(-IPMT(Procentu_likme/12,1,Aizdevuma_dzēšana[[#This Row],['#
atlikums]],D206),0)),0)</f>
        <v>517.04291532325203</v>
      </c>
      <c r="F205" s="17">
        <f ca="1">IFERROR(IF(AND(Ievadītās_vērtības,Aizdevuma_dzēšana[[#This Row],[maksājums
datums]]&lt;&gt;""),-PPMT(Procentu_likme/12,1,Aizdevuma_termiņš-ROWS($C$4:C205)+1,Aizdevuma_dzēšana[[#This Row],[sākuma
atlikums]]),""),0)</f>
        <v>554.2907857603592</v>
      </c>
      <c r="G205" s="17">
        <f ca="1">IF(Aizdevuma_dzēšana[[#This Row],[maksājums
datums]]="",0,Īpašuma_nodokļa_summa)</f>
        <v>375</v>
      </c>
      <c r="H205" s="17">
        <f ca="1">IF(Aizdevuma_dzēšana[[#This Row],[maksājums
datums]]="",0,Aizdevuma_dzēšana[[#This Row],[procenti]]+Aizdevuma_dzēšana[[#This Row],[pamatsumma]]+Aizdevuma_dzēšana[[#This Row],[īpašuma
nodoklis]])</f>
        <v>1446.3337010836112</v>
      </c>
      <c r="I205" s="17">
        <f ca="1">IF(Aizdevuma_dzēšana[[#This Row],[maksājums
datums]]="",0,Aizdevuma_dzēšana[[#This Row],[sākuma
atlikums]]-Aizdevuma_dzēšana[[#This Row],[pamatsumma]])</f>
        <v>124090.29967758048</v>
      </c>
      <c r="J205" s="12">
        <f ca="1">IF(Aizdevuma_dzēšana[[#This Row],[beigu
atlikums]]&gt;0,Pēdējā_rinda-ROW(),0)</f>
        <v>158</v>
      </c>
    </row>
    <row r="206" spans="2:10" ht="15" customHeight="1" x14ac:dyDescent="0.25">
      <c r="B206" s="21">
        <f>ROWS($B$4:B206)</f>
        <v>203</v>
      </c>
      <c r="C206" s="14">
        <f ca="1">IF(Ievadītās_vērtības,IF(Aizdevuma_dzēšana[[#This Row],['#]]&lt;=Aizdevuma_termiņš,IF(ROW()-ROW(Aizdevuma_dzēšana[[#Headers],[maksājums
datums]])=1,Aizdevuma_sākums,IF(I205&gt;0,EDATE(C205,1),"")),""),"")</f>
        <v>49470</v>
      </c>
      <c r="D206" s="17">
        <f ca="1">IF(ROW()-ROW(Aizdevuma_dzēšana[[#Headers],[sākuma
atlikums]])=1,Aizdevuma_summa,IF(Aizdevuma_dzēšana[[#This Row],[maksājums
datums]]="",0,INDEX(Aizdevuma_dzēšana[], ROW()-4,8)))</f>
        <v>124090.29967758048</v>
      </c>
      <c r="E206" s="17">
        <f ca="1">IF(Ievadītās_vērtības,IF(ROW()-ROW(Aizdevuma_dzēšana[[#Headers],[procenti]])=1,-IPMT(Procentu_likme/12,1,Aizdevuma_termiņš-ROWS($C$4:C206)+1,Aizdevuma_dzēšana[[#This Row],[sākuma
atlikums]]),IFERROR(-IPMT(Procentu_likme/12,1,Aizdevuma_dzēšana[[#This Row],['#
atlikums]],D207),0)),0)</f>
        <v>514.7237472786644</v>
      </c>
      <c r="F206" s="17">
        <f ca="1">IFERROR(IF(AND(Ievadītās_vērtības,Aizdevuma_dzēšana[[#This Row],[maksājums
datums]]&lt;&gt;""),-PPMT(Procentu_likme/12,1,Aizdevuma_termiņš-ROWS($C$4:C206)+1,Aizdevuma_dzēšana[[#This Row],[sākuma
atlikums]]),""),0)</f>
        <v>556.60033070102747</v>
      </c>
      <c r="G206" s="17">
        <f ca="1">IF(Aizdevuma_dzēšana[[#This Row],[maksājums
datums]]="",0,Īpašuma_nodokļa_summa)</f>
        <v>375</v>
      </c>
      <c r="H206" s="17">
        <f ca="1">IF(Aizdevuma_dzēšana[[#This Row],[maksājums
datums]]="",0,Aizdevuma_dzēšana[[#This Row],[procenti]]+Aizdevuma_dzēšana[[#This Row],[pamatsumma]]+Aizdevuma_dzēšana[[#This Row],[īpašuma
nodoklis]])</f>
        <v>1446.324077979692</v>
      </c>
      <c r="I206" s="17">
        <f ca="1">IF(Aizdevuma_dzēšana[[#This Row],[maksājums
datums]]="",0,Aizdevuma_dzēšana[[#This Row],[sākuma
atlikums]]-Aizdevuma_dzēšana[[#This Row],[pamatsumma]])</f>
        <v>123533.69934687945</v>
      </c>
      <c r="J206" s="12">
        <f ca="1">IF(Aizdevuma_dzēšana[[#This Row],[beigu
atlikums]]&gt;0,Pēdējā_rinda-ROW(),0)</f>
        <v>157</v>
      </c>
    </row>
    <row r="207" spans="2:10" ht="15" customHeight="1" x14ac:dyDescent="0.25">
      <c r="B207" s="21">
        <f>ROWS($B$4:B207)</f>
        <v>204</v>
      </c>
      <c r="C207" s="14">
        <f ca="1">IF(Ievadītās_vērtības,IF(Aizdevuma_dzēšana[[#This Row],['#]]&lt;=Aizdevuma_termiņš,IF(ROW()-ROW(Aizdevuma_dzēšana[[#Headers],[maksājums
datums]])=1,Aizdevuma_sākums,IF(I206&gt;0,EDATE(C206,1),"")),""),"")</f>
        <v>49500</v>
      </c>
      <c r="D207" s="17">
        <f ca="1">IF(ROW()-ROW(Aizdevuma_dzēšana[[#Headers],[sākuma
atlikums]])=1,Aizdevuma_summa,IF(Aizdevuma_dzēšana[[#This Row],[maksājums
datums]]="",0,INDEX(Aizdevuma_dzēšana[], ROW()-4,8)))</f>
        <v>123533.69934687945</v>
      </c>
      <c r="E207" s="17">
        <f ca="1">IF(Ievadītās_vērtības,IF(ROW()-ROW(Aizdevuma_dzēšana[[#Headers],[procenti]])=1,-IPMT(Procentu_likme/12,1,Aizdevuma_termiņš-ROWS($C$4:C207)+1,Aizdevuma_dzēšana[[#This Row],[sākuma
atlikums]]),IFERROR(-IPMT(Procentu_likme/12,1,Aizdevuma_dzēšana[[#This Row],['#
atlikums]],D208),0)),0)</f>
        <v>512.39491603389104</v>
      </c>
      <c r="F207" s="17">
        <f ca="1">IFERROR(IF(AND(Ievadītās_vērtības,Aizdevuma_dzēšana[[#This Row],[maksājums
datums]]&lt;&gt;""),-PPMT(Procentu_likme/12,1,Aizdevuma_termiņš-ROWS($C$4:C207)+1,Aizdevuma_dzēšana[[#This Row],[sākuma
atlikums]]),""),0)</f>
        <v>558.9194987456151</v>
      </c>
      <c r="G207" s="17">
        <f ca="1">IF(Aizdevuma_dzēšana[[#This Row],[maksājums
datums]]="",0,Īpašuma_nodokļa_summa)</f>
        <v>375</v>
      </c>
      <c r="H207" s="17">
        <f ca="1">IF(Aizdevuma_dzēšana[[#This Row],[maksājums
datums]]="",0,Aizdevuma_dzēšana[[#This Row],[procenti]]+Aizdevuma_dzēšana[[#This Row],[pamatsumma]]+Aizdevuma_dzēšana[[#This Row],[īpašuma
nodoklis]])</f>
        <v>1446.314414779506</v>
      </c>
      <c r="I207" s="17">
        <f ca="1">IF(Aizdevuma_dzēšana[[#This Row],[maksājums
datums]]="",0,Aizdevuma_dzēšana[[#This Row],[sākuma
atlikums]]-Aizdevuma_dzēšana[[#This Row],[pamatsumma]])</f>
        <v>122974.77984813384</v>
      </c>
      <c r="J207" s="12">
        <f ca="1">IF(Aizdevuma_dzēšana[[#This Row],[beigu
atlikums]]&gt;0,Pēdējā_rinda-ROW(),0)</f>
        <v>156</v>
      </c>
    </row>
    <row r="208" spans="2:10" ht="15" customHeight="1" x14ac:dyDescent="0.25">
      <c r="B208" s="21">
        <f>ROWS($B$4:B208)</f>
        <v>205</v>
      </c>
      <c r="C208" s="14">
        <f ca="1">IF(Ievadītās_vērtības,IF(Aizdevuma_dzēšana[[#This Row],['#]]&lt;=Aizdevuma_termiņš,IF(ROW()-ROW(Aizdevuma_dzēšana[[#Headers],[maksājums
datums]])=1,Aizdevuma_sākums,IF(I207&gt;0,EDATE(C207,1),"")),""),"")</f>
        <v>49531</v>
      </c>
      <c r="D208" s="17">
        <f ca="1">IF(ROW()-ROW(Aizdevuma_dzēšana[[#Headers],[sākuma
atlikums]])=1,Aizdevuma_summa,IF(Aizdevuma_dzēšana[[#This Row],[maksājums
datums]]="",0,INDEX(Aizdevuma_dzēšana[], ROW()-4,8)))</f>
        <v>122974.77984813384</v>
      </c>
      <c r="E208" s="17">
        <f ca="1">IF(Ievadītās_vērtības,IF(ROW()-ROW(Aizdevuma_dzēšana[[#Headers],[procenti]])=1,-IPMT(Procentu_likme/12,1,Aizdevuma_termiņš-ROWS($C$4:C208)+1,Aizdevuma_dzēšana[[#This Row],[sākuma
atlikums]]),IFERROR(-IPMT(Procentu_likme/12,1,Aizdevuma_dzēšana[[#This Row],['#
atlikums]],D209),0)),0)</f>
        <v>510.05638132559773</v>
      </c>
      <c r="F208" s="17">
        <f ca="1">IFERROR(IF(AND(Ievadītās_vērtības,Aizdevuma_dzēšana[[#This Row],[maksājums
datums]]&lt;&gt;""),-PPMT(Procentu_likme/12,1,Aizdevuma_termiņš-ROWS($C$4:C208)+1,Aizdevuma_dzēšana[[#This Row],[sākuma
atlikums]]),""),0)</f>
        <v>561.24832999038836</v>
      </c>
      <c r="G208" s="17">
        <f ca="1">IF(Aizdevuma_dzēšana[[#This Row],[maksājums
datums]]="",0,Īpašuma_nodokļa_summa)</f>
        <v>375</v>
      </c>
      <c r="H208" s="17">
        <f ca="1">IF(Aizdevuma_dzēšana[[#This Row],[maksājums
datums]]="",0,Aizdevuma_dzēšana[[#This Row],[procenti]]+Aizdevuma_dzēšana[[#This Row],[pamatsumma]]+Aizdevuma_dzēšana[[#This Row],[īpašuma
nodoklis]])</f>
        <v>1446.304711315986</v>
      </c>
      <c r="I208" s="17">
        <f ca="1">IF(Aizdevuma_dzēšana[[#This Row],[maksājums
datums]]="",0,Aizdevuma_dzēšana[[#This Row],[sākuma
atlikums]]-Aizdevuma_dzēšana[[#This Row],[pamatsumma]])</f>
        <v>122413.53151814346</v>
      </c>
      <c r="J208" s="12">
        <f ca="1">IF(Aizdevuma_dzēšana[[#This Row],[beigu
atlikums]]&gt;0,Pēdējā_rinda-ROW(),0)</f>
        <v>155</v>
      </c>
    </row>
    <row r="209" spans="2:10" ht="15" customHeight="1" x14ac:dyDescent="0.25">
      <c r="B209" s="21">
        <f>ROWS($B$4:B209)</f>
        <v>206</v>
      </c>
      <c r="C209" s="14">
        <f ca="1">IF(Ievadītās_vērtības,IF(Aizdevuma_dzēšana[[#This Row],['#]]&lt;=Aizdevuma_termiņš,IF(ROW()-ROW(Aizdevuma_dzēšana[[#Headers],[maksājums
datums]])=1,Aizdevuma_sākums,IF(I208&gt;0,EDATE(C208,1),"")),""),"")</f>
        <v>49562</v>
      </c>
      <c r="D209" s="17">
        <f ca="1">IF(ROW()-ROW(Aizdevuma_dzēšana[[#Headers],[sākuma
atlikums]])=1,Aizdevuma_summa,IF(Aizdevuma_dzēšana[[#This Row],[maksājums
datums]]="",0,INDEX(Aizdevuma_dzēšana[], ROW()-4,8)))</f>
        <v>122413.53151814346</v>
      </c>
      <c r="E209" s="17">
        <f ca="1">IF(Ievadītās_vērtības,IF(ROW()-ROW(Aizdevuma_dzēšana[[#Headers],[procenti]])=1,-IPMT(Procentu_likme/12,1,Aizdevuma_termiņš-ROWS($C$4:C209)+1,Aizdevuma_dzēšana[[#This Row],[sākuma
atlikums]]),IFERROR(-IPMT(Procentu_likme/12,1,Aizdevuma_dzēšana[[#This Row],['#
atlikums]],D210),0)),0)</f>
        <v>507.70810272268659</v>
      </c>
      <c r="F209" s="17">
        <f ca="1">IFERROR(IF(AND(Ievadītās_vērtības,Aizdevuma_dzēšana[[#This Row],[maksājums
datums]]&lt;&gt;""),-PPMT(Procentu_likme/12,1,Aizdevuma_termiņš-ROWS($C$4:C209)+1,Aizdevuma_dzēšana[[#This Row],[sākuma
atlikums]]),""),0)</f>
        <v>563.58686469868178</v>
      </c>
      <c r="G209" s="17">
        <f ca="1">IF(Aizdevuma_dzēšana[[#This Row],[maksājums
datums]]="",0,Īpašuma_nodokļa_summa)</f>
        <v>375</v>
      </c>
      <c r="H209" s="17">
        <f ca="1">IF(Aizdevuma_dzēšana[[#This Row],[maksājums
datums]]="",0,Aizdevuma_dzēšana[[#This Row],[procenti]]+Aizdevuma_dzēšana[[#This Row],[pamatsumma]]+Aizdevuma_dzēšana[[#This Row],[īpašuma
nodoklis]])</f>
        <v>1446.2949674213683</v>
      </c>
      <c r="I209" s="17">
        <f ca="1">IF(Aizdevuma_dzēšana[[#This Row],[maksājums
datums]]="",0,Aizdevuma_dzēšana[[#This Row],[sākuma
atlikums]]-Aizdevuma_dzēšana[[#This Row],[pamatsumma]])</f>
        <v>121849.94465344478</v>
      </c>
      <c r="J209" s="12">
        <f ca="1">IF(Aizdevuma_dzēšana[[#This Row],[beigu
atlikums]]&gt;0,Pēdējā_rinda-ROW(),0)</f>
        <v>154</v>
      </c>
    </row>
    <row r="210" spans="2:10" ht="15" customHeight="1" x14ac:dyDescent="0.25">
      <c r="B210" s="21">
        <f>ROWS($B$4:B210)</f>
        <v>207</v>
      </c>
      <c r="C210" s="14">
        <f ca="1">IF(Ievadītās_vērtības,IF(Aizdevuma_dzēšana[[#This Row],['#]]&lt;=Aizdevuma_termiņš,IF(ROW()-ROW(Aizdevuma_dzēšana[[#Headers],[maksājums
datums]])=1,Aizdevuma_sākums,IF(I209&gt;0,EDATE(C209,1),"")),""),"")</f>
        <v>49592</v>
      </c>
      <c r="D210" s="17">
        <f ca="1">IF(ROW()-ROW(Aizdevuma_dzēšana[[#Headers],[sākuma
atlikums]])=1,Aizdevuma_summa,IF(Aizdevuma_dzēšana[[#This Row],[maksājums
datums]]="",0,INDEX(Aizdevuma_dzēšana[], ROW()-4,8)))</f>
        <v>121849.94465344478</v>
      </c>
      <c r="E210" s="17">
        <f ca="1">IF(Ievadītās_vērtības,IF(ROW()-ROW(Aizdevuma_dzēšana[[#Headers],[procenti]])=1,-IPMT(Procentu_likme/12,1,Aizdevuma_termiņš-ROWS($C$4:C210)+1,Aizdevuma_dzēšana[[#This Row],[sākuma
atlikums]]),IFERROR(-IPMT(Procentu_likme/12,1,Aizdevuma_dzēšana[[#This Row],['#
atlikums]],D211),0)),0)</f>
        <v>505.35003962559659</v>
      </c>
      <c r="F210" s="17">
        <f ca="1">IFERROR(IF(AND(Ievadītās_vērtības,Aizdevuma_dzēšana[[#This Row],[maksājums
datums]]&lt;&gt;""),-PPMT(Procentu_likme/12,1,Aizdevuma_termiņš-ROWS($C$4:C210)+1,Aizdevuma_dzēšana[[#This Row],[sākuma
atlikums]]),""),0)</f>
        <v>565.93514330159292</v>
      </c>
      <c r="G210" s="17">
        <f ca="1">IF(Aizdevuma_dzēšana[[#This Row],[maksājums
datums]]="",0,Īpašuma_nodokļa_summa)</f>
        <v>375</v>
      </c>
      <c r="H210" s="17">
        <f ca="1">IF(Aizdevuma_dzēšana[[#This Row],[maksājums
datums]]="",0,Aizdevuma_dzēšana[[#This Row],[procenti]]+Aizdevuma_dzēšana[[#This Row],[pamatsumma]]+Aizdevuma_dzēšana[[#This Row],[īpašuma
nodoklis]])</f>
        <v>1446.2851829271895</v>
      </c>
      <c r="I210" s="17">
        <f ca="1">IF(Aizdevuma_dzēšana[[#This Row],[maksājums
datums]]="",0,Aizdevuma_dzēšana[[#This Row],[sākuma
atlikums]]-Aizdevuma_dzēšana[[#This Row],[pamatsumma]])</f>
        <v>121284.00951014318</v>
      </c>
      <c r="J210" s="12">
        <f ca="1">IF(Aizdevuma_dzēšana[[#This Row],[beigu
atlikums]]&gt;0,Pēdējā_rinda-ROW(),0)</f>
        <v>153</v>
      </c>
    </row>
    <row r="211" spans="2:10" ht="15" customHeight="1" x14ac:dyDescent="0.25">
      <c r="B211" s="21">
        <f>ROWS($B$4:B211)</f>
        <v>208</v>
      </c>
      <c r="C211" s="14">
        <f ca="1">IF(Ievadītās_vērtības,IF(Aizdevuma_dzēšana[[#This Row],['#]]&lt;=Aizdevuma_termiņš,IF(ROW()-ROW(Aizdevuma_dzēšana[[#Headers],[maksājums
datums]])=1,Aizdevuma_sākums,IF(I210&gt;0,EDATE(C210,1),"")),""),"")</f>
        <v>49623</v>
      </c>
      <c r="D211" s="17">
        <f ca="1">IF(ROW()-ROW(Aizdevuma_dzēšana[[#Headers],[sākuma
atlikums]])=1,Aizdevuma_summa,IF(Aizdevuma_dzēšana[[#This Row],[maksājums
datums]]="",0,INDEX(Aizdevuma_dzēšana[], ROW()-4,8)))</f>
        <v>121284.00951014318</v>
      </c>
      <c r="E211" s="17">
        <f ca="1">IF(Ievadītās_vērtības,IF(ROW()-ROW(Aizdevuma_dzēšana[[#Headers],[procenti]])=1,-IPMT(Procentu_likme/12,1,Aizdevuma_termiņš-ROWS($C$4:C211)+1,Aizdevuma_dzēšana[[#This Row],[sākuma
atlikums]]),IFERROR(-IPMT(Procentu_likme/12,1,Aizdevuma_dzēšana[[#This Row],['#
atlikums]],D212),0)),0)</f>
        <v>502.98215126560206</v>
      </c>
      <c r="F211" s="17">
        <f ca="1">IFERROR(IF(AND(Ievadītās_vērtības,Aizdevuma_dzēšana[[#This Row],[maksājums
datums]]&lt;&gt;""),-PPMT(Procentu_likme/12,1,Aizdevuma_termiņš-ROWS($C$4:C211)+1,Aizdevuma_dzēšana[[#This Row],[sākuma
atlikums]]),""),0)</f>
        <v>568.29320639868274</v>
      </c>
      <c r="G211" s="17">
        <f ca="1">IF(Aizdevuma_dzēšana[[#This Row],[maksājums
datums]]="",0,Īpašuma_nodokļa_summa)</f>
        <v>375</v>
      </c>
      <c r="H211" s="17">
        <f ca="1">IF(Aizdevuma_dzēšana[[#This Row],[maksājums
datums]]="",0,Aizdevuma_dzēšana[[#This Row],[procenti]]+Aizdevuma_dzēšana[[#This Row],[pamatsumma]]+Aizdevuma_dzēšana[[#This Row],[īpašuma
nodoklis]])</f>
        <v>1446.2753576642849</v>
      </c>
      <c r="I211" s="17">
        <f ca="1">IF(Aizdevuma_dzēšana[[#This Row],[maksājums
datums]]="",0,Aizdevuma_dzēšana[[#This Row],[sākuma
atlikums]]-Aizdevuma_dzēšana[[#This Row],[pamatsumma]])</f>
        <v>120715.7163037445</v>
      </c>
      <c r="J211" s="12">
        <f ca="1">IF(Aizdevuma_dzēšana[[#This Row],[beigu
atlikums]]&gt;0,Pēdējā_rinda-ROW(),0)</f>
        <v>152</v>
      </c>
    </row>
    <row r="212" spans="2:10" ht="15" customHeight="1" x14ac:dyDescent="0.25">
      <c r="B212" s="21">
        <f>ROWS($B$4:B212)</f>
        <v>209</v>
      </c>
      <c r="C212" s="14">
        <f ca="1">IF(Ievadītās_vērtības,IF(Aizdevuma_dzēšana[[#This Row],['#]]&lt;=Aizdevuma_termiņš,IF(ROW()-ROW(Aizdevuma_dzēšana[[#Headers],[maksājums
datums]])=1,Aizdevuma_sākums,IF(I211&gt;0,EDATE(C211,1),"")),""),"")</f>
        <v>49653</v>
      </c>
      <c r="D212" s="17">
        <f ca="1">IF(ROW()-ROW(Aizdevuma_dzēšana[[#Headers],[sākuma
atlikums]])=1,Aizdevuma_summa,IF(Aizdevuma_dzēšana[[#This Row],[maksājums
datums]]="",0,INDEX(Aizdevuma_dzēšana[], ROW()-4,8)))</f>
        <v>120715.7163037445</v>
      </c>
      <c r="E212" s="17">
        <f ca="1">IF(Ievadītās_vērtības,IF(ROW()-ROW(Aizdevuma_dzēšana[[#Headers],[procenti]])=1,-IPMT(Procentu_likme/12,1,Aizdevuma_termiņš-ROWS($C$4:C212)+1,Aizdevuma_dzēšana[[#This Row],[sākuma
atlikums]]),IFERROR(-IPMT(Procentu_likme/12,1,Aizdevuma_dzēšana[[#This Row],['#
atlikums]],D213),0)),0)</f>
        <v>500.60439670410761</v>
      </c>
      <c r="F212" s="17">
        <f ca="1">IFERROR(IF(AND(Ievadītās_vērtības,Aizdevuma_dzēšana[[#This Row],[maksājums
datums]]&lt;&gt;""),-PPMT(Procentu_likme/12,1,Aizdevuma_termiņš-ROWS($C$4:C212)+1,Aizdevuma_dzēšana[[#This Row],[sākuma
atlikums]]),""),0)</f>
        <v>570.66109475867745</v>
      </c>
      <c r="G212" s="17">
        <f ca="1">IF(Aizdevuma_dzēšana[[#This Row],[maksājums
datums]]="",0,Īpašuma_nodokļa_summa)</f>
        <v>375</v>
      </c>
      <c r="H212" s="17">
        <f ca="1">IF(Aizdevuma_dzēšana[[#This Row],[maksājums
datums]]="",0,Aizdevuma_dzēšana[[#This Row],[procenti]]+Aizdevuma_dzēšana[[#This Row],[pamatsumma]]+Aizdevuma_dzēšana[[#This Row],[īpašuma
nodoklis]])</f>
        <v>1446.2654914627851</v>
      </c>
      <c r="I212" s="17">
        <f ca="1">IF(Aizdevuma_dzēšana[[#This Row],[maksājums
datums]]="",0,Aizdevuma_dzēšana[[#This Row],[sākuma
atlikums]]-Aizdevuma_dzēšana[[#This Row],[pamatsumma]])</f>
        <v>120145.05520898582</v>
      </c>
      <c r="J212" s="12">
        <f ca="1">IF(Aizdevuma_dzēšana[[#This Row],[beigu
atlikums]]&gt;0,Pēdējā_rinda-ROW(),0)</f>
        <v>151</v>
      </c>
    </row>
    <row r="213" spans="2:10" ht="15" customHeight="1" x14ac:dyDescent="0.25">
      <c r="B213" s="21">
        <f>ROWS($B$4:B213)</f>
        <v>210</v>
      </c>
      <c r="C213" s="14">
        <f ca="1">IF(Ievadītās_vērtības,IF(Aizdevuma_dzēšana[[#This Row],['#]]&lt;=Aizdevuma_termiņš,IF(ROW()-ROW(Aizdevuma_dzēšana[[#Headers],[maksājums
datums]])=1,Aizdevuma_sākums,IF(I212&gt;0,EDATE(C212,1),"")),""),"")</f>
        <v>49684</v>
      </c>
      <c r="D213" s="17">
        <f ca="1">IF(ROW()-ROW(Aizdevuma_dzēšana[[#Headers],[sākuma
atlikums]])=1,Aizdevuma_summa,IF(Aizdevuma_dzēšana[[#This Row],[maksājums
datums]]="",0,INDEX(Aizdevuma_dzēšana[], ROW()-4,8)))</f>
        <v>120145.05520898582</v>
      </c>
      <c r="E213" s="17">
        <f ca="1">IF(Ievadītās_vērtības,IF(ROW()-ROW(Aizdevuma_dzēšana[[#Headers],[procenti]])=1,-IPMT(Procentu_likme/12,1,Aizdevuma_termiņš-ROWS($C$4:C213)+1,Aizdevuma_dzēšana[[#This Row],[sākuma
atlikums]]),IFERROR(-IPMT(Procentu_likme/12,1,Aizdevuma_dzēšana[[#This Row],['#
atlikums]],D214),0)),0)</f>
        <v>498.21673483194019</v>
      </c>
      <c r="F213" s="17">
        <f ca="1">IFERROR(IF(AND(Ievadītās_vērtības,Aizdevuma_dzēšana[[#This Row],[maksājums
datums]]&lt;&gt;""),-PPMT(Procentu_likme/12,1,Aizdevuma_termiņš-ROWS($C$4:C213)+1,Aizdevuma_dzēšana[[#This Row],[sākuma
atlikums]]),""),0)</f>
        <v>573.03884932017183</v>
      </c>
      <c r="G213" s="17">
        <f ca="1">IF(Aizdevuma_dzēšana[[#This Row],[maksājums
datums]]="",0,Īpašuma_nodokļa_summa)</f>
        <v>375</v>
      </c>
      <c r="H213" s="17">
        <f ca="1">IF(Aizdevuma_dzēšana[[#This Row],[maksājums
datums]]="",0,Aizdevuma_dzēšana[[#This Row],[procenti]]+Aizdevuma_dzēšana[[#This Row],[pamatsumma]]+Aizdevuma_dzēšana[[#This Row],[īpašuma
nodoklis]])</f>
        <v>1446.2555841521121</v>
      </c>
      <c r="I213" s="17">
        <f ca="1">IF(Aizdevuma_dzēšana[[#This Row],[maksājums
datums]]="",0,Aizdevuma_dzēšana[[#This Row],[sākuma
atlikums]]-Aizdevuma_dzēšana[[#This Row],[pamatsumma]])</f>
        <v>119572.01635966565</v>
      </c>
      <c r="J213" s="12">
        <f ca="1">IF(Aizdevuma_dzēšana[[#This Row],[beigu
atlikums]]&gt;0,Pēdējā_rinda-ROW(),0)</f>
        <v>150</v>
      </c>
    </row>
    <row r="214" spans="2:10" ht="15" customHeight="1" x14ac:dyDescent="0.25">
      <c r="B214" s="21">
        <f>ROWS($B$4:B214)</f>
        <v>211</v>
      </c>
      <c r="C214" s="14">
        <f ca="1">IF(Ievadītās_vērtības,IF(Aizdevuma_dzēšana[[#This Row],['#]]&lt;=Aizdevuma_termiņš,IF(ROW()-ROW(Aizdevuma_dzēšana[[#Headers],[maksājums
datums]])=1,Aizdevuma_sākums,IF(I213&gt;0,EDATE(C213,1),"")),""),"")</f>
        <v>49715</v>
      </c>
      <c r="D214" s="17">
        <f ca="1">IF(ROW()-ROW(Aizdevuma_dzēšana[[#Headers],[sākuma
atlikums]])=1,Aizdevuma_summa,IF(Aizdevuma_dzēšana[[#This Row],[maksājums
datums]]="",0,INDEX(Aizdevuma_dzēšana[], ROW()-4,8)))</f>
        <v>119572.01635966565</v>
      </c>
      <c r="E214" s="17">
        <f ca="1">IF(Ievadītās_vērtības,IF(ROW()-ROW(Aizdevuma_dzēšana[[#Headers],[procenti]])=1,-IPMT(Procentu_likme/12,1,Aizdevuma_termiņš-ROWS($C$4:C214)+1,Aizdevuma_dzēšana[[#This Row],[sākuma
atlikums]]),IFERROR(-IPMT(Procentu_likme/12,1,Aizdevuma_dzēšana[[#This Row],['#
atlikums]],D215),0)),0)</f>
        <v>495.81912436863877</v>
      </c>
      <c r="F214" s="17">
        <f ca="1">IFERROR(IF(AND(Ievadītās_vērtības,Aizdevuma_dzēšana[[#This Row],[maksājums
datums]]&lt;&gt;""),-PPMT(Procentu_likme/12,1,Aizdevuma_termiņš-ROWS($C$4:C214)+1,Aizdevuma_dzēšana[[#This Row],[sākuma
atlikums]]),""),0)</f>
        <v>575.42651119233926</v>
      </c>
      <c r="G214" s="17">
        <f ca="1">IF(Aizdevuma_dzēšana[[#This Row],[maksājums
datums]]="",0,Īpašuma_nodokļa_summa)</f>
        <v>375</v>
      </c>
      <c r="H214" s="17">
        <f ca="1">IF(Aizdevuma_dzēšana[[#This Row],[maksājums
datums]]="",0,Aizdevuma_dzēšana[[#This Row],[procenti]]+Aizdevuma_dzēšana[[#This Row],[pamatsumma]]+Aizdevuma_dzēšana[[#This Row],[īpašuma
nodoklis]])</f>
        <v>1446.2456355609779</v>
      </c>
      <c r="I214" s="17">
        <f ca="1">IF(Aizdevuma_dzēšana[[#This Row],[maksājums
datums]]="",0,Aizdevuma_dzēšana[[#This Row],[sākuma
atlikums]]-Aizdevuma_dzēšana[[#This Row],[pamatsumma]])</f>
        <v>118996.5898484733</v>
      </c>
      <c r="J214" s="12">
        <f ca="1">IF(Aizdevuma_dzēšana[[#This Row],[beigu
atlikums]]&gt;0,Pēdējā_rinda-ROW(),0)</f>
        <v>149</v>
      </c>
    </row>
    <row r="215" spans="2:10" ht="15" customHeight="1" x14ac:dyDescent="0.25">
      <c r="B215" s="21">
        <f>ROWS($B$4:B215)</f>
        <v>212</v>
      </c>
      <c r="C215" s="14">
        <f ca="1">IF(Ievadītās_vērtības,IF(Aizdevuma_dzēšana[[#This Row],['#]]&lt;=Aizdevuma_termiņš,IF(ROW()-ROW(Aizdevuma_dzēšana[[#Headers],[maksājums
datums]])=1,Aizdevuma_sākums,IF(I214&gt;0,EDATE(C214,1),"")),""),"")</f>
        <v>49744</v>
      </c>
      <c r="D215" s="17">
        <f ca="1">IF(ROW()-ROW(Aizdevuma_dzēšana[[#Headers],[sākuma
atlikums]])=1,Aizdevuma_summa,IF(Aizdevuma_dzēšana[[#This Row],[maksājums
datums]]="",0,INDEX(Aizdevuma_dzēšana[], ROW()-4,8)))</f>
        <v>118996.5898484733</v>
      </c>
      <c r="E215" s="17">
        <f ca="1">IF(Ievadītās_vērtības,IF(ROW()-ROW(Aizdevuma_dzēšana[[#Headers],[procenti]])=1,-IPMT(Procentu_likme/12,1,Aizdevuma_termiņš-ROWS($C$4:C215)+1,Aizdevuma_dzēšana[[#This Row],[sākuma
atlikums]]),IFERROR(-IPMT(Procentu_likme/12,1,Aizdevuma_dzēšana[[#This Row],['#
atlikums]],D216),0)),0)</f>
        <v>493.41152386174031</v>
      </c>
      <c r="F215" s="17">
        <f ca="1">IFERROR(IF(AND(Ievadītās_vērtības,Aizdevuma_dzēšana[[#This Row],[maksājums
datums]]&lt;&gt;""),-PPMT(Procentu_likme/12,1,Aizdevuma_termiņš-ROWS($C$4:C215)+1,Aizdevuma_dzēšana[[#This Row],[sākuma
atlikums]]),""),0)</f>
        <v>577.82412165564062</v>
      </c>
      <c r="G215" s="17">
        <f ca="1">IF(Aizdevuma_dzēšana[[#This Row],[maksājums
datums]]="",0,Īpašuma_nodokļa_summa)</f>
        <v>375</v>
      </c>
      <c r="H215" s="17">
        <f ca="1">IF(Aizdevuma_dzēšana[[#This Row],[maksājums
datums]]="",0,Aizdevuma_dzēšana[[#This Row],[procenti]]+Aizdevuma_dzēšana[[#This Row],[pamatsumma]]+Aizdevuma_dzēšana[[#This Row],[īpašuma
nodoklis]])</f>
        <v>1446.2356455173808</v>
      </c>
      <c r="I215" s="17">
        <f ca="1">IF(Aizdevuma_dzēšana[[#This Row],[maksājums
datums]]="",0,Aizdevuma_dzēšana[[#This Row],[sākuma
atlikums]]-Aizdevuma_dzēšana[[#This Row],[pamatsumma]])</f>
        <v>118418.76572681767</v>
      </c>
      <c r="J215" s="12">
        <f ca="1">IF(Aizdevuma_dzēšana[[#This Row],[beigu
atlikums]]&gt;0,Pēdējā_rinda-ROW(),0)</f>
        <v>148</v>
      </c>
    </row>
    <row r="216" spans="2:10" ht="15" customHeight="1" x14ac:dyDescent="0.25">
      <c r="B216" s="21">
        <f>ROWS($B$4:B216)</f>
        <v>213</v>
      </c>
      <c r="C216" s="14">
        <f ca="1">IF(Ievadītās_vērtības,IF(Aizdevuma_dzēšana[[#This Row],['#]]&lt;=Aizdevuma_termiņš,IF(ROW()-ROW(Aizdevuma_dzēšana[[#Headers],[maksājums
datums]])=1,Aizdevuma_sākums,IF(I215&gt;0,EDATE(C215,1),"")),""),"")</f>
        <v>49775</v>
      </c>
      <c r="D216" s="17">
        <f ca="1">IF(ROW()-ROW(Aizdevuma_dzēšana[[#Headers],[sākuma
atlikums]])=1,Aizdevuma_summa,IF(Aizdevuma_dzēšana[[#This Row],[maksājums
datums]]="",0,INDEX(Aizdevuma_dzēšana[], ROW()-4,8)))</f>
        <v>118418.76572681767</v>
      </c>
      <c r="E216" s="17">
        <f ca="1">IF(Ievadītās_vērtības,IF(ROW()-ROW(Aizdevuma_dzēšana[[#Headers],[procenti]])=1,-IPMT(Procentu_likme/12,1,Aizdevuma_termiņš-ROWS($C$4:C216)+1,Aizdevuma_dzēšana[[#This Row],[sākuma
atlikums]]),IFERROR(-IPMT(Procentu_likme/12,1,Aizdevuma_dzēšana[[#This Row],['#
atlikums]],D217),0)),0)</f>
        <v>490.99389168606302</v>
      </c>
      <c r="F216" s="17">
        <f ca="1">IFERROR(IF(AND(Ievadītās_vērtības,Aizdevuma_dzēšana[[#This Row],[maksājums
datums]]&lt;&gt;""),-PPMT(Procentu_likme/12,1,Aizdevuma_termiņš-ROWS($C$4:C216)+1,Aizdevuma_dzēšana[[#This Row],[sākuma
atlikums]]),""),0)</f>
        <v>580.2317221625392</v>
      </c>
      <c r="G216" s="17">
        <f ca="1">IF(Aizdevuma_dzēšana[[#This Row],[maksājums
datums]]="",0,Īpašuma_nodokļa_summa)</f>
        <v>375</v>
      </c>
      <c r="H216" s="17">
        <f ca="1">IF(Aizdevuma_dzēšana[[#This Row],[maksājums
datums]]="",0,Aizdevuma_dzēšana[[#This Row],[procenti]]+Aizdevuma_dzēšana[[#This Row],[pamatsumma]]+Aizdevuma_dzēšana[[#This Row],[īpašuma
nodoklis]])</f>
        <v>1446.2256138486023</v>
      </c>
      <c r="I216" s="17">
        <f ca="1">IF(Aizdevuma_dzēšana[[#This Row],[maksājums
datums]]="",0,Aizdevuma_dzēšana[[#This Row],[sākuma
atlikums]]-Aizdevuma_dzēšana[[#This Row],[pamatsumma]])</f>
        <v>117838.53400465513</v>
      </c>
      <c r="J216" s="12">
        <f ca="1">IF(Aizdevuma_dzēšana[[#This Row],[beigu
atlikums]]&gt;0,Pēdējā_rinda-ROW(),0)</f>
        <v>147</v>
      </c>
    </row>
    <row r="217" spans="2:10" ht="15" customHeight="1" x14ac:dyDescent="0.25">
      <c r="B217" s="21">
        <f>ROWS($B$4:B217)</f>
        <v>214</v>
      </c>
      <c r="C217" s="14">
        <f ca="1">IF(Ievadītās_vērtības,IF(Aizdevuma_dzēšana[[#This Row],['#]]&lt;=Aizdevuma_termiņš,IF(ROW()-ROW(Aizdevuma_dzēšana[[#Headers],[maksājums
datums]])=1,Aizdevuma_sākums,IF(I216&gt;0,EDATE(C216,1),"")),""),"")</f>
        <v>49805</v>
      </c>
      <c r="D217" s="17">
        <f ca="1">IF(ROW()-ROW(Aizdevuma_dzēšana[[#Headers],[sākuma
atlikums]])=1,Aizdevuma_summa,IF(Aizdevuma_dzēšana[[#This Row],[maksājums
datums]]="",0,INDEX(Aizdevuma_dzēšana[], ROW()-4,8)))</f>
        <v>117838.53400465513</v>
      </c>
      <c r="E217" s="17">
        <f ca="1">IF(Ievadītās_vērtības,IF(ROW()-ROW(Aizdevuma_dzēšana[[#Headers],[procenti]])=1,-IPMT(Procentu_likme/12,1,Aizdevuma_termiņš-ROWS($C$4:C217)+1,Aizdevuma_dzēšana[[#This Row],[sākuma
atlikums]]),IFERROR(-IPMT(Procentu_likme/12,1,Aizdevuma_dzēšana[[#This Row],['#
atlikums]],D218),0)),0)</f>
        <v>488.56618604298717</v>
      </c>
      <c r="F217" s="17">
        <f ca="1">IFERROR(IF(AND(Ievadītās_vērtības,Aizdevuma_dzēšana[[#This Row],[maksājums
datums]]&lt;&gt;""),-PPMT(Procentu_likme/12,1,Aizdevuma_termiņš-ROWS($C$4:C217)+1,Aizdevuma_dzēšana[[#This Row],[sākuma
atlikums]]),""),0)</f>
        <v>582.64935433821643</v>
      </c>
      <c r="G217" s="17">
        <f ca="1">IF(Aizdevuma_dzēšana[[#This Row],[maksājums
datums]]="",0,Īpašuma_nodokļa_summa)</f>
        <v>375</v>
      </c>
      <c r="H217" s="17">
        <f ca="1">IF(Aizdevuma_dzēšana[[#This Row],[maksājums
datums]]="",0,Aizdevuma_dzēšana[[#This Row],[procenti]]+Aizdevuma_dzēšana[[#This Row],[pamatsumma]]+Aizdevuma_dzēšana[[#This Row],[īpašuma
nodoklis]])</f>
        <v>1446.2155403812035</v>
      </c>
      <c r="I217" s="17">
        <f ca="1">IF(Aizdevuma_dzēšana[[#This Row],[maksājums
datums]]="",0,Aizdevuma_dzēšana[[#This Row],[sākuma
atlikums]]-Aizdevuma_dzēšana[[#This Row],[pamatsumma]])</f>
        <v>117255.88465031692</v>
      </c>
      <c r="J217" s="12">
        <f ca="1">IF(Aizdevuma_dzēšana[[#This Row],[beigu
atlikums]]&gt;0,Pēdējā_rinda-ROW(),0)</f>
        <v>146</v>
      </c>
    </row>
    <row r="218" spans="2:10" ht="15" customHeight="1" x14ac:dyDescent="0.25">
      <c r="B218" s="21">
        <f>ROWS($B$4:B218)</f>
        <v>215</v>
      </c>
      <c r="C218" s="14">
        <f ca="1">IF(Ievadītās_vērtības,IF(Aizdevuma_dzēšana[[#This Row],['#]]&lt;=Aizdevuma_termiņš,IF(ROW()-ROW(Aizdevuma_dzēšana[[#Headers],[maksājums
datums]])=1,Aizdevuma_sākums,IF(I217&gt;0,EDATE(C217,1),"")),""),"")</f>
        <v>49836</v>
      </c>
      <c r="D218" s="17">
        <f ca="1">IF(ROW()-ROW(Aizdevuma_dzēšana[[#Headers],[sākuma
atlikums]])=1,Aizdevuma_summa,IF(Aizdevuma_dzēšana[[#This Row],[maksājums
datums]]="",0,INDEX(Aizdevuma_dzēšana[], ROW()-4,8)))</f>
        <v>117255.88465031692</v>
      </c>
      <c r="E218" s="17">
        <f ca="1">IF(Ievadītās_vērtības,IF(ROW()-ROW(Aizdevuma_dzēšana[[#Headers],[procenti]])=1,-IPMT(Procentu_likme/12,1,Aizdevuma_termiņš-ROWS($C$4:C218)+1,Aizdevuma_dzēšana[[#This Row],[sākuma
atlikums]]),IFERROR(-IPMT(Procentu_likme/12,1,Aizdevuma_dzēšana[[#This Row],['#
atlikums]],D219),0)),0)</f>
        <v>486.12836495973175</v>
      </c>
      <c r="F218" s="17">
        <f ca="1">IFERROR(IF(AND(Ievadītās_vērtības,Aizdevuma_dzēšana[[#This Row],[maksājums
datums]]&lt;&gt;""),-PPMT(Procentu_likme/12,1,Aizdevuma_termiņš-ROWS($C$4:C218)+1,Aizdevuma_dzēšana[[#This Row],[sākuma
atlikums]]),""),0)</f>
        <v>585.07705998129222</v>
      </c>
      <c r="G218" s="17">
        <f ca="1">IF(Aizdevuma_dzēšana[[#This Row],[maksājums
datums]]="",0,Īpašuma_nodokļa_summa)</f>
        <v>375</v>
      </c>
      <c r="H218" s="17">
        <f ca="1">IF(Aizdevuma_dzēšana[[#This Row],[maksājums
datums]]="",0,Aizdevuma_dzēšana[[#This Row],[procenti]]+Aizdevuma_dzēšana[[#This Row],[pamatsumma]]+Aizdevuma_dzēšana[[#This Row],[īpašuma
nodoklis]])</f>
        <v>1446.2054249410239</v>
      </c>
      <c r="I218" s="17">
        <f ca="1">IF(Aizdevuma_dzēšana[[#This Row],[maksājums
datums]]="",0,Aizdevuma_dzēšana[[#This Row],[sākuma
atlikums]]-Aizdevuma_dzēšana[[#This Row],[pamatsumma]])</f>
        <v>116670.80759033562</v>
      </c>
      <c r="J218" s="12">
        <f ca="1">IF(Aizdevuma_dzēšana[[#This Row],[beigu
atlikums]]&gt;0,Pēdējā_rinda-ROW(),0)</f>
        <v>145</v>
      </c>
    </row>
    <row r="219" spans="2:10" ht="15" customHeight="1" x14ac:dyDescent="0.25">
      <c r="B219" s="21">
        <f>ROWS($B$4:B219)</f>
        <v>216</v>
      </c>
      <c r="C219" s="14">
        <f ca="1">IF(Ievadītās_vērtības,IF(Aizdevuma_dzēšana[[#This Row],['#]]&lt;=Aizdevuma_termiņš,IF(ROW()-ROW(Aizdevuma_dzēšana[[#Headers],[maksājums
datums]])=1,Aizdevuma_sākums,IF(I218&gt;0,EDATE(C218,1),"")),""),"")</f>
        <v>49866</v>
      </c>
      <c r="D219" s="17">
        <f ca="1">IF(ROW()-ROW(Aizdevuma_dzēšana[[#Headers],[sākuma
atlikums]])=1,Aizdevuma_summa,IF(Aizdevuma_dzēšana[[#This Row],[maksājums
datums]]="",0,INDEX(Aizdevuma_dzēšana[], ROW()-4,8)))</f>
        <v>116670.80759033562</v>
      </c>
      <c r="E219" s="17">
        <f ca="1">IF(Ievadītās_vērtības,IF(ROW()-ROW(Aizdevuma_dzēšana[[#Headers],[procenti]])=1,-IPMT(Procentu_likme/12,1,Aizdevuma_termiņš-ROWS($C$4:C219)+1,Aizdevuma_dzēšana[[#This Row],[sākuma
atlikums]]),IFERROR(-IPMT(Procentu_likme/12,1,Aizdevuma_dzēšana[[#This Row],['#
atlikums]],D220),0)),0)</f>
        <v>483.68038628862945</v>
      </c>
      <c r="F219" s="17">
        <f ca="1">IFERROR(IF(AND(Ievadītās_vērtības,Aizdevuma_dzēšana[[#This Row],[maksājums
datums]]&lt;&gt;""),-PPMT(Procentu_likme/12,1,Aizdevuma_termiņš-ROWS($C$4:C219)+1,Aizdevuma_dzēšana[[#This Row],[sākuma
atlikums]]),""),0)</f>
        <v>587.51488106454769</v>
      </c>
      <c r="G219" s="17">
        <f ca="1">IF(Aizdevuma_dzēšana[[#This Row],[maksājums
datums]]="",0,Īpašuma_nodokļa_summa)</f>
        <v>375</v>
      </c>
      <c r="H219" s="17">
        <f ca="1">IF(Aizdevuma_dzēšana[[#This Row],[maksājums
datums]]="",0,Aizdevuma_dzēšana[[#This Row],[procenti]]+Aizdevuma_dzēšana[[#This Row],[pamatsumma]]+Aizdevuma_dzēšana[[#This Row],[īpašuma
nodoklis]])</f>
        <v>1446.1952673531771</v>
      </c>
      <c r="I219" s="17">
        <f ca="1">IF(Aizdevuma_dzēšana[[#This Row],[maksājums
datums]]="",0,Aizdevuma_dzēšana[[#This Row],[sākuma
atlikums]]-Aizdevuma_dzēšana[[#This Row],[pamatsumma]])</f>
        <v>116083.29270927107</v>
      </c>
      <c r="J219" s="12">
        <f ca="1">IF(Aizdevuma_dzēšana[[#This Row],[beigu
atlikums]]&gt;0,Pēdējā_rinda-ROW(),0)</f>
        <v>144</v>
      </c>
    </row>
    <row r="220" spans="2:10" ht="15" customHeight="1" x14ac:dyDescent="0.25">
      <c r="B220" s="21">
        <f>ROWS($B$4:B220)</f>
        <v>217</v>
      </c>
      <c r="C220" s="14">
        <f ca="1">IF(Ievadītās_vērtības,IF(Aizdevuma_dzēšana[[#This Row],['#]]&lt;=Aizdevuma_termiņš,IF(ROW()-ROW(Aizdevuma_dzēšana[[#Headers],[maksājums
datums]])=1,Aizdevuma_sākums,IF(I219&gt;0,EDATE(C219,1),"")),""),"")</f>
        <v>49897</v>
      </c>
      <c r="D220" s="17">
        <f ca="1">IF(ROW()-ROW(Aizdevuma_dzēšana[[#Headers],[sākuma
atlikums]])=1,Aizdevuma_summa,IF(Aizdevuma_dzēšana[[#This Row],[maksājums
datums]]="",0,INDEX(Aizdevuma_dzēšana[], ROW()-4,8)))</f>
        <v>116083.29270927107</v>
      </c>
      <c r="E220" s="17">
        <f ca="1">IF(Ievadītās_vērtības,IF(ROW()-ROW(Aizdevuma_dzēšana[[#Headers],[procenti]])=1,-IPMT(Procentu_likme/12,1,Aizdevuma_termiņš-ROWS($C$4:C220)+1,Aizdevuma_dzēšana[[#This Row],[sākuma
atlikums]]),IFERROR(-IPMT(Procentu_likme/12,1,Aizdevuma_dzēšana[[#This Row],['#
atlikums]],D221),0)),0)</f>
        <v>481.22220770639757</v>
      </c>
      <c r="F220" s="17">
        <f ca="1">IFERROR(IF(AND(Ievadītās_vērtības,Aizdevuma_dzēšana[[#This Row],[maksājums
datums]]&lt;&gt;""),-PPMT(Procentu_likme/12,1,Aizdevuma_termiņš-ROWS($C$4:C220)+1,Aizdevuma_dzēšana[[#This Row],[sākuma
atlikums]]),""),0)</f>
        <v>589.96285973565</v>
      </c>
      <c r="G220" s="17">
        <f ca="1">IF(Aizdevuma_dzēšana[[#This Row],[maksājums
datums]]="",0,Īpašuma_nodokļa_summa)</f>
        <v>375</v>
      </c>
      <c r="H220" s="17">
        <f ca="1">IF(Aizdevuma_dzēšana[[#This Row],[maksājums
datums]]="",0,Aizdevuma_dzēšana[[#This Row],[procenti]]+Aizdevuma_dzēšana[[#This Row],[pamatsumma]]+Aizdevuma_dzēšana[[#This Row],[īpašuma
nodoklis]])</f>
        <v>1446.1850674420475</v>
      </c>
      <c r="I220" s="17">
        <f ca="1">IF(Aizdevuma_dzēšana[[#This Row],[maksājums
datums]]="",0,Aizdevuma_dzēšana[[#This Row],[sākuma
atlikums]]-Aizdevuma_dzēšana[[#This Row],[pamatsumma]])</f>
        <v>115493.32984953542</v>
      </c>
      <c r="J220" s="12">
        <f ca="1">IF(Aizdevuma_dzēšana[[#This Row],[beigu
atlikums]]&gt;0,Pēdējā_rinda-ROW(),0)</f>
        <v>143</v>
      </c>
    </row>
    <row r="221" spans="2:10" ht="15" customHeight="1" x14ac:dyDescent="0.25">
      <c r="B221" s="21">
        <f>ROWS($B$4:B221)</f>
        <v>218</v>
      </c>
      <c r="C221" s="14">
        <f ca="1">IF(Ievadītās_vērtības,IF(Aizdevuma_dzēšana[[#This Row],['#]]&lt;=Aizdevuma_termiņš,IF(ROW()-ROW(Aizdevuma_dzēšana[[#Headers],[maksājums
datums]])=1,Aizdevuma_sākums,IF(I220&gt;0,EDATE(C220,1),"")),""),"")</f>
        <v>49928</v>
      </c>
      <c r="D221" s="17">
        <f ca="1">IF(ROW()-ROW(Aizdevuma_dzēšana[[#Headers],[sākuma
atlikums]])=1,Aizdevuma_summa,IF(Aizdevuma_dzēšana[[#This Row],[maksājums
datums]]="",0,INDEX(Aizdevuma_dzēšana[], ROW()-4,8)))</f>
        <v>115493.32984953542</v>
      </c>
      <c r="E221" s="17">
        <f ca="1">IF(Ievadītās_vērtības,IF(ROW()-ROW(Aizdevuma_dzēšana[[#Headers],[procenti]])=1,-IPMT(Procentu_likme/12,1,Aizdevuma_termiņš-ROWS($C$4:C221)+1,Aizdevuma_dzēšana[[#This Row],[sākuma
atlikums]]),IFERROR(-IPMT(Procentu_likme/12,1,Aizdevuma_dzēšana[[#This Row],['#
atlikums]],D222),0)),0)</f>
        <v>478.75378671340638</v>
      </c>
      <c r="F221" s="17">
        <f ca="1">IFERROR(IF(AND(Ievadītās_vērtības,Aizdevuma_dzēšana[[#This Row],[maksājums
datums]]&lt;&gt;""),-PPMT(Procentu_likme/12,1,Aizdevuma_termiņš-ROWS($C$4:C221)+1,Aizdevuma_dzēšana[[#This Row],[sākuma
atlikums]]),""),0)</f>
        <v>592.42103831788177</v>
      </c>
      <c r="G221" s="17">
        <f ca="1">IF(Aizdevuma_dzēšana[[#This Row],[maksājums
datums]]="",0,Īpašuma_nodokļa_summa)</f>
        <v>375</v>
      </c>
      <c r="H221" s="17">
        <f ca="1">IF(Aizdevuma_dzēšana[[#This Row],[maksājums
datums]]="",0,Aizdevuma_dzēšana[[#This Row],[procenti]]+Aizdevuma_dzēšana[[#This Row],[pamatsumma]]+Aizdevuma_dzēšana[[#This Row],[īpašuma
nodoklis]])</f>
        <v>1446.174825031288</v>
      </c>
      <c r="I221" s="17">
        <f ca="1">IF(Aizdevuma_dzēšana[[#This Row],[maksājums
datums]]="",0,Aizdevuma_dzēšana[[#This Row],[sākuma
atlikums]]-Aizdevuma_dzēšana[[#This Row],[pamatsumma]])</f>
        <v>114900.90881121754</v>
      </c>
      <c r="J221" s="12">
        <f ca="1">IF(Aizdevuma_dzēšana[[#This Row],[beigu
atlikums]]&gt;0,Pēdējā_rinda-ROW(),0)</f>
        <v>142</v>
      </c>
    </row>
    <row r="222" spans="2:10" ht="15" customHeight="1" x14ac:dyDescent="0.25">
      <c r="B222" s="21">
        <f>ROWS($B$4:B222)</f>
        <v>219</v>
      </c>
      <c r="C222" s="14">
        <f ca="1">IF(Ievadītās_vērtības,IF(Aizdevuma_dzēšana[[#This Row],['#]]&lt;=Aizdevuma_termiņš,IF(ROW()-ROW(Aizdevuma_dzēšana[[#Headers],[maksājums
datums]])=1,Aizdevuma_sākums,IF(I221&gt;0,EDATE(C221,1),"")),""),"")</f>
        <v>49958</v>
      </c>
      <c r="D222" s="17">
        <f ca="1">IF(ROW()-ROW(Aizdevuma_dzēšana[[#Headers],[sākuma
atlikums]])=1,Aizdevuma_summa,IF(Aizdevuma_dzēšana[[#This Row],[maksājums
datums]]="",0,INDEX(Aizdevuma_dzēšana[], ROW()-4,8)))</f>
        <v>114900.90881121754</v>
      </c>
      <c r="E222" s="17">
        <f ca="1">IF(Ievadītās_vērtības,IF(ROW()-ROW(Aizdevuma_dzēšana[[#Headers],[procenti]])=1,-IPMT(Procentu_likme/12,1,Aizdevuma_termiņš-ROWS($C$4:C222)+1,Aizdevuma_dzēšana[[#This Row],[sākuma
atlikums]]),IFERROR(-IPMT(Procentu_likme/12,1,Aizdevuma_dzēšana[[#This Row],['#
atlikums]],D223),0)),0)</f>
        <v>476.27508063294442</v>
      </c>
      <c r="F222" s="17">
        <f ca="1">IFERROR(IF(AND(Ievadītās_vērtības,Aizdevuma_dzēšana[[#This Row],[maksājums
datums]]&lt;&gt;""),-PPMT(Procentu_likme/12,1,Aizdevuma_termiņš-ROWS($C$4:C222)+1,Aizdevuma_dzēšana[[#This Row],[sākuma
atlikums]]),""),0)</f>
        <v>594.88945931087301</v>
      </c>
      <c r="G222" s="17">
        <f ca="1">IF(Aizdevuma_dzēšana[[#This Row],[maksājums
datums]]="",0,Īpašuma_nodokļa_summa)</f>
        <v>375</v>
      </c>
      <c r="H222" s="17">
        <f ca="1">IF(Aizdevuma_dzēšana[[#This Row],[maksājums
datums]]="",0,Aizdevuma_dzēšana[[#This Row],[procenti]]+Aizdevuma_dzēšana[[#This Row],[pamatsumma]]+Aizdevuma_dzēšana[[#This Row],[īpašuma
nodoklis]])</f>
        <v>1446.1645399438175</v>
      </c>
      <c r="I222" s="17">
        <f ca="1">IF(Aizdevuma_dzēšana[[#This Row],[maksājums
datums]]="",0,Aizdevuma_dzēšana[[#This Row],[sākuma
atlikums]]-Aizdevuma_dzēšana[[#This Row],[pamatsumma]])</f>
        <v>114306.01935190667</v>
      </c>
      <c r="J222" s="12">
        <f ca="1">IF(Aizdevuma_dzēšana[[#This Row],[beigu
atlikums]]&gt;0,Pēdējā_rinda-ROW(),0)</f>
        <v>141</v>
      </c>
    </row>
    <row r="223" spans="2:10" ht="15" customHeight="1" x14ac:dyDescent="0.25">
      <c r="B223" s="21">
        <f>ROWS($B$4:B223)</f>
        <v>220</v>
      </c>
      <c r="C223" s="14">
        <f ca="1">IF(Ievadītās_vērtības,IF(Aizdevuma_dzēšana[[#This Row],['#]]&lt;=Aizdevuma_termiņš,IF(ROW()-ROW(Aizdevuma_dzēšana[[#Headers],[maksājums
datums]])=1,Aizdevuma_sākums,IF(I222&gt;0,EDATE(C222,1),"")),""),"")</f>
        <v>49989</v>
      </c>
      <c r="D223" s="17">
        <f ca="1">IF(ROW()-ROW(Aizdevuma_dzēšana[[#Headers],[sākuma
atlikums]])=1,Aizdevuma_summa,IF(Aizdevuma_dzēšana[[#This Row],[maksājums
datums]]="",0,INDEX(Aizdevuma_dzēšana[], ROW()-4,8)))</f>
        <v>114306.01935190667</v>
      </c>
      <c r="E223" s="17">
        <f ca="1">IF(Ievadītās_vērtības,IF(ROW()-ROW(Aizdevuma_dzēšana[[#Headers],[procenti]])=1,-IPMT(Procentu_likme/12,1,Aizdevuma_termiņš-ROWS($C$4:C223)+1,Aizdevuma_dzēšana[[#This Row],[sākuma
atlikums]]),IFERROR(-IPMT(Procentu_likme/12,1,Aizdevuma_dzēšana[[#This Row],['#
atlikums]],D224),0)),0)</f>
        <v>473.78604661048053</v>
      </c>
      <c r="F223" s="17">
        <f ca="1">IFERROR(IF(AND(Ievadītās_vērtības,Aizdevuma_dzēšana[[#This Row],[maksājums
datums]]&lt;&gt;""),-PPMT(Procentu_likme/12,1,Aizdevuma_termiņš-ROWS($C$4:C223)+1,Aizdevuma_dzēšana[[#This Row],[sākuma
atlikums]]),""),0)</f>
        <v>597.36816539133508</v>
      </c>
      <c r="G223" s="17">
        <f ca="1">IF(Aizdevuma_dzēšana[[#This Row],[maksājums
datums]]="",0,Īpašuma_nodokļa_summa)</f>
        <v>375</v>
      </c>
      <c r="H223" s="17">
        <f ca="1">IF(Aizdevuma_dzēšana[[#This Row],[maksājums
datums]]="",0,Aizdevuma_dzēšana[[#This Row],[procenti]]+Aizdevuma_dzēšana[[#This Row],[pamatsumma]]+Aizdevuma_dzēšana[[#This Row],[īpašuma
nodoklis]])</f>
        <v>1446.1542120018157</v>
      </c>
      <c r="I223" s="17">
        <f ca="1">IF(Aizdevuma_dzēšana[[#This Row],[maksājums
datums]]="",0,Aizdevuma_dzēšana[[#This Row],[sākuma
atlikums]]-Aizdevuma_dzēšana[[#This Row],[pamatsumma]])</f>
        <v>113708.65118651533</v>
      </c>
      <c r="J223" s="12">
        <f ca="1">IF(Aizdevuma_dzēšana[[#This Row],[beigu
atlikums]]&gt;0,Pēdējā_rinda-ROW(),0)</f>
        <v>140</v>
      </c>
    </row>
    <row r="224" spans="2:10" ht="15" customHeight="1" x14ac:dyDescent="0.25">
      <c r="B224" s="21">
        <f>ROWS($B$4:B224)</f>
        <v>221</v>
      </c>
      <c r="C224" s="14">
        <f ca="1">IF(Ievadītās_vērtības,IF(Aizdevuma_dzēšana[[#This Row],['#]]&lt;=Aizdevuma_termiņš,IF(ROW()-ROW(Aizdevuma_dzēšana[[#Headers],[maksājums
datums]])=1,Aizdevuma_sākums,IF(I223&gt;0,EDATE(C223,1),"")),""),"")</f>
        <v>50019</v>
      </c>
      <c r="D224" s="17">
        <f ca="1">IF(ROW()-ROW(Aizdevuma_dzēšana[[#Headers],[sākuma
atlikums]])=1,Aizdevuma_summa,IF(Aizdevuma_dzēšana[[#This Row],[maksājums
datums]]="",0,INDEX(Aizdevuma_dzēšana[], ROW()-4,8)))</f>
        <v>113708.65118651533</v>
      </c>
      <c r="E224" s="17">
        <f ca="1">IF(Ievadītās_vērtības,IF(ROW()-ROW(Aizdevuma_dzēšana[[#Headers],[procenti]])=1,-IPMT(Procentu_likme/12,1,Aizdevuma_termiņš-ROWS($C$4:C224)+1,Aizdevuma_dzēšana[[#This Row],[sākuma
atlikums]]),IFERROR(-IPMT(Procentu_likme/12,1,Aizdevuma_dzēšana[[#This Row],['#
atlikums]],D225),0)),0)</f>
        <v>471.28664161292301</v>
      </c>
      <c r="F224" s="17">
        <f ca="1">IFERROR(IF(AND(Ievadītās_vērtības,Aizdevuma_dzēšana[[#This Row],[maksājums
datums]]&lt;&gt;""),-PPMT(Procentu_likme/12,1,Aizdevuma_termiņš-ROWS($C$4:C224)+1,Aizdevuma_dzēšana[[#This Row],[sākuma
atlikums]]),""),0)</f>
        <v>599.85719941379887</v>
      </c>
      <c r="G224" s="17">
        <f ca="1">IF(Aizdevuma_dzēšana[[#This Row],[maksājums
datums]]="",0,Īpašuma_nodokļa_summa)</f>
        <v>375</v>
      </c>
      <c r="H224" s="17">
        <f ca="1">IF(Aizdevuma_dzēšana[[#This Row],[maksājums
datums]]="",0,Aizdevuma_dzēšana[[#This Row],[procenti]]+Aizdevuma_dzēšana[[#This Row],[pamatsumma]]+Aizdevuma_dzēšana[[#This Row],[īpašuma
nodoklis]])</f>
        <v>1446.1438410267219</v>
      </c>
      <c r="I224" s="17">
        <f ca="1">IF(Aizdevuma_dzēšana[[#This Row],[maksājums
datums]]="",0,Aizdevuma_dzēšana[[#This Row],[sākuma
atlikums]]-Aizdevuma_dzēšana[[#This Row],[pamatsumma]])</f>
        <v>113108.79398710153</v>
      </c>
      <c r="J224" s="12">
        <f ca="1">IF(Aizdevuma_dzēšana[[#This Row],[beigu
atlikums]]&gt;0,Pēdējā_rinda-ROW(),0)</f>
        <v>139</v>
      </c>
    </row>
    <row r="225" spans="2:10" ht="15" customHeight="1" x14ac:dyDescent="0.25">
      <c r="B225" s="21">
        <f>ROWS($B$4:B225)</f>
        <v>222</v>
      </c>
      <c r="C225" s="14">
        <f ca="1">IF(Ievadītās_vērtības,IF(Aizdevuma_dzēšana[[#This Row],['#]]&lt;=Aizdevuma_termiņš,IF(ROW()-ROW(Aizdevuma_dzēšana[[#Headers],[maksājums
datums]])=1,Aizdevuma_sākums,IF(I224&gt;0,EDATE(C224,1),"")),""),"")</f>
        <v>50050</v>
      </c>
      <c r="D225" s="17">
        <f ca="1">IF(ROW()-ROW(Aizdevuma_dzēšana[[#Headers],[sākuma
atlikums]])=1,Aizdevuma_summa,IF(Aizdevuma_dzēšana[[#This Row],[maksājums
datums]]="",0,INDEX(Aizdevuma_dzēšana[], ROW()-4,8)))</f>
        <v>113108.79398710153</v>
      </c>
      <c r="E225" s="17">
        <f ca="1">IF(Ievadītās_vērtības,IF(ROW()-ROW(Aizdevuma_dzēšana[[#Headers],[procenti]])=1,-IPMT(Procentu_likme/12,1,Aizdevuma_termiņš-ROWS($C$4:C225)+1,Aizdevuma_dzēšana[[#This Row],[sākuma
atlikums]]),IFERROR(-IPMT(Procentu_likme/12,1,Aizdevuma_dzēšana[[#This Row],['#
atlikums]],D226),0)),0)</f>
        <v>468.77682242787569</v>
      </c>
      <c r="F225" s="17">
        <f ca="1">IFERROR(IF(AND(Ievadītās_vērtības,Aizdevuma_dzēšana[[#This Row],[maksājums
datums]]&lt;&gt;""),-PPMT(Procentu_likme/12,1,Aizdevuma_termiņš-ROWS($C$4:C225)+1,Aizdevuma_dzēšana[[#This Row],[sākuma
atlikums]]),""),0)</f>
        <v>602.35660441135622</v>
      </c>
      <c r="G225" s="17">
        <f ca="1">IF(Aizdevuma_dzēšana[[#This Row],[maksājums
datums]]="",0,Īpašuma_nodokļa_summa)</f>
        <v>375</v>
      </c>
      <c r="H225" s="17">
        <f ca="1">IF(Aizdevuma_dzēšana[[#This Row],[maksājums
datums]]="",0,Aizdevuma_dzēšana[[#This Row],[procenti]]+Aizdevuma_dzēšana[[#This Row],[pamatsumma]]+Aizdevuma_dzēšana[[#This Row],[īpašuma
nodoklis]])</f>
        <v>1446.133426839232</v>
      </c>
      <c r="I225" s="17">
        <f ca="1">IF(Aizdevuma_dzēšana[[#This Row],[maksājums
datums]]="",0,Aizdevuma_dzēšana[[#This Row],[sākuma
atlikums]]-Aizdevuma_dzēšana[[#This Row],[pamatsumma]])</f>
        <v>112506.43738269017</v>
      </c>
      <c r="J225" s="12">
        <f ca="1">IF(Aizdevuma_dzēšana[[#This Row],[beigu
atlikums]]&gt;0,Pēdējā_rinda-ROW(),0)</f>
        <v>138</v>
      </c>
    </row>
    <row r="226" spans="2:10" ht="15" customHeight="1" x14ac:dyDescent="0.25">
      <c r="B226" s="21">
        <f>ROWS($B$4:B226)</f>
        <v>223</v>
      </c>
      <c r="C226" s="14">
        <f ca="1">IF(Ievadītās_vērtības,IF(Aizdevuma_dzēšana[[#This Row],['#]]&lt;=Aizdevuma_termiņš,IF(ROW()-ROW(Aizdevuma_dzēšana[[#Headers],[maksājums
datums]])=1,Aizdevuma_sākums,IF(I225&gt;0,EDATE(C225,1),"")),""),"")</f>
        <v>50081</v>
      </c>
      <c r="D226" s="17">
        <f ca="1">IF(ROW()-ROW(Aizdevuma_dzēšana[[#Headers],[sākuma
atlikums]])=1,Aizdevuma_summa,IF(Aizdevuma_dzēšana[[#This Row],[maksājums
datums]]="",0,INDEX(Aizdevuma_dzēšana[], ROW()-4,8)))</f>
        <v>112506.43738269017</v>
      </c>
      <c r="E226" s="17">
        <f ca="1">IF(Ievadītās_vērtības,IF(ROW()-ROW(Aizdevuma_dzēšana[[#Headers],[procenti]])=1,-IPMT(Procentu_likme/12,1,Aizdevuma_termiņš-ROWS($C$4:C226)+1,Aizdevuma_dzēšana[[#This Row],[sākuma
atlikums]]),IFERROR(-IPMT(Procentu_likme/12,1,Aizdevuma_dzēšana[[#This Row],['#
atlikums]],D227),0)),0)</f>
        <v>466.25654566289069</v>
      </c>
      <c r="F226" s="17">
        <f ca="1">IFERROR(IF(AND(Ievadītās_vērtības,Aizdevuma_dzēšana[[#This Row],[maksājums
datums]]&lt;&gt;""),-PPMT(Procentu_likme/12,1,Aizdevuma_termiņš-ROWS($C$4:C226)+1,Aizdevuma_dzēšana[[#This Row],[sākuma
atlikums]]),""),0)</f>
        <v>604.86642359640371</v>
      </c>
      <c r="G226" s="17">
        <f ca="1">IF(Aizdevuma_dzēšana[[#This Row],[maksājums
datums]]="",0,Īpašuma_nodokļa_summa)</f>
        <v>375</v>
      </c>
      <c r="H226" s="17">
        <f ca="1">IF(Aizdevuma_dzēšana[[#This Row],[maksājums
datums]]="",0,Aizdevuma_dzēšana[[#This Row],[procenti]]+Aizdevuma_dzēšana[[#This Row],[pamatsumma]]+Aizdevuma_dzēšana[[#This Row],[īpašuma
nodoklis]])</f>
        <v>1446.1229692592945</v>
      </c>
      <c r="I226" s="17">
        <f ca="1">IF(Aizdevuma_dzēšana[[#This Row],[maksājums
datums]]="",0,Aizdevuma_dzēšana[[#This Row],[sākuma
atlikums]]-Aizdevuma_dzēšana[[#This Row],[pamatsumma]])</f>
        <v>111901.57095909376</v>
      </c>
      <c r="J226" s="12">
        <f ca="1">IF(Aizdevuma_dzēšana[[#This Row],[beigu
atlikums]]&gt;0,Pēdējā_rinda-ROW(),0)</f>
        <v>137</v>
      </c>
    </row>
    <row r="227" spans="2:10" ht="15" customHeight="1" x14ac:dyDescent="0.25">
      <c r="B227" s="21">
        <f>ROWS($B$4:B227)</f>
        <v>224</v>
      </c>
      <c r="C227" s="14">
        <f ca="1">IF(Ievadītās_vērtības,IF(Aizdevuma_dzēšana[[#This Row],['#]]&lt;=Aizdevuma_termiņš,IF(ROW()-ROW(Aizdevuma_dzēšana[[#Headers],[maksājums
datums]])=1,Aizdevuma_sākums,IF(I226&gt;0,EDATE(C226,1),"")),""),"")</f>
        <v>50109</v>
      </c>
      <c r="D227" s="17">
        <f ca="1">IF(ROW()-ROW(Aizdevuma_dzēšana[[#Headers],[sākuma
atlikums]])=1,Aizdevuma_summa,IF(Aizdevuma_dzēšana[[#This Row],[maksājums
datums]]="",0,INDEX(Aizdevuma_dzēšana[], ROW()-4,8)))</f>
        <v>111901.57095909376</v>
      </c>
      <c r="E227" s="17">
        <f ca="1">IF(Ievadītās_vērtības,IF(ROW()-ROW(Aizdevuma_dzēšana[[#Headers],[procenti]])=1,-IPMT(Procentu_likme/12,1,Aizdevuma_termiņš-ROWS($C$4:C227)+1,Aizdevuma_dzēšana[[#This Row],[sākuma
atlikums]]),IFERROR(-IPMT(Procentu_likme/12,1,Aizdevuma_dzēšana[[#This Row],['#
atlikums]],D228),0)),0)</f>
        <v>463.72576774471821</v>
      </c>
      <c r="F227" s="17">
        <f ca="1">IFERROR(IF(AND(Ievadītās_vērtības,Aizdevuma_dzēšana[[#This Row],[maksājums
datums]]&lt;&gt;""),-PPMT(Procentu_likme/12,1,Aizdevuma_termiņš-ROWS($C$4:C227)+1,Aizdevuma_dzēšana[[#This Row],[sākuma
atlikums]]),""),0)</f>
        <v>607.38670036138853</v>
      </c>
      <c r="G227" s="17">
        <f ca="1">IF(Aizdevuma_dzēšana[[#This Row],[maksājums
datums]]="",0,Īpašuma_nodokļa_summa)</f>
        <v>375</v>
      </c>
      <c r="H227" s="17">
        <f ca="1">IF(Aizdevuma_dzēšana[[#This Row],[maksājums
datums]]="",0,Aizdevuma_dzēšana[[#This Row],[procenti]]+Aizdevuma_dzēšana[[#This Row],[pamatsumma]]+Aizdevuma_dzēšana[[#This Row],[īpašuma
nodoklis]])</f>
        <v>1446.1124681061067</v>
      </c>
      <c r="I227" s="17">
        <f ca="1">IF(Aizdevuma_dzēšana[[#This Row],[maksājums
datums]]="",0,Aizdevuma_dzēšana[[#This Row],[sākuma
atlikums]]-Aizdevuma_dzēšana[[#This Row],[pamatsumma]])</f>
        <v>111294.18425873238</v>
      </c>
      <c r="J227" s="12">
        <f ca="1">IF(Aizdevuma_dzēšana[[#This Row],[beigu
atlikums]]&gt;0,Pēdējā_rinda-ROW(),0)</f>
        <v>136</v>
      </c>
    </row>
    <row r="228" spans="2:10" ht="15" customHeight="1" x14ac:dyDescent="0.25">
      <c r="B228" s="21">
        <f>ROWS($B$4:B228)</f>
        <v>225</v>
      </c>
      <c r="C228" s="14">
        <f ca="1">IF(Ievadītās_vērtības,IF(Aizdevuma_dzēšana[[#This Row],['#]]&lt;=Aizdevuma_termiņš,IF(ROW()-ROW(Aizdevuma_dzēšana[[#Headers],[maksājums
datums]])=1,Aizdevuma_sākums,IF(I227&gt;0,EDATE(C227,1),"")),""),"")</f>
        <v>50140</v>
      </c>
      <c r="D228" s="17">
        <f ca="1">IF(ROW()-ROW(Aizdevuma_dzēšana[[#Headers],[sākuma
atlikums]])=1,Aizdevuma_summa,IF(Aizdevuma_dzēšana[[#This Row],[maksājums
datums]]="",0,INDEX(Aizdevuma_dzēšana[], ROW()-4,8)))</f>
        <v>111294.18425873238</v>
      </c>
      <c r="E228" s="17">
        <f ca="1">IF(Ievadītās_vērtības,IF(ROW()-ROW(Aizdevuma_dzēšana[[#Headers],[procenti]])=1,-IPMT(Procentu_likme/12,1,Aizdevuma_termiņš-ROWS($C$4:C228)+1,Aizdevuma_dzēšana[[#This Row],[sākuma
atlikums]]),IFERROR(-IPMT(Procentu_likme/12,1,Aizdevuma_dzēšana[[#This Row],['#
atlikums]],D229),0)),0)</f>
        <v>461.18444491855342</v>
      </c>
      <c r="F228" s="17">
        <f ca="1">IFERROR(IF(AND(Ievadītās_vērtības,Aizdevuma_dzēšana[[#This Row],[maksājums
datums]]&lt;&gt;""),-PPMT(Procentu_likme/12,1,Aizdevuma_termiņš-ROWS($C$4:C228)+1,Aizdevuma_dzēšana[[#This Row],[sākuma
atlikums]]),""),0)</f>
        <v>609.91747827956101</v>
      </c>
      <c r="G228" s="17">
        <f ca="1">IF(Aizdevuma_dzēšana[[#This Row],[maksājums
datums]]="",0,Īpašuma_nodokļa_summa)</f>
        <v>375</v>
      </c>
      <c r="H228" s="17">
        <f ca="1">IF(Aizdevuma_dzēšana[[#This Row],[maksājums
datums]]="",0,Aizdevuma_dzēšana[[#This Row],[procenti]]+Aizdevuma_dzēšana[[#This Row],[pamatsumma]]+Aizdevuma_dzēšana[[#This Row],[īpašuma
nodoklis]])</f>
        <v>1446.1019231981145</v>
      </c>
      <c r="I228" s="17">
        <f ca="1">IF(Aizdevuma_dzēšana[[#This Row],[maksājums
datums]]="",0,Aizdevuma_dzēšana[[#This Row],[sākuma
atlikums]]-Aizdevuma_dzēšana[[#This Row],[pamatsumma]])</f>
        <v>110684.26678045282</v>
      </c>
      <c r="J228" s="12">
        <f ca="1">IF(Aizdevuma_dzēšana[[#This Row],[beigu
atlikums]]&gt;0,Pēdējā_rinda-ROW(),0)</f>
        <v>135</v>
      </c>
    </row>
    <row r="229" spans="2:10" ht="15" customHeight="1" x14ac:dyDescent="0.25">
      <c r="B229" s="21">
        <f>ROWS($B$4:B229)</f>
        <v>226</v>
      </c>
      <c r="C229" s="14">
        <f ca="1">IF(Ievadītās_vērtības,IF(Aizdevuma_dzēšana[[#This Row],['#]]&lt;=Aizdevuma_termiņš,IF(ROW()-ROW(Aizdevuma_dzēšana[[#Headers],[maksājums
datums]])=1,Aizdevuma_sākums,IF(I228&gt;0,EDATE(C228,1),"")),""),"")</f>
        <v>50170</v>
      </c>
      <c r="D229" s="17">
        <f ca="1">IF(ROW()-ROW(Aizdevuma_dzēšana[[#Headers],[sākuma
atlikums]])=1,Aizdevuma_summa,IF(Aizdevuma_dzēšana[[#This Row],[maksājums
datums]]="",0,INDEX(Aizdevuma_dzēšana[], ROW()-4,8)))</f>
        <v>110684.26678045282</v>
      </c>
      <c r="E229" s="17">
        <f ca="1">IF(Ievadītās_vērtības,IF(ROW()-ROW(Aizdevuma_dzēšana[[#Headers],[procenti]])=1,-IPMT(Procentu_likme/12,1,Aizdevuma_termiņš-ROWS($C$4:C229)+1,Aizdevuma_dzēšana[[#This Row],[sākuma
atlikums]]),IFERROR(-IPMT(Procentu_likme/12,1,Aizdevuma_dzēšana[[#This Row],['#
atlikums]],D230),0)),0)</f>
        <v>458.63253324727958</v>
      </c>
      <c r="F229" s="17">
        <f ca="1">IFERROR(IF(AND(Ievadītās_vērtības,Aizdevuma_dzēšana[[#This Row],[maksājums
datums]]&lt;&gt;""),-PPMT(Procentu_likme/12,1,Aizdevuma_termiņš-ROWS($C$4:C229)+1,Aizdevuma_dzēšana[[#This Row],[sākuma
atlikums]]),""),0)</f>
        <v>612.45880110572591</v>
      </c>
      <c r="G229" s="17">
        <f ca="1">IF(Aizdevuma_dzēšana[[#This Row],[maksājums
datums]]="",0,Īpašuma_nodokļa_summa)</f>
        <v>375</v>
      </c>
      <c r="H229" s="17">
        <f ca="1">IF(Aizdevuma_dzēšana[[#This Row],[maksājums
datums]]="",0,Aizdevuma_dzēšana[[#This Row],[procenti]]+Aizdevuma_dzēšana[[#This Row],[pamatsumma]]+Aizdevuma_dzēšana[[#This Row],[īpašuma
nodoklis]])</f>
        <v>1446.0913343530055</v>
      </c>
      <c r="I229" s="17">
        <f ca="1">IF(Aizdevuma_dzēšana[[#This Row],[maksājums
datums]]="",0,Aizdevuma_dzēšana[[#This Row],[sākuma
atlikums]]-Aizdevuma_dzēšana[[#This Row],[pamatsumma]])</f>
        <v>110071.8079793471</v>
      </c>
      <c r="J229" s="12">
        <f ca="1">IF(Aizdevuma_dzēšana[[#This Row],[beigu
atlikums]]&gt;0,Pēdējā_rinda-ROW(),0)</f>
        <v>134</v>
      </c>
    </row>
    <row r="230" spans="2:10" ht="15" customHeight="1" x14ac:dyDescent="0.25">
      <c r="B230" s="21">
        <f>ROWS($B$4:B230)</f>
        <v>227</v>
      </c>
      <c r="C230" s="14">
        <f ca="1">IF(Ievadītās_vērtības,IF(Aizdevuma_dzēšana[[#This Row],['#]]&lt;=Aizdevuma_termiņš,IF(ROW()-ROW(Aizdevuma_dzēšana[[#Headers],[maksājums
datums]])=1,Aizdevuma_sākums,IF(I229&gt;0,EDATE(C229,1),"")),""),"")</f>
        <v>50201</v>
      </c>
      <c r="D230" s="17">
        <f ca="1">IF(ROW()-ROW(Aizdevuma_dzēšana[[#Headers],[sākuma
atlikums]])=1,Aizdevuma_summa,IF(Aizdevuma_dzēšana[[#This Row],[maksājums
datums]]="",0,INDEX(Aizdevuma_dzēšana[], ROW()-4,8)))</f>
        <v>110071.8079793471</v>
      </c>
      <c r="E230" s="17">
        <f ca="1">IF(Ievadītās_vērtības,IF(ROW()-ROW(Aizdevuma_dzēšana[[#Headers],[procenti]])=1,-IPMT(Procentu_likme/12,1,Aizdevuma_termiņš-ROWS($C$4:C230)+1,Aizdevuma_dzēšana[[#This Row],[sākuma
atlikums]]),IFERROR(-IPMT(Procentu_likme/12,1,Aizdevuma_dzēšana[[#This Row],['#
atlikums]],D231),0)),0)</f>
        <v>456.06998861070872</v>
      </c>
      <c r="F230" s="17">
        <f ca="1">IFERROR(IF(AND(Ievadītās_vērtības,Aizdevuma_dzēšana[[#This Row],[maksājums
datums]]&lt;&gt;""),-PPMT(Procentu_likme/12,1,Aizdevuma_termiņš-ROWS($C$4:C230)+1,Aizdevuma_dzēšana[[#This Row],[sākuma
atlikums]]),""),0)</f>
        <v>615.01071277699998</v>
      </c>
      <c r="G230" s="17">
        <f ca="1">IF(Aizdevuma_dzēšana[[#This Row],[maksājums
datums]]="",0,Īpašuma_nodokļa_summa)</f>
        <v>375</v>
      </c>
      <c r="H230" s="17">
        <f ca="1">IF(Aizdevuma_dzēšana[[#This Row],[maksājums
datums]]="",0,Aizdevuma_dzēšana[[#This Row],[procenti]]+Aizdevuma_dzēšana[[#This Row],[pamatsumma]]+Aizdevuma_dzēšana[[#This Row],[īpašuma
nodoklis]])</f>
        <v>1446.0807013877088</v>
      </c>
      <c r="I230" s="17">
        <f ca="1">IF(Aizdevuma_dzēšana[[#This Row],[maksājums
datums]]="",0,Aizdevuma_dzēšana[[#This Row],[sākuma
atlikums]]-Aizdevuma_dzēšana[[#This Row],[pamatsumma]])</f>
        <v>109456.79726657009</v>
      </c>
      <c r="J230" s="12">
        <f ca="1">IF(Aizdevuma_dzēšana[[#This Row],[beigu
atlikums]]&gt;0,Pēdējā_rinda-ROW(),0)</f>
        <v>133</v>
      </c>
    </row>
    <row r="231" spans="2:10" ht="15" customHeight="1" x14ac:dyDescent="0.25">
      <c r="B231" s="21">
        <f>ROWS($B$4:B231)</f>
        <v>228</v>
      </c>
      <c r="C231" s="14">
        <f ca="1">IF(Ievadītās_vērtības,IF(Aizdevuma_dzēšana[[#This Row],['#]]&lt;=Aizdevuma_termiņš,IF(ROW()-ROW(Aizdevuma_dzēšana[[#Headers],[maksājums
datums]])=1,Aizdevuma_sākums,IF(I230&gt;0,EDATE(C230,1),"")),""),"")</f>
        <v>50231</v>
      </c>
      <c r="D231" s="17">
        <f ca="1">IF(ROW()-ROW(Aizdevuma_dzēšana[[#Headers],[sākuma
atlikums]])=1,Aizdevuma_summa,IF(Aizdevuma_dzēšana[[#This Row],[maksājums
datums]]="",0,INDEX(Aizdevuma_dzēšana[], ROW()-4,8)))</f>
        <v>109456.79726657009</v>
      </c>
      <c r="E231" s="17">
        <f ca="1">IF(Ievadītās_vērtības,IF(ROW()-ROW(Aizdevuma_dzēšana[[#Headers],[procenti]])=1,-IPMT(Procentu_likme/12,1,Aizdevuma_termiņš-ROWS($C$4:C231)+1,Aizdevuma_dzēšana[[#This Row],[sākuma
atlikums]]),IFERROR(-IPMT(Procentu_likme/12,1,Aizdevuma_dzēšana[[#This Row],['#
atlikums]],D232),0)),0)</f>
        <v>453.49676670481881</v>
      </c>
      <c r="F231" s="17">
        <f ca="1">IFERROR(IF(AND(Ievadītās_vērtības,Aizdevuma_dzēšana[[#This Row],[maksājums
datums]]&lt;&gt;""),-PPMT(Procentu_likme/12,1,Aizdevuma_termiņš-ROWS($C$4:C231)+1,Aizdevuma_dzēšana[[#This Row],[sākuma
atlikums]]),""),0)</f>
        <v>617.57325741357079</v>
      </c>
      <c r="G231" s="17">
        <f ca="1">IF(Aizdevuma_dzēšana[[#This Row],[maksājums
datums]]="",0,Īpašuma_nodokļa_summa)</f>
        <v>375</v>
      </c>
      <c r="H231" s="17">
        <f ca="1">IF(Aizdevuma_dzēšana[[#This Row],[maksājums
datums]]="",0,Aizdevuma_dzēšana[[#This Row],[procenti]]+Aizdevuma_dzēšana[[#This Row],[pamatsumma]]+Aizdevuma_dzēšana[[#This Row],[īpašuma
nodoklis]])</f>
        <v>1446.0700241183895</v>
      </c>
      <c r="I231" s="17">
        <f ca="1">IF(Aizdevuma_dzēšana[[#This Row],[maksājums
datums]]="",0,Aizdevuma_dzēšana[[#This Row],[sākuma
atlikums]]-Aizdevuma_dzēšana[[#This Row],[pamatsumma]])</f>
        <v>108839.22400915652</v>
      </c>
      <c r="J231" s="12">
        <f ca="1">IF(Aizdevuma_dzēšana[[#This Row],[beigu
atlikums]]&gt;0,Pēdējā_rinda-ROW(),0)</f>
        <v>132</v>
      </c>
    </row>
    <row r="232" spans="2:10" ht="15" customHeight="1" x14ac:dyDescent="0.25">
      <c r="B232" s="21">
        <f>ROWS($B$4:B232)</f>
        <v>229</v>
      </c>
      <c r="C232" s="14">
        <f ca="1">IF(Ievadītās_vērtības,IF(Aizdevuma_dzēšana[[#This Row],['#]]&lt;=Aizdevuma_termiņš,IF(ROW()-ROW(Aizdevuma_dzēšana[[#Headers],[maksājums
datums]])=1,Aizdevuma_sākums,IF(I231&gt;0,EDATE(C231,1),"")),""),"")</f>
        <v>50262</v>
      </c>
      <c r="D232" s="17">
        <f ca="1">IF(ROW()-ROW(Aizdevuma_dzēšana[[#Headers],[sākuma
atlikums]])=1,Aizdevuma_summa,IF(Aizdevuma_dzēšana[[#This Row],[maksājums
datums]]="",0,INDEX(Aizdevuma_dzēšana[], ROW()-4,8)))</f>
        <v>108839.22400915652</v>
      </c>
      <c r="E232" s="17">
        <f ca="1">IF(Ievadītās_vērtības,IF(ROW()-ROW(Aizdevuma_dzēšana[[#Headers],[procenti]])=1,-IPMT(Procentu_likme/12,1,Aizdevuma_termiņš-ROWS($C$4:C232)+1,Aizdevuma_dzēšana[[#This Row],[sākuma
atlikums]]),IFERROR(-IPMT(Procentu_likme/12,1,Aizdevuma_dzēšana[[#This Row],['#
atlikums]],D233),0)),0)</f>
        <v>450.91282304098775</v>
      </c>
      <c r="F232" s="17">
        <f ca="1">IFERROR(IF(AND(Ievadītās_vērtības,Aizdevuma_dzēšana[[#This Row],[maksājums
datums]]&lt;&gt;""),-PPMT(Procentu_likme/12,1,Aizdevuma_termiņš-ROWS($C$4:C232)+1,Aizdevuma_dzēšana[[#This Row],[sākuma
atlikums]]),""),0)</f>
        <v>620.14647931946058</v>
      </c>
      <c r="G232" s="17">
        <f ca="1">IF(Aizdevuma_dzēšana[[#This Row],[maksājums
datums]]="",0,Īpašuma_nodokļa_summa)</f>
        <v>375</v>
      </c>
      <c r="H232" s="17">
        <f ca="1">IF(Aizdevuma_dzēšana[[#This Row],[maksājums
datums]]="",0,Aizdevuma_dzēšana[[#This Row],[procenti]]+Aizdevuma_dzēšana[[#This Row],[pamatsumma]]+Aizdevuma_dzēšana[[#This Row],[īpašuma
nodoklis]])</f>
        <v>1446.0593023604483</v>
      </c>
      <c r="I232" s="17">
        <f ca="1">IF(Aizdevuma_dzēšana[[#This Row],[maksājums
datums]]="",0,Aizdevuma_dzēšana[[#This Row],[sākuma
atlikums]]-Aizdevuma_dzēšana[[#This Row],[pamatsumma]])</f>
        <v>108219.07752983706</v>
      </c>
      <c r="J232" s="12">
        <f ca="1">IF(Aizdevuma_dzēšana[[#This Row],[beigu
atlikums]]&gt;0,Pēdējā_rinda-ROW(),0)</f>
        <v>131</v>
      </c>
    </row>
    <row r="233" spans="2:10" ht="15" customHeight="1" x14ac:dyDescent="0.25">
      <c r="B233" s="21">
        <f>ROWS($B$4:B233)</f>
        <v>230</v>
      </c>
      <c r="C233" s="14">
        <f ca="1">IF(Ievadītās_vērtības,IF(Aizdevuma_dzēšana[[#This Row],['#]]&lt;=Aizdevuma_termiņš,IF(ROW()-ROW(Aizdevuma_dzēšana[[#Headers],[maksājums
datums]])=1,Aizdevuma_sākums,IF(I232&gt;0,EDATE(C232,1),"")),""),"")</f>
        <v>50293</v>
      </c>
      <c r="D233" s="17">
        <f ca="1">IF(ROW()-ROW(Aizdevuma_dzēšana[[#Headers],[sākuma
atlikums]])=1,Aizdevuma_summa,IF(Aizdevuma_dzēšana[[#This Row],[maksājums
datums]]="",0,INDEX(Aizdevuma_dzēšana[], ROW()-4,8)))</f>
        <v>108219.07752983706</v>
      </c>
      <c r="E233" s="17">
        <f ca="1">IF(Ievadītās_vērtības,IF(ROW()-ROW(Aizdevuma_dzēšana[[#Headers],[procenti]])=1,-IPMT(Procentu_likme/12,1,Aizdevuma_termiņš-ROWS($C$4:C233)+1,Aizdevuma_dzēšana[[#This Row],[sākuma
atlikums]]),IFERROR(-IPMT(Procentu_likme/12,1,Aizdevuma_dzēšana[[#This Row],['#
atlikums]],D234),0)),0)</f>
        <v>448.31811294522402</v>
      </c>
      <c r="F233" s="17">
        <f ca="1">IFERROR(IF(AND(Ievadītās_vērtības,Aizdevuma_dzēšana[[#This Row],[maksājums
datums]]&lt;&gt;""),-PPMT(Procentu_likme/12,1,Aizdevuma_termiņš-ROWS($C$4:C233)+1,Aizdevuma_dzēšana[[#This Row],[sākuma
atlikums]]),""),0)</f>
        <v>622.73042298329153</v>
      </c>
      <c r="G233" s="17">
        <f ca="1">IF(Aizdevuma_dzēšana[[#This Row],[maksājums
datums]]="",0,Īpašuma_nodokļa_summa)</f>
        <v>375</v>
      </c>
      <c r="H233" s="17">
        <f ca="1">IF(Aizdevuma_dzēšana[[#This Row],[maksājums
datums]]="",0,Aizdevuma_dzēšana[[#This Row],[procenti]]+Aizdevuma_dzēšana[[#This Row],[pamatsumma]]+Aizdevuma_dzēšana[[#This Row],[īpašuma
nodoklis]])</f>
        <v>1446.0485359285155</v>
      </c>
      <c r="I233" s="17">
        <f ca="1">IF(Aizdevuma_dzēšana[[#This Row],[maksājums
datums]]="",0,Aizdevuma_dzēšana[[#This Row],[sākuma
atlikums]]-Aizdevuma_dzēšana[[#This Row],[pamatsumma]])</f>
        <v>107596.34710685376</v>
      </c>
      <c r="J233" s="12">
        <f ca="1">IF(Aizdevuma_dzēšana[[#This Row],[beigu
atlikums]]&gt;0,Pēdējā_rinda-ROW(),0)</f>
        <v>130</v>
      </c>
    </row>
    <row r="234" spans="2:10" ht="15" customHeight="1" x14ac:dyDescent="0.25">
      <c r="B234" s="21">
        <f>ROWS($B$4:B234)</f>
        <v>231</v>
      </c>
      <c r="C234" s="14">
        <f ca="1">IF(Ievadītās_vērtības,IF(Aizdevuma_dzēšana[[#This Row],['#]]&lt;=Aizdevuma_termiņš,IF(ROW()-ROW(Aizdevuma_dzēšana[[#Headers],[maksājums
datums]])=1,Aizdevuma_sākums,IF(I233&gt;0,EDATE(C233,1),"")),""),"")</f>
        <v>50323</v>
      </c>
      <c r="D234" s="17">
        <f ca="1">IF(ROW()-ROW(Aizdevuma_dzēšana[[#Headers],[sākuma
atlikums]])=1,Aizdevuma_summa,IF(Aizdevuma_dzēšana[[#This Row],[maksājums
datums]]="",0,INDEX(Aizdevuma_dzēšana[], ROW()-4,8)))</f>
        <v>107596.34710685376</v>
      </c>
      <c r="E234" s="17">
        <f ca="1">IF(Ievadītās_vērtības,IF(ROW()-ROW(Aizdevuma_dzēšana[[#Headers],[procenti]])=1,-IPMT(Procentu_likme/12,1,Aizdevuma_termiņš-ROWS($C$4:C234)+1,Aizdevuma_dzēšana[[#This Row],[sākuma
atlikums]]),IFERROR(-IPMT(Procentu_likme/12,1,Aizdevuma_dzēšana[[#This Row],['#
atlikums]],D235),0)),0)</f>
        <v>445.7125915573946</v>
      </c>
      <c r="F234" s="17">
        <f ca="1">IFERROR(IF(AND(Ievadītās_vērtības,Aizdevuma_dzēšana[[#This Row],[maksājums
datums]]&lt;&gt;""),-PPMT(Procentu_likme/12,1,Aizdevuma_termiņš-ROWS($C$4:C234)+1,Aizdevuma_dzēšana[[#This Row],[sākuma
atlikums]]),""),0)</f>
        <v>625.32513307905538</v>
      </c>
      <c r="G234" s="17">
        <f ca="1">IF(Aizdevuma_dzēšana[[#This Row],[maksājums
datums]]="",0,Īpašuma_nodokļa_summa)</f>
        <v>375</v>
      </c>
      <c r="H234" s="17">
        <f ca="1">IF(Aizdevuma_dzēšana[[#This Row],[maksājums
datums]]="",0,Aizdevuma_dzēšana[[#This Row],[procenti]]+Aizdevuma_dzēšana[[#This Row],[pamatsumma]]+Aizdevuma_dzēšana[[#This Row],[īpašuma
nodoklis]])</f>
        <v>1446.0377246364501</v>
      </c>
      <c r="I234" s="17">
        <f ca="1">IF(Aizdevuma_dzēšana[[#This Row],[maksājums
datums]]="",0,Aizdevuma_dzēšana[[#This Row],[sākuma
atlikums]]-Aizdevuma_dzēšana[[#This Row],[pamatsumma]])</f>
        <v>106971.02197377471</v>
      </c>
      <c r="J234" s="12">
        <f ca="1">IF(Aizdevuma_dzēšana[[#This Row],[beigu
atlikums]]&gt;0,Pēdējā_rinda-ROW(),0)</f>
        <v>129</v>
      </c>
    </row>
    <row r="235" spans="2:10" ht="15" customHeight="1" x14ac:dyDescent="0.25">
      <c r="B235" s="21">
        <f>ROWS($B$4:B235)</f>
        <v>232</v>
      </c>
      <c r="C235" s="14">
        <f ca="1">IF(Ievadītās_vērtības,IF(Aizdevuma_dzēšana[[#This Row],['#]]&lt;=Aizdevuma_termiņš,IF(ROW()-ROW(Aizdevuma_dzēšana[[#Headers],[maksājums
datums]])=1,Aizdevuma_sākums,IF(I234&gt;0,EDATE(C234,1),"")),""),"")</f>
        <v>50354</v>
      </c>
      <c r="D235" s="17">
        <f ca="1">IF(ROW()-ROW(Aizdevuma_dzēšana[[#Headers],[sākuma
atlikums]])=1,Aizdevuma_summa,IF(Aizdevuma_dzēšana[[#This Row],[maksājums
datums]]="",0,INDEX(Aizdevuma_dzēšana[], ROW()-4,8)))</f>
        <v>106971.02197377471</v>
      </c>
      <c r="E235" s="17">
        <f ca="1">IF(Ievadītās_vērtības,IF(ROW()-ROW(Aizdevuma_dzēšana[[#Headers],[procenti]])=1,-IPMT(Procentu_likme/12,1,Aizdevuma_termiņš-ROWS($C$4:C235)+1,Aizdevuma_dzēšana[[#This Row],[sākuma
atlikums]]),IFERROR(-IPMT(Procentu_likme/12,1,Aizdevuma_dzēšana[[#This Row],['#
atlikums]],D236),0)),0)</f>
        <v>443.0962138304493</v>
      </c>
      <c r="F235" s="17">
        <f ca="1">IFERROR(IF(AND(Ievadītās_vērtības,Aizdevuma_dzēšana[[#This Row],[maksājums
datums]]&lt;&gt;""),-PPMT(Procentu_likme/12,1,Aizdevuma_termiņš-ROWS($C$4:C235)+1,Aizdevuma_dzēšana[[#This Row],[sākuma
atlikums]]),""),0)</f>
        <v>627.93065446688468</v>
      </c>
      <c r="G235" s="17">
        <f ca="1">IF(Aizdevuma_dzēšana[[#This Row],[maksājums
datums]]="",0,Īpašuma_nodokļa_summa)</f>
        <v>375</v>
      </c>
      <c r="H235" s="17">
        <f ca="1">IF(Aizdevuma_dzēšana[[#This Row],[maksājums
datums]]="",0,Aizdevuma_dzēšana[[#This Row],[procenti]]+Aizdevuma_dzēšana[[#This Row],[pamatsumma]]+Aizdevuma_dzēšana[[#This Row],[īpašuma
nodoklis]])</f>
        <v>1446.026868297334</v>
      </c>
      <c r="I235" s="17">
        <f ca="1">IF(Aizdevuma_dzēšana[[#This Row],[maksājums
datums]]="",0,Aizdevuma_dzēšana[[#This Row],[sākuma
atlikums]]-Aizdevuma_dzēšana[[#This Row],[pamatsumma]])</f>
        <v>106343.09131930783</v>
      </c>
      <c r="J235" s="12">
        <f ca="1">IF(Aizdevuma_dzēšana[[#This Row],[beigu
atlikums]]&gt;0,Pēdējā_rinda-ROW(),0)</f>
        <v>128</v>
      </c>
    </row>
    <row r="236" spans="2:10" ht="15" customHeight="1" x14ac:dyDescent="0.25">
      <c r="B236" s="21">
        <f>ROWS($B$4:B236)</f>
        <v>233</v>
      </c>
      <c r="C236" s="14">
        <f ca="1">IF(Ievadītās_vērtības,IF(Aizdevuma_dzēšana[[#This Row],['#]]&lt;=Aizdevuma_termiņš,IF(ROW()-ROW(Aizdevuma_dzēšana[[#Headers],[maksājums
datums]])=1,Aizdevuma_sākums,IF(I235&gt;0,EDATE(C235,1),"")),""),"")</f>
        <v>50384</v>
      </c>
      <c r="D236" s="17">
        <f ca="1">IF(ROW()-ROW(Aizdevuma_dzēšana[[#Headers],[sākuma
atlikums]])=1,Aizdevuma_summa,IF(Aizdevuma_dzēšana[[#This Row],[maksājums
datums]]="",0,INDEX(Aizdevuma_dzēšana[], ROW()-4,8)))</f>
        <v>106343.09131930783</v>
      </c>
      <c r="E236" s="17">
        <f ca="1">IF(Ievadītās_vērtības,IF(ROW()-ROW(Aizdevuma_dzēšana[[#Headers],[procenti]])=1,-IPMT(Procentu_likme/12,1,Aizdevuma_termiņš-ROWS($C$4:C236)+1,Aizdevuma_dzēšana[[#This Row],[sākuma
atlikums]]),IFERROR(-IPMT(Procentu_likme/12,1,Aizdevuma_dzēšana[[#This Row],['#
atlikums]],D237),0)),0)</f>
        <v>440.46893452964167</v>
      </c>
      <c r="F236" s="17">
        <f ca="1">IFERROR(IF(AND(Ievadītās_vērtības,Aizdevuma_dzēšana[[#This Row],[maksājums
datums]]&lt;&gt;""),-PPMT(Procentu_likme/12,1,Aizdevuma_termiņš-ROWS($C$4:C236)+1,Aizdevuma_dzēšana[[#This Row],[sākuma
atlikums]]),""),0)</f>
        <v>630.54703219382998</v>
      </c>
      <c r="G236" s="17">
        <f ca="1">IF(Aizdevuma_dzēšana[[#This Row],[maksājums
datums]]="",0,Īpašuma_nodokļa_summa)</f>
        <v>375</v>
      </c>
      <c r="H236" s="17">
        <f ca="1">IF(Aizdevuma_dzēšana[[#This Row],[maksājums
datums]]="",0,Aizdevuma_dzēšana[[#This Row],[procenti]]+Aizdevuma_dzēšana[[#This Row],[pamatsumma]]+Aizdevuma_dzēšana[[#This Row],[īpašuma
nodoklis]])</f>
        <v>1446.0159667234716</v>
      </c>
      <c r="I236" s="17">
        <f ca="1">IF(Aizdevuma_dzēšana[[#This Row],[maksājums
datums]]="",0,Aizdevuma_dzēšana[[#This Row],[sākuma
atlikums]]-Aizdevuma_dzēšana[[#This Row],[pamatsumma]])</f>
        <v>105712.544287114</v>
      </c>
      <c r="J236" s="12">
        <f ca="1">IF(Aizdevuma_dzēšana[[#This Row],[beigu
atlikums]]&gt;0,Pēdējā_rinda-ROW(),0)</f>
        <v>127</v>
      </c>
    </row>
    <row r="237" spans="2:10" ht="15" customHeight="1" x14ac:dyDescent="0.25">
      <c r="B237" s="21">
        <f>ROWS($B$4:B237)</f>
        <v>234</v>
      </c>
      <c r="C237" s="14">
        <f ca="1">IF(Ievadītās_vērtības,IF(Aizdevuma_dzēšana[[#This Row],['#]]&lt;=Aizdevuma_termiņš,IF(ROW()-ROW(Aizdevuma_dzēšana[[#Headers],[maksājums
datums]])=1,Aizdevuma_sākums,IF(I236&gt;0,EDATE(C236,1),"")),""),"")</f>
        <v>50415</v>
      </c>
      <c r="D237" s="17">
        <f ca="1">IF(ROW()-ROW(Aizdevuma_dzēšana[[#Headers],[sākuma
atlikums]])=1,Aizdevuma_summa,IF(Aizdevuma_dzēšana[[#This Row],[maksājums
datums]]="",0,INDEX(Aizdevuma_dzēšana[], ROW()-4,8)))</f>
        <v>105712.544287114</v>
      </c>
      <c r="E237" s="17">
        <f ca="1">IF(Ievadītās_vērtības,IF(ROW()-ROW(Aizdevuma_dzēšana[[#Headers],[procenti]])=1,-IPMT(Procentu_likme/12,1,Aizdevuma_termiņš-ROWS($C$4:C237)+1,Aizdevuma_dzēšana[[#This Row],[sākuma
atlikums]]),IFERROR(-IPMT(Procentu_likme/12,1,Aizdevuma_dzēšana[[#This Row],['#
atlikums]],D238),0)),0)</f>
        <v>437.83070823174728</v>
      </c>
      <c r="F237" s="17">
        <f ca="1">IFERROR(IF(AND(Ievadītās_vērtības,Aizdevuma_dzēšana[[#This Row],[maksājums
datums]]&lt;&gt;""),-PPMT(Procentu_likme/12,1,Aizdevuma_termiņš-ROWS($C$4:C237)+1,Aizdevuma_dzēšana[[#This Row],[sākuma
atlikums]]),""),0)</f>
        <v>633.17431149463755</v>
      </c>
      <c r="G237" s="17">
        <f ca="1">IF(Aizdevuma_dzēšana[[#This Row],[maksājums
datums]]="",0,Īpašuma_nodokļa_summa)</f>
        <v>375</v>
      </c>
      <c r="H237" s="17">
        <f ca="1">IF(Aizdevuma_dzēšana[[#This Row],[maksājums
datums]]="",0,Aizdevuma_dzēšana[[#This Row],[procenti]]+Aizdevuma_dzēšana[[#This Row],[pamatsumma]]+Aizdevuma_dzēšana[[#This Row],[īpašuma
nodoklis]])</f>
        <v>1446.0050197263849</v>
      </c>
      <c r="I237" s="17">
        <f ca="1">IF(Aizdevuma_dzēšana[[#This Row],[maksājums
datums]]="",0,Aizdevuma_dzēšana[[#This Row],[sākuma
atlikums]]-Aizdevuma_dzēšana[[#This Row],[pamatsumma]])</f>
        <v>105079.36997561935</v>
      </c>
      <c r="J237" s="12">
        <f ca="1">IF(Aizdevuma_dzēšana[[#This Row],[beigu
atlikums]]&gt;0,Pēdējā_rinda-ROW(),0)</f>
        <v>126</v>
      </c>
    </row>
    <row r="238" spans="2:10" ht="15" customHeight="1" x14ac:dyDescent="0.25">
      <c r="B238" s="21">
        <f>ROWS($B$4:B238)</f>
        <v>235</v>
      </c>
      <c r="C238" s="14">
        <f ca="1">IF(Ievadītās_vērtības,IF(Aizdevuma_dzēšana[[#This Row],['#]]&lt;=Aizdevuma_termiņš,IF(ROW()-ROW(Aizdevuma_dzēšana[[#Headers],[maksājums
datums]])=1,Aizdevuma_sākums,IF(I237&gt;0,EDATE(C237,1),"")),""),"")</f>
        <v>50446</v>
      </c>
      <c r="D238" s="17">
        <f ca="1">IF(ROW()-ROW(Aizdevuma_dzēšana[[#Headers],[sākuma
atlikums]])=1,Aizdevuma_summa,IF(Aizdevuma_dzēšana[[#This Row],[maksājums
datums]]="",0,INDEX(Aizdevuma_dzēšana[], ROW()-4,8)))</f>
        <v>105079.36997561935</v>
      </c>
      <c r="E238" s="17">
        <f ca="1">IF(Ievadītās_vērtības,IF(ROW()-ROW(Aizdevuma_dzēšana[[#Headers],[procenti]])=1,-IPMT(Procentu_likme/12,1,Aizdevuma_termiņš-ROWS($C$4:C238)+1,Aizdevuma_dzēšana[[#This Row],[sākuma
atlikums]]),IFERROR(-IPMT(Procentu_likme/12,1,Aizdevuma_dzēšana[[#This Row],['#
atlikums]],D239),0)),0)</f>
        <v>435.1814893242784</v>
      </c>
      <c r="F238" s="17">
        <f ca="1">IFERROR(IF(AND(Ievadītās_vērtības,Aizdevuma_dzēšana[[#This Row],[maksājums
datums]]&lt;&gt;""),-PPMT(Procentu_likme/12,1,Aizdevuma_termiņš-ROWS($C$4:C238)+1,Aizdevuma_dzēšana[[#This Row],[sākuma
atlikums]]),""),0)</f>
        <v>635.81253779253188</v>
      </c>
      <c r="G238" s="17">
        <f ca="1">IF(Aizdevuma_dzēšana[[#This Row],[maksājums
datums]]="",0,Īpašuma_nodokļa_summa)</f>
        <v>375</v>
      </c>
      <c r="H238" s="17">
        <f ca="1">IF(Aizdevuma_dzēšana[[#This Row],[maksājums
datums]]="",0,Aizdevuma_dzēšana[[#This Row],[procenti]]+Aizdevuma_dzēšana[[#This Row],[pamatsumma]]+Aizdevuma_dzēšana[[#This Row],[īpašuma
nodoklis]])</f>
        <v>1445.9940271168102</v>
      </c>
      <c r="I238" s="17">
        <f ca="1">IF(Aizdevuma_dzēšana[[#This Row],[maksājums
datums]]="",0,Aizdevuma_dzēšana[[#This Row],[sākuma
atlikums]]-Aizdevuma_dzēšana[[#This Row],[pamatsumma]])</f>
        <v>104443.55743782682</v>
      </c>
      <c r="J238" s="12">
        <f ca="1">IF(Aizdevuma_dzēšana[[#This Row],[beigu
atlikums]]&gt;0,Pēdējā_rinda-ROW(),0)</f>
        <v>125</v>
      </c>
    </row>
    <row r="239" spans="2:10" ht="15" customHeight="1" x14ac:dyDescent="0.25">
      <c r="B239" s="21">
        <f>ROWS($B$4:B239)</f>
        <v>236</v>
      </c>
      <c r="C239" s="14">
        <f ca="1">IF(Ievadītās_vērtības,IF(Aizdevuma_dzēšana[[#This Row],['#]]&lt;=Aizdevuma_termiņš,IF(ROW()-ROW(Aizdevuma_dzēšana[[#Headers],[maksājums
datums]])=1,Aizdevuma_sākums,IF(I238&gt;0,EDATE(C238,1),"")),""),"")</f>
        <v>50474</v>
      </c>
      <c r="D239" s="17">
        <f ca="1">IF(ROW()-ROW(Aizdevuma_dzēšana[[#Headers],[sākuma
atlikums]])=1,Aizdevuma_summa,IF(Aizdevuma_dzēšana[[#This Row],[maksājums
datums]]="",0,INDEX(Aizdevuma_dzēšana[], ROW()-4,8)))</f>
        <v>104443.55743782682</v>
      </c>
      <c r="E239" s="17">
        <f ca="1">IF(Ievadītās_vērtības,IF(ROW()-ROW(Aizdevuma_dzēšana[[#Headers],[procenti]])=1,-IPMT(Procentu_likme/12,1,Aizdevuma_termiņš-ROWS($C$4:C239)+1,Aizdevuma_dzēšana[[#This Row],[sākuma
atlikums]]),IFERROR(-IPMT(Procentu_likme/12,1,Aizdevuma_dzēšana[[#This Row],['#
atlikums]],D240),0)),0)</f>
        <v>432.52123200469509</v>
      </c>
      <c r="F239" s="17">
        <f ca="1">IFERROR(IF(AND(Ievadītās_vērtības,Aizdevuma_dzēšana[[#This Row],[maksājums
datums]]&lt;&gt;""),-PPMT(Procentu_likme/12,1,Aizdevuma_termiņš-ROWS($C$4:C239)+1,Aizdevuma_dzēšana[[#This Row],[sākuma
atlikums]]),""),0)</f>
        <v>638.46175670000071</v>
      </c>
      <c r="G239" s="17">
        <f ca="1">IF(Aizdevuma_dzēšana[[#This Row],[maksājums
datums]]="",0,Īpašuma_nodokļa_summa)</f>
        <v>375</v>
      </c>
      <c r="H239" s="17">
        <f ca="1">IF(Aizdevuma_dzēšana[[#This Row],[maksājums
datums]]="",0,Aizdevuma_dzēšana[[#This Row],[procenti]]+Aizdevuma_dzēšana[[#This Row],[pamatsumma]]+Aizdevuma_dzēšana[[#This Row],[īpašuma
nodoklis]])</f>
        <v>1445.9829887046958</v>
      </c>
      <c r="I239" s="17">
        <f ca="1">IF(Aizdevuma_dzēšana[[#This Row],[maksājums
datums]]="",0,Aizdevuma_dzēšana[[#This Row],[sākuma
atlikums]]-Aizdevuma_dzēšana[[#This Row],[pamatsumma]])</f>
        <v>103805.09568112683</v>
      </c>
      <c r="J239" s="12">
        <f ca="1">IF(Aizdevuma_dzēšana[[#This Row],[beigu
atlikums]]&gt;0,Pēdējā_rinda-ROW(),0)</f>
        <v>124</v>
      </c>
    </row>
    <row r="240" spans="2:10" ht="15" customHeight="1" x14ac:dyDescent="0.25">
      <c r="B240" s="21">
        <f>ROWS($B$4:B240)</f>
        <v>237</v>
      </c>
      <c r="C240" s="14">
        <f ca="1">IF(Ievadītās_vērtības,IF(Aizdevuma_dzēšana[[#This Row],['#]]&lt;=Aizdevuma_termiņš,IF(ROW()-ROW(Aizdevuma_dzēšana[[#Headers],[maksājums
datums]])=1,Aizdevuma_sākums,IF(I239&gt;0,EDATE(C239,1),"")),""),"")</f>
        <v>50505</v>
      </c>
      <c r="D240" s="17">
        <f ca="1">IF(ROW()-ROW(Aizdevuma_dzēšana[[#Headers],[sākuma
atlikums]])=1,Aizdevuma_summa,IF(Aizdevuma_dzēšana[[#This Row],[maksājums
datums]]="",0,INDEX(Aizdevuma_dzēšana[], ROW()-4,8)))</f>
        <v>103805.09568112683</v>
      </c>
      <c r="E240" s="17">
        <f ca="1">IF(Ievadītās_vērtības,IF(ROW()-ROW(Aizdevuma_dzēšana[[#Headers],[procenti]])=1,-IPMT(Procentu_likme/12,1,Aizdevuma_termiņš-ROWS($C$4:C240)+1,Aizdevuma_dzēšana[[#This Row],[sākuma
atlikums]]),IFERROR(-IPMT(Procentu_likme/12,1,Aizdevuma_dzēšana[[#This Row],['#
atlikums]],D241),0)),0)</f>
        <v>429.84989027961353</v>
      </c>
      <c r="F240" s="17">
        <f ca="1">IFERROR(IF(AND(Ievadītās_vērtības,Aizdevuma_dzēšana[[#This Row],[maksājums
datums]]&lt;&gt;""),-PPMT(Procentu_likme/12,1,Aizdevuma_termiņš-ROWS($C$4:C240)+1,Aizdevuma_dzēšana[[#This Row],[sākuma
atlikums]]),""),0)</f>
        <v>641.12201401958396</v>
      </c>
      <c r="G240" s="17">
        <f ca="1">IF(Aizdevuma_dzēšana[[#This Row],[maksājums
datums]]="",0,Īpašuma_nodokļa_summa)</f>
        <v>375</v>
      </c>
      <c r="H240" s="17">
        <f ca="1">IF(Aizdevuma_dzēšana[[#This Row],[maksājums
datums]]="",0,Aizdevuma_dzēšana[[#This Row],[procenti]]+Aizdevuma_dzēšana[[#This Row],[pamatsumma]]+Aizdevuma_dzēšana[[#This Row],[īpašuma
nodoklis]])</f>
        <v>1445.9719042991974</v>
      </c>
      <c r="I240" s="17">
        <f ca="1">IF(Aizdevuma_dzēšana[[#This Row],[maksājums
datums]]="",0,Aizdevuma_dzēšana[[#This Row],[sākuma
atlikums]]-Aizdevuma_dzēšana[[#This Row],[pamatsumma]])</f>
        <v>103163.97366710725</v>
      </c>
      <c r="J240" s="12">
        <f ca="1">IF(Aizdevuma_dzēšana[[#This Row],[beigu
atlikums]]&gt;0,Pēdējā_rinda-ROW(),0)</f>
        <v>123</v>
      </c>
    </row>
    <row r="241" spans="2:10" ht="15" customHeight="1" x14ac:dyDescent="0.25">
      <c r="B241" s="21">
        <f>ROWS($B$4:B241)</f>
        <v>238</v>
      </c>
      <c r="C241" s="14">
        <f ca="1">IF(Ievadītās_vērtības,IF(Aizdevuma_dzēšana[[#This Row],['#]]&lt;=Aizdevuma_termiņš,IF(ROW()-ROW(Aizdevuma_dzēšana[[#Headers],[maksājums
datums]])=1,Aizdevuma_sākums,IF(I240&gt;0,EDATE(C240,1),"")),""),"")</f>
        <v>50535</v>
      </c>
      <c r="D241" s="17">
        <f ca="1">IF(ROW()-ROW(Aizdevuma_dzēšana[[#Headers],[sākuma
atlikums]])=1,Aizdevuma_summa,IF(Aizdevuma_dzēšana[[#This Row],[maksājums
datums]]="",0,INDEX(Aizdevuma_dzēšana[], ROW()-4,8)))</f>
        <v>103163.97366710725</v>
      </c>
      <c r="E241" s="17">
        <f ca="1">IF(Ievadītās_vērtības,IF(ROW()-ROW(Aizdevuma_dzēšana[[#Headers],[procenti]])=1,-IPMT(Procentu_likme/12,1,Aizdevuma_termiņš-ROWS($C$4:C241)+1,Aizdevuma_dzēšana[[#This Row],[sākuma
atlikums]]),IFERROR(-IPMT(Procentu_likme/12,1,Aizdevuma_dzēšana[[#This Row],['#
atlikums]],D242),0)),0)</f>
        <v>427.16741796401072</v>
      </c>
      <c r="F241" s="17">
        <f ca="1">IFERROR(IF(AND(Ievadītās_vērtības,Aizdevuma_dzēšana[[#This Row],[maksājums
datums]]&lt;&gt;""),-PPMT(Procentu_likme/12,1,Aizdevuma_termiņš-ROWS($C$4:C241)+1,Aizdevuma_dzēšana[[#This Row],[sākuma
atlikums]]),""),0)</f>
        <v>643.79335574466575</v>
      </c>
      <c r="G241" s="17">
        <f ca="1">IF(Aizdevuma_dzēšana[[#This Row],[maksājums
datums]]="",0,Īpašuma_nodokļa_summa)</f>
        <v>375</v>
      </c>
      <c r="H241" s="17">
        <f ca="1">IF(Aizdevuma_dzēšana[[#This Row],[maksājums
datums]]="",0,Aizdevuma_dzēšana[[#This Row],[procenti]]+Aizdevuma_dzēšana[[#This Row],[pamatsumma]]+Aizdevuma_dzēšana[[#This Row],[īpašuma
nodoklis]])</f>
        <v>1445.9607737086765</v>
      </c>
      <c r="I241" s="17">
        <f ca="1">IF(Aizdevuma_dzēšana[[#This Row],[maksājums
datums]]="",0,Aizdevuma_dzēšana[[#This Row],[sākuma
atlikums]]-Aizdevuma_dzēšana[[#This Row],[pamatsumma]])</f>
        <v>102520.18031136258</v>
      </c>
      <c r="J241" s="12">
        <f ca="1">IF(Aizdevuma_dzēšana[[#This Row],[beigu
atlikums]]&gt;0,Pēdējā_rinda-ROW(),0)</f>
        <v>122</v>
      </c>
    </row>
    <row r="242" spans="2:10" ht="15" customHeight="1" x14ac:dyDescent="0.25">
      <c r="B242" s="21">
        <f>ROWS($B$4:B242)</f>
        <v>239</v>
      </c>
      <c r="C242" s="14">
        <f ca="1">IF(Ievadītās_vērtības,IF(Aizdevuma_dzēšana[[#This Row],['#]]&lt;=Aizdevuma_termiņš,IF(ROW()-ROW(Aizdevuma_dzēšana[[#Headers],[maksājums
datums]])=1,Aizdevuma_sākums,IF(I241&gt;0,EDATE(C241,1),"")),""),"")</f>
        <v>50566</v>
      </c>
      <c r="D242" s="17">
        <f ca="1">IF(ROW()-ROW(Aizdevuma_dzēšana[[#Headers],[sākuma
atlikums]])=1,Aizdevuma_summa,IF(Aizdevuma_dzēšana[[#This Row],[maksājums
datums]]="",0,INDEX(Aizdevuma_dzēšana[], ROW()-4,8)))</f>
        <v>102520.18031136258</v>
      </c>
      <c r="E242" s="17">
        <f ca="1">IF(Ievadītās_vērtības,IF(ROW()-ROW(Aizdevuma_dzēšana[[#Headers],[procenti]])=1,-IPMT(Procentu_likme/12,1,Aizdevuma_termiņš-ROWS($C$4:C242)+1,Aizdevuma_dzēšana[[#This Row],[sākuma
atlikums]]),IFERROR(-IPMT(Procentu_likme/12,1,Aizdevuma_dzēšana[[#This Row],['#
atlikums]],D243),0)),0)</f>
        <v>424.4737686804263</v>
      </c>
      <c r="F242" s="17">
        <f ca="1">IFERROR(IF(AND(Ievadītās_vērtības,Aizdevuma_dzēšana[[#This Row],[maksājums
datums]]&lt;&gt;""),-PPMT(Procentu_likme/12,1,Aizdevuma_termiņš-ROWS($C$4:C242)+1,Aizdevuma_dzēšana[[#This Row],[sākuma
atlikums]]),""),0)</f>
        <v>646.47582806026855</v>
      </c>
      <c r="G242" s="17">
        <f ca="1">IF(Aizdevuma_dzēšana[[#This Row],[maksājums
datums]]="",0,Īpašuma_nodokļa_summa)</f>
        <v>375</v>
      </c>
      <c r="H242" s="17">
        <f ca="1">IF(Aizdevuma_dzēšana[[#This Row],[maksājums
datums]]="",0,Aizdevuma_dzēšana[[#This Row],[procenti]]+Aizdevuma_dzēšana[[#This Row],[pamatsumma]]+Aizdevuma_dzēšana[[#This Row],[īpašuma
nodoklis]])</f>
        <v>1445.9495967406949</v>
      </c>
      <c r="I242" s="17">
        <f ca="1">IF(Aizdevuma_dzēšana[[#This Row],[maksājums
datums]]="",0,Aizdevuma_dzēšana[[#This Row],[sākuma
atlikums]]-Aizdevuma_dzēšana[[#This Row],[pamatsumma]])</f>
        <v>101873.70448330231</v>
      </c>
      <c r="J242" s="12">
        <f ca="1">IF(Aizdevuma_dzēšana[[#This Row],[beigu
atlikums]]&gt;0,Pēdējā_rinda-ROW(),0)</f>
        <v>121</v>
      </c>
    </row>
    <row r="243" spans="2:10" ht="15" customHeight="1" x14ac:dyDescent="0.25">
      <c r="B243" s="21">
        <f>ROWS($B$4:B243)</f>
        <v>240</v>
      </c>
      <c r="C243" s="14">
        <f ca="1">IF(Ievadītās_vērtības,IF(Aizdevuma_dzēšana[[#This Row],['#]]&lt;=Aizdevuma_termiņš,IF(ROW()-ROW(Aizdevuma_dzēšana[[#Headers],[maksājums
datums]])=1,Aizdevuma_sākums,IF(I242&gt;0,EDATE(C242,1),"")),""),"")</f>
        <v>50596</v>
      </c>
      <c r="D243" s="17">
        <f ca="1">IF(ROW()-ROW(Aizdevuma_dzēšana[[#Headers],[sākuma
atlikums]])=1,Aizdevuma_summa,IF(Aizdevuma_dzēšana[[#This Row],[maksājums
datums]]="",0,INDEX(Aizdevuma_dzēšana[], ROW()-4,8)))</f>
        <v>101873.70448330231</v>
      </c>
      <c r="E243" s="17">
        <f ca="1">IF(Ievadītās_vērtības,IF(ROW()-ROW(Aizdevuma_dzēšana[[#Headers],[procenti]])=1,-IPMT(Procentu_likme/12,1,Aizdevuma_termiņš-ROWS($C$4:C243)+1,Aizdevuma_dzēšana[[#This Row],[sākuma
atlikums]]),IFERROR(-IPMT(Procentu_likme/12,1,Aizdevuma_dzēšana[[#This Row],['#
atlikums]],D244),0)),0)</f>
        <v>421.76889585816025</v>
      </c>
      <c r="F243" s="17">
        <f ca="1">IFERROR(IF(AND(Ievadītās_vērtības,Aizdevuma_dzēšana[[#This Row],[maksājums
datums]]&lt;&gt;""),-PPMT(Procentu_likme/12,1,Aizdevuma_termiņš-ROWS($C$4:C243)+1,Aizdevuma_dzēšana[[#This Row],[sākuma
atlikums]]),""),0)</f>
        <v>649.16947734385303</v>
      </c>
      <c r="G243" s="17">
        <f ca="1">IF(Aizdevuma_dzēšana[[#This Row],[maksājums
datums]]="",0,Īpašuma_nodokļa_summa)</f>
        <v>375</v>
      </c>
      <c r="H243" s="17">
        <f ca="1">IF(Aizdevuma_dzēšana[[#This Row],[maksājums
datums]]="",0,Aizdevuma_dzēšana[[#This Row],[procenti]]+Aizdevuma_dzēšana[[#This Row],[pamatsumma]]+Aizdevuma_dzēšana[[#This Row],[īpašuma
nodoklis]])</f>
        <v>1445.9383732020133</v>
      </c>
      <c r="I243" s="17">
        <f ca="1">IF(Aizdevuma_dzēšana[[#This Row],[maksājums
datums]]="",0,Aizdevuma_dzēšana[[#This Row],[sākuma
atlikums]]-Aizdevuma_dzēšana[[#This Row],[pamatsumma]])</f>
        <v>101224.53500595846</v>
      </c>
      <c r="J243" s="12">
        <f ca="1">IF(Aizdevuma_dzēšana[[#This Row],[beigu
atlikums]]&gt;0,Pēdējā_rinda-ROW(),0)</f>
        <v>120</v>
      </c>
    </row>
    <row r="244" spans="2:10" ht="15" customHeight="1" x14ac:dyDescent="0.25">
      <c r="B244" s="21">
        <f>ROWS($B$4:B244)</f>
        <v>241</v>
      </c>
      <c r="C244" s="14">
        <f ca="1">IF(Ievadītās_vērtības,IF(Aizdevuma_dzēšana[[#This Row],['#]]&lt;=Aizdevuma_termiņš,IF(ROW()-ROW(Aizdevuma_dzēšana[[#Headers],[maksājums
datums]])=1,Aizdevuma_sākums,IF(I243&gt;0,EDATE(C243,1),"")),""),"")</f>
        <v>50627</v>
      </c>
      <c r="D244" s="17">
        <f ca="1">IF(ROW()-ROW(Aizdevuma_dzēšana[[#Headers],[sākuma
atlikums]])=1,Aizdevuma_summa,IF(Aizdevuma_dzēšana[[#This Row],[maksājums
datums]]="",0,INDEX(Aizdevuma_dzēšana[], ROW()-4,8)))</f>
        <v>101224.53500595846</v>
      </c>
      <c r="E244" s="17">
        <f ca="1">IF(Ievadītās_vērtības,IF(ROW()-ROW(Aizdevuma_dzēšana[[#Headers],[procenti]])=1,-IPMT(Procentu_likme/12,1,Aizdevuma_termiņš-ROWS($C$4:C244)+1,Aizdevuma_dzēšana[[#This Row],[sākuma
atlikums]]),IFERROR(-IPMT(Procentu_likme/12,1,Aizdevuma_dzēšana[[#This Row],['#
atlikums]],D245),0)),0)</f>
        <v>419.05275273246804</v>
      </c>
      <c r="F244" s="17">
        <f ca="1">IFERROR(IF(AND(Ievadītās_vērtības,Aizdevuma_dzēšana[[#This Row],[maksājums
datums]]&lt;&gt;""),-PPMT(Procentu_likme/12,1,Aizdevuma_termiņš-ROWS($C$4:C244)+1,Aizdevuma_dzēšana[[#This Row],[sākuma
atlikums]]),""),0)</f>
        <v>651.87435016611892</v>
      </c>
      <c r="G244" s="17">
        <f ca="1">IF(Aizdevuma_dzēšana[[#This Row],[maksājums
datums]]="",0,Īpašuma_nodokļa_summa)</f>
        <v>375</v>
      </c>
      <c r="H244" s="17">
        <f ca="1">IF(Aizdevuma_dzēšana[[#This Row],[maksājums
datums]]="",0,Aizdevuma_dzēšana[[#This Row],[procenti]]+Aizdevuma_dzēšana[[#This Row],[pamatsumma]]+Aizdevuma_dzēšana[[#This Row],[īpašuma
nodoklis]])</f>
        <v>1445.927102898587</v>
      </c>
      <c r="I244" s="17">
        <f ca="1">IF(Aizdevuma_dzēšana[[#This Row],[maksājums
datums]]="",0,Aizdevuma_dzēšana[[#This Row],[sākuma
atlikums]]-Aizdevuma_dzēšana[[#This Row],[pamatsumma]])</f>
        <v>100572.66065579234</v>
      </c>
      <c r="J244" s="12">
        <f ca="1">IF(Aizdevuma_dzēšana[[#This Row],[beigu
atlikums]]&gt;0,Pēdējā_rinda-ROW(),0)</f>
        <v>119</v>
      </c>
    </row>
    <row r="245" spans="2:10" ht="15" customHeight="1" x14ac:dyDescent="0.25">
      <c r="B245" s="21">
        <f>ROWS($B$4:B245)</f>
        <v>242</v>
      </c>
      <c r="C245" s="14">
        <f ca="1">IF(Ievadītās_vērtības,IF(Aizdevuma_dzēšana[[#This Row],['#]]&lt;=Aizdevuma_termiņš,IF(ROW()-ROW(Aizdevuma_dzēšana[[#Headers],[maksājums
datums]])=1,Aizdevuma_sākums,IF(I244&gt;0,EDATE(C244,1),"")),""),"")</f>
        <v>50658</v>
      </c>
      <c r="D245" s="17">
        <f ca="1">IF(ROW()-ROW(Aizdevuma_dzēšana[[#Headers],[sākuma
atlikums]])=1,Aizdevuma_summa,IF(Aizdevuma_dzēšana[[#This Row],[maksājums
datums]]="",0,INDEX(Aizdevuma_dzēšana[], ROW()-4,8)))</f>
        <v>100572.66065579234</v>
      </c>
      <c r="E245" s="17">
        <f ca="1">IF(Ievadītās_vērtības,IF(ROW()-ROW(Aizdevuma_dzēšana[[#Headers],[procenti]])=1,-IPMT(Procentu_likme/12,1,Aizdevuma_termiņš-ROWS($C$4:C245)+1,Aizdevuma_dzēšana[[#This Row],[sākuma
atlikums]]),IFERROR(-IPMT(Procentu_likme/12,1,Aizdevuma_dzēšana[[#This Row],['#
atlikums]],D246),0)),0)</f>
        <v>416.32529234375221</v>
      </c>
      <c r="F245" s="17">
        <f ca="1">IFERROR(IF(AND(Ievadītās_vērtības,Aizdevuma_dzēšana[[#This Row],[maksājums
datums]]&lt;&gt;""),-PPMT(Procentu_likme/12,1,Aizdevuma_termiņš-ROWS($C$4:C245)+1,Aizdevuma_dzēšana[[#This Row],[sākuma
atlikums]]),""),0)</f>
        <v>654.59049329181119</v>
      </c>
      <c r="G245" s="17">
        <f ca="1">IF(Aizdevuma_dzēšana[[#This Row],[maksājums
datums]]="",0,Īpašuma_nodokļa_summa)</f>
        <v>375</v>
      </c>
      <c r="H245" s="17">
        <f ca="1">IF(Aizdevuma_dzēšana[[#This Row],[maksājums
datums]]="",0,Aizdevuma_dzēšana[[#This Row],[procenti]]+Aizdevuma_dzēšana[[#This Row],[pamatsumma]]+Aizdevuma_dzēšana[[#This Row],[īpašuma
nodoklis]])</f>
        <v>1445.9157856355635</v>
      </c>
      <c r="I245" s="17">
        <f ca="1">IF(Aizdevuma_dzēšana[[#This Row],[maksājums
datums]]="",0,Aizdevuma_dzēšana[[#This Row],[sākuma
atlikums]]-Aizdevuma_dzēšana[[#This Row],[pamatsumma]])</f>
        <v>99918.070162500531</v>
      </c>
      <c r="J245" s="12">
        <f ca="1">IF(Aizdevuma_dzēšana[[#This Row],[beigu
atlikums]]&gt;0,Pēdējā_rinda-ROW(),0)</f>
        <v>118</v>
      </c>
    </row>
    <row r="246" spans="2:10" ht="15" customHeight="1" x14ac:dyDescent="0.25">
      <c r="B246" s="21">
        <f>ROWS($B$4:B246)</f>
        <v>243</v>
      </c>
      <c r="C246" s="14">
        <f ca="1">IF(Ievadītās_vērtības,IF(Aizdevuma_dzēšana[[#This Row],['#]]&lt;=Aizdevuma_termiņš,IF(ROW()-ROW(Aizdevuma_dzēšana[[#Headers],[maksājums
datums]])=1,Aizdevuma_sākums,IF(I245&gt;0,EDATE(C245,1),"")),""),"")</f>
        <v>50688</v>
      </c>
      <c r="D246" s="17">
        <f ca="1">IF(ROW()-ROW(Aizdevuma_dzēšana[[#Headers],[sākuma
atlikums]])=1,Aizdevuma_summa,IF(Aizdevuma_dzēšana[[#This Row],[maksājums
datums]]="",0,INDEX(Aizdevuma_dzēšana[], ROW()-4,8)))</f>
        <v>99918.070162500531</v>
      </c>
      <c r="E246" s="17">
        <f ca="1">IF(Ievadītās_vērtības,IF(ROW()-ROW(Aizdevuma_dzēšana[[#Headers],[procenti]])=1,-IPMT(Procentu_likme/12,1,Aizdevuma_termiņš-ROWS($C$4:C246)+1,Aizdevuma_dzēšana[[#This Row],[sākuma
atlikums]]),IFERROR(-IPMT(Procentu_likme/12,1,Aizdevuma_dzēšana[[#This Row],['#
atlikums]],D247),0)),0)</f>
        <v>413.58646753675004</v>
      </c>
      <c r="F246" s="17">
        <f ca="1">IFERROR(IF(AND(Ievadītās_vērtības,Aizdevuma_dzēšana[[#This Row],[maksājums
datums]]&lt;&gt;""),-PPMT(Procentu_likme/12,1,Aizdevuma_termiņš-ROWS($C$4:C246)+1,Aizdevuma_dzēšana[[#This Row],[sākuma
atlikums]]),""),0)</f>
        <v>657.31795368052724</v>
      </c>
      <c r="G246" s="17">
        <f ca="1">IF(Aizdevuma_dzēšana[[#This Row],[maksājums
datums]]="",0,Īpašuma_nodokļa_summa)</f>
        <v>375</v>
      </c>
      <c r="H246" s="17">
        <f ca="1">IF(Aizdevuma_dzēšana[[#This Row],[maksājums
datums]]="",0,Aizdevuma_dzēšana[[#This Row],[procenti]]+Aizdevuma_dzēšana[[#This Row],[pamatsumma]]+Aizdevuma_dzēšana[[#This Row],[īpašuma
nodoklis]])</f>
        <v>1445.9044212172773</v>
      </c>
      <c r="I246" s="17">
        <f ca="1">IF(Aizdevuma_dzēšana[[#This Row],[maksājums
datums]]="",0,Aizdevuma_dzēšana[[#This Row],[sākuma
atlikums]]-Aizdevuma_dzēšana[[#This Row],[pamatsumma]])</f>
        <v>99260.752208820006</v>
      </c>
      <c r="J246" s="12">
        <f ca="1">IF(Aizdevuma_dzēšana[[#This Row],[beigu
atlikums]]&gt;0,Pēdējā_rinda-ROW(),0)</f>
        <v>117</v>
      </c>
    </row>
    <row r="247" spans="2:10" ht="15" customHeight="1" x14ac:dyDescent="0.25">
      <c r="B247" s="21">
        <f>ROWS($B$4:B247)</f>
        <v>244</v>
      </c>
      <c r="C247" s="14">
        <f ca="1">IF(Ievadītās_vērtības,IF(Aizdevuma_dzēšana[[#This Row],['#]]&lt;=Aizdevuma_termiņš,IF(ROW()-ROW(Aizdevuma_dzēšana[[#Headers],[maksājums
datums]])=1,Aizdevuma_sākums,IF(I246&gt;0,EDATE(C246,1),"")),""),"")</f>
        <v>50719</v>
      </c>
      <c r="D247" s="17">
        <f ca="1">IF(ROW()-ROW(Aizdevuma_dzēšana[[#Headers],[sākuma
atlikums]])=1,Aizdevuma_summa,IF(Aizdevuma_dzēšana[[#This Row],[maksājums
datums]]="",0,INDEX(Aizdevuma_dzēšana[], ROW()-4,8)))</f>
        <v>99260.752208820006</v>
      </c>
      <c r="E247" s="17">
        <f ca="1">IF(Ievadītās_vērtības,IF(ROW()-ROW(Aizdevuma_dzēšana[[#Headers],[procenti]])=1,-IPMT(Procentu_likme/12,1,Aizdevuma_termiņš-ROWS($C$4:C247)+1,Aizdevuma_dzēšana[[#This Row],[sākuma
atlikums]]),IFERROR(-IPMT(Procentu_likme/12,1,Aizdevuma_dzēšana[[#This Row],['#
atlikums]],D248),0)),0)</f>
        <v>410.83623095971865</v>
      </c>
      <c r="F247" s="17">
        <f ca="1">IFERROR(IF(AND(Ievadītās_vērtības,Aizdevuma_dzēšana[[#This Row],[maksājums
datums]]&lt;&gt;""),-PPMT(Procentu_likme/12,1,Aizdevuma_termiņš-ROWS($C$4:C247)+1,Aizdevuma_dzēšana[[#This Row],[sākuma
atlikums]]),""),0)</f>
        <v>660.05677848752941</v>
      </c>
      <c r="G247" s="17">
        <f ca="1">IF(Aizdevuma_dzēšana[[#This Row],[maksājums
datums]]="",0,Īpašuma_nodokļa_summa)</f>
        <v>375</v>
      </c>
      <c r="H247" s="17">
        <f ca="1">IF(Aizdevuma_dzēšana[[#This Row],[maksājums
datums]]="",0,Aizdevuma_dzēšana[[#This Row],[procenti]]+Aizdevuma_dzēšana[[#This Row],[pamatsumma]]+Aizdevuma_dzēšana[[#This Row],[īpašuma
nodoklis]])</f>
        <v>1445.893009447248</v>
      </c>
      <c r="I247" s="17">
        <f ca="1">IF(Aizdevuma_dzēšana[[#This Row],[maksājums
datums]]="",0,Aizdevuma_dzēšana[[#This Row],[sākuma
atlikums]]-Aizdevuma_dzēšana[[#This Row],[pamatsumma]])</f>
        <v>98600.695430332475</v>
      </c>
      <c r="J247" s="12">
        <f ca="1">IF(Aizdevuma_dzēšana[[#This Row],[beigu
atlikums]]&gt;0,Pēdējā_rinda-ROW(),0)</f>
        <v>116</v>
      </c>
    </row>
    <row r="248" spans="2:10" ht="15" customHeight="1" x14ac:dyDescent="0.25">
      <c r="B248" s="21">
        <f>ROWS($B$4:B248)</f>
        <v>245</v>
      </c>
      <c r="C248" s="14">
        <f ca="1">IF(Ievadītās_vērtības,IF(Aizdevuma_dzēšana[[#This Row],['#]]&lt;=Aizdevuma_termiņš,IF(ROW()-ROW(Aizdevuma_dzēšana[[#Headers],[maksājums
datums]])=1,Aizdevuma_sākums,IF(I247&gt;0,EDATE(C247,1),"")),""),"")</f>
        <v>50749</v>
      </c>
      <c r="D248" s="17">
        <f ca="1">IF(ROW()-ROW(Aizdevuma_dzēšana[[#Headers],[sākuma
atlikums]])=1,Aizdevuma_summa,IF(Aizdevuma_dzēšana[[#This Row],[maksājums
datums]]="",0,INDEX(Aizdevuma_dzēšana[], ROW()-4,8)))</f>
        <v>98600.695430332475</v>
      </c>
      <c r="E248" s="17">
        <f ca="1">IF(Ievadītās_vērtības,IF(ROW()-ROW(Aizdevuma_dzēšana[[#Headers],[procenti]])=1,-IPMT(Procentu_likme/12,1,Aizdevuma_termiņš-ROWS($C$4:C248)+1,Aizdevuma_dzēšana[[#This Row],[sākuma
atlikums]]),IFERROR(-IPMT(Procentu_likme/12,1,Aizdevuma_dzēšana[[#This Row],['#
atlikums]],D249),0)),0)</f>
        <v>408.07453506361628</v>
      </c>
      <c r="F248" s="17">
        <f ca="1">IFERROR(IF(AND(Ievadītās_vērtības,Aizdevuma_dzēšana[[#This Row],[maksājums
datums]]&lt;&gt;""),-PPMT(Procentu_likme/12,1,Aizdevuma_termiņš-ROWS($C$4:C248)+1,Aizdevuma_dzēšana[[#This Row],[sākuma
atlikums]]),""),0)</f>
        <v>662.80701506456057</v>
      </c>
      <c r="G248" s="17">
        <f ca="1">IF(Aizdevuma_dzēšana[[#This Row],[maksājums
datums]]="",0,Īpašuma_nodokļa_summa)</f>
        <v>375</v>
      </c>
      <c r="H248" s="17">
        <f ca="1">IF(Aizdevuma_dzēšana[[#This Row],[maksājums
datums]]="",0,Aizdevuma_dzēšana[[#This Row],[procenti]]+Aizdevuma_dzēšana[[#This Row],[pamatsumma]]+Aizdevuma_dzēšana[[#This Row],[īpašuma
nodoklis]])</f>
        <v>1445.881550128177</v>
      </c>
      <c r="I248" s="17">
        <f ca="1">IF(Aizdevuma_dzēšana[[#This Row],[maksājums
datums]]="",0,Aizdevuma_dzēšana[[#This Row],[sākuma
atlikums]]-Aizdevuma_dzēšana[[#This Row],[pamatsumma]])</f>
        <v>97937.888415267909</v>
      </c>
      <c r="J248" s="12">
        <f ca="1">IF(Aizdevuma_dzēšana[[#This Row],[beigu
atlikums]]&gt;0,Pēdējā_rinda-ROW(),0)</f>
        <v>115</v>
      </c>
    </row>
    <row r="249" spans="2:10" ht="15" customHeight="1" x14ac:dyDescent="0.25">
      <c r="B249" s="21">
        <f>ROWS($B$4:B249)</f>
        <v>246</v>
      </c>
      <c r="C249" s="14">
        <f ca="1">IF(Ievadītās_vērtības,IF(Aizdevuma_dzēšana[[#This Row],['#]]&lt;=Aizdevuma_termiņš,IF(ROW()-ROW(Aizdevuma_dzēšana[[#Headers],[maksājums
datums]])=1,Aizdevuma_sākums,IF(I248&gt;0,EDATE(C248,1),"")),""),"")</f>
        <v>50780</v>
      </c>
      <c r="D249" s="17">
        <f ca="1">IF(ROW()-ROW(Aizdevuma_dzēšana[[#Headers],[sākuma
atlikums]])=1,Aizdevuma_summa,IF(Aizdevuma_dzēšana[[#This Row],[maksājums
datums]]="",0,INDEX(Aizdevuma_dzēšana[], ROW()-4,8)))</f>
        <v>97937.888415267909</v>
      </c>
      <c r="E249" s="17">
        <f ca="1">IF(Ievadītās_vērtības,IF(ROW()-ROW(Aizdevuma_dzēšana[[#Headers],[procenti]])=1,-IPMT(Procentu_likme/12,1,Aizdevuma_termiņš-ROWS($C$4:C249)+1,Aizdevuma_dzēšana[[#This Row],[sākuma
atlikums]]),IFERROR(-IPMT(Procentu_likme/12,1,Aizdevuma_dzēšana[[#This Row],['#
atlikums]],D250),0)),0)</f>
        <v>405.3013321012802</v>
      </c>
      <c r="F249" s="17">
        <f ca="1">IFERROR(IF(AND(Ievadītās_vērtības,Aizdevuma_dzēšana[[#This Row],[maksājums
datums]]&lt;&gt;""),-PPMT(Procentu_likme/12,1,Aizdevuma_termiņš-ROWS($C$4:C249)+1,Aizdevuma_dzēšana[[#This Row],[sākuma
atlikums]]),""),0)</f>
        <v>665.56871096066288</v>
      </c>
      <c r="G249" s="17">
        <f ca="1">IF(Aizdevuma_dzēšana[[#This Row],[maksājums
datums]]="",0,Īpašuma_nodokļa_summa)</f>
        <v>375</v>
      </c>
      <c r="H249" s="17">
        <f ca="1">IF(Aizdevuma_dzēšana[[#This Row],[maksājums
datums]]="",0,Aizdevuma_dzēšana[[#This Row],[procenti]]+Aizdevuma_dzēšana[[#This Row],[pamatsumma]]+Aizdevuma_dzēšana[[#This Row],[īpašuma
nodoklis]])</f>
        <v>1445.8700430619431</v>
      </c>
      <c r="I249" s="17">
        <f ca="1">IF(Aizdevuma_dzēšana[[#This Row],[maksājums
datums]]="",0,Aizdevuma_dzēšana[[#This Row],[sākuma
atlikums]]-Aizdevuma_dzēšana[[#This Row],[pamatsumma]])</f>
        <v>97272.319704307243</v>
      </c>
      <c r="J249" s="12">
        <f ca="1">IF(Aizdevuma_dzēšana[[#This Row],[beigu
atlikums]]&gt;0,Pēdējā_rinda-ROW(),0)</f>
        <v>114</v>
      </c>
    </row>
    <row r="250" spans="2:10" ht="15" customHeight="1" x14ac:dyDescent="0.25">
      <c r="B250" s="21">
        <f>ROWS($B$4:B250)</f>
        <v>247</v>
      </c>
      <c r="C250" s="14">
        <f ca="1">IF(Ievadītās_vērtības,IF(Aizdevuma_dzēšana[[#This Row],['#]]&lt;=Aizdevuma_termiņš,IF(ROW()-ROW(Aizdevuma_dzēšana[[#Headers],[maksājums
datums]])=1,Aizdevuma_sākums,IF(I249&gt;0,EDATE(C249,1),"")),""),"")</f>
        <v>50811</v>
      </c>
      <c r="D250" s="17">
        <f ca="1">IF(ROW()-ROW(Aizdevuma_dzēšana[[#Headers],[sākuma
atlikums]])=1,Aizdevuma_summa,IF(Aizdevuma_dzēšana[[#This Row],[maksājums
datums]]="",0,INDEX(Aizdevuma_dzēšana[], ROW()-4,8)))</f>
        <v>97272.319704307243</v>
      </c>
      <c r="E250" s="17">
        <f ca="1">IF(Ievadītās_vērtības,IF(ROW()-ROW(Aizdevuma_dzēšana[[#Headers],[procenti]])=1,-IPMT(Procentu_likme/12,1,Aizdevuma_termiņš-ROWS($C$4:C250)+1,Aizdevuma_dzēšana[[#This Row],[sākuma
atlikums]]),IFERROR(-IPMT(Procentu_likme/12,1,Aizdevuma_dzēšana[[#This Row],['#
atlikums]],D251),0)),0)</f>
        <v>402.51657412660103</v>
      </c>
      <c r="F250" s="17">
        <f ca="1">IFERROR(IF(AND(Ievadītās_vērtības,Aizdevuma_dzēšana[[#This Row],[maksājums
datums]]&lt;&gt;""),-PPMT(Procentu_likme/12,1,Aizdevuma_termiņš-ROWS($C$4:C250)+1,Aizdevuma_dzēšana[[#This Row],[sākuma
atlikums]]),""),0)</f>
        <v>668.34191392299908</v>
      </c>
      <c r="G250" s="17">
        <f ca="1">IF(Aizdevuma_dzēšana[[#This Row],[maksājums
datums]]="",0,Īpašuma_nodokļa_summa)</f>
        <v>375</v>
      </c>
      <c r="H250" s="17">
        <f ca="1">IF(Aizdevuma_dzēšana[[#This Row],[maksājums
datums]]="",0,Aizdevuma_dzēšana[[#This Row],[procenti]]+Aizdevuma_dzēšana[[#This Row],[pamatsumma]]+Aizdevuma_dzēšana[[#This Row],[īpašuma
nodoklis]])</f>
        <v>1445.8584880496001</v>
      </c>
      <c r="I250" s="17">
        <f ca="1">IF(Aizdevuma_dzēšana[[#This Row],[maksājums
datums]]="",0,Aizdevuma_dzēšana[[#This Row],[sākuma
atlikums]]-Aizdevuma_dzēšana[[#This Row],[pamatsumma]])</f>
        <v>96603.977790384248</v>
      </c>
      <c r="J250" s="12">
        <f ca="1">IF(Aizdevuma_dzēšana[[#This Row],[beigu
atlikums]]&gt;0,Pēdējā_rinda-ROW(),0)</f>
        <v>113</v>
      </c>
    </row>
    <row r="251" spans="2:10" ht="15" customHeight="1" x14ac:dyDescent="0.25">
      <c r="B251" s="21">
        <f>ROWS($B$4:B251)</f>
        <v>248</v>
      </c>
      <c r="C251" s="14">
        <f ca="1">IF(Ievadītās_vērtības,IF(Aizdevuma_dzēšana[[#This Row],['#]]&lt;=Aizdevuma_termiņš,IF(ROW()-ROW(Aizdevuma_dzēšana[[#Headers],[maksājums
datums]])=1,Aizdevuma_sākums,IF(I250&gt;0,EDATE(C250,1),"")),""),"")</f>
        <v>50839</v>
      </c>
      <c r="D251" s="17">
        <f ca="1">IF(ROW()-ROW(Aizdevuma_dzēšana[[#Headers],[sākuma
atlikums]])=1,Aizdevuma_summa,IF(Aizdevuma_dzēšana[[#This Row],[maksājums
datums]]="",0,INDEX(Aizdevuma_dzēšana[], ROW()-4,8)))</f>
        <v>96603.977790384248</v>
      </c>
      <c r="E251" s="17">
        <f ca="1">IF(Ievadītās_vērtības,IF(ROW()-ROW(Aizdevuma_dzēšana[[#Headers],[procenti]])=1,-IPMT(Procentu_likme/12,1,Aizdevuma_termiņš-ROWS($C$4:C251)+1,Aizdevuma_dzēšana[[#This Row],[sākuma
atlikums]]),IFERROR(-IPMT(Procentu_likme/12,1,Aizdevuma_dzēšana[[#This Row],['#
atlikums]],D252),0)),0)</f>
        <v>399.72021299369402</v>
      </c>
      <c r="F251" s="17">
        <f ca="1">IFERROR(IF(AND(Ievadītās_vērtības,Aizdevuma_dzēšana[[#This Row],[maksājums
datums]]&lt;&gt;""),-PPMT(Procentu_likme/12,1,Aizdevuma_termiņš-ROWS($C$4:C251)+1,Aizdevuma_dzēšana[[#This Row],[sākuma
atlikums]]),""),0)</f>
        <v>671.12667189767831</v>
      </c>
      <c r="G251" s="17">
        <f ca="1">IF(Aizdevuma_dzēšana[[#This Row],[maksājums
datums]]="",0,Īpašuma_nodokļa_summa)</f>
        <v>375</v>
      </c>
      <c r="H251" s="17">
        <f ca="1">IF(Aizdevuma_dzēšana[[#This Row],[maksājums
datums]]="",0,Aizdevuma_dzēšana[[#This Row],[procenti]]+Aizdevuma_dzēšana[[#This Row],[pamatsumma]]+Aizdevuma_dzēšana[[#This Row],[īpašuma
nodoklis]])</f>
        <v>1445.8468848913724</v>
      </c>
      <c r="I251" s="17">
        <f ca="1">IF(Aizdevuma_dzēšana[[#This Row],[maksājums
datums]]="",0,Aizdevuma_dzēšana[[#This Row],[sākuma
atlikums]]-Aizdevuma_dzēšana[[#This Row],[pamatsumma]])</f>
        <v>95932.851118486564</v>
      </c>
      <c r="J251" s="12">
        <f ca="1">IF(Aizdevuma_dzēšana[[#This Row],[beigu
atlikums]]&gt;0,Pēdējā_rinda-ROW(),0)</f>
        <v>112</v>
      </c>
    </row>
    <row r="252" spans="2:10" ht="15" customHeight="1" x14ac:dyDescent="0.25">
      <c r="B252" s="21">
        <f>ROWS($B$4:B252)</f>
        <v>249</v>
      </c>
      <c r="C252" s="14">
        <f ca="1">IF(Ievadītās_vērtības,IF(Aizdevuma_dzēšana[[#This Row],['#]]&lt;=Aizdevuma_termiņš,IF(ROW()-ROW(Aizdevuma_dzēšana[[#Headers],[maksājums
datums]])=1,Aizdevuma_sākums,IF(I251&gt;0,EDATE(C251,1),"")),""),"")</f>
        <v>50870</v>
      </c>
      <c r="D252" s="17">
        <f ca="1">IF(ROW()-ROW(Aizdevuma_dzēšana[[#Headers],[sākuma
atlikums]])=1,Aizdevuma_summa,IF(Aizdevuma_dzēšana[[#This Row],[maksājums
datums]]="",0,INDEX(Aizdevuma_dzēšana[], ROW()-4,8)))</f>
        <v>95932.851118486564</v>
      </c>
      <c r="E252" s="17">
        <f ca="1">IF(Ievadītās_vērtības,IF(ROW()-ROW(Aizdevuma_dzēšana[[#Headers],[procenti]])=1,-IPMT(Procentu_likme/12,1,Aizdevuma_termiņš-ROWS($C$4:C252)+1,Aizdevuma_dzēšana[[#This Row],[sākuma
atlikums]]),IFERROR(-IPMT(Procentu_likme/12,1,Aizdevuma_dzēšana[[#This Row],['#
atlikums]],D253),0)),0)</f>
        <v>396.91220035606659</v>
      </c>
      <c r="F252" s="17">
        <f ca="1">IFERROR(IF(AND(Ievadītās_vērtības,Aizdevuma_dzēšana[[#This Row],[maksājums
datums]]&lt;&gt;""),-PPMT(Procentu_likme/12,1,Aizdevuma_termiņš-ROWS($C$4:C252)+1,Aizdevuma_dzēšana[[#This Row],[sākuma
atlikums]]),""),0)</f>
        <v>673.92303303058509</v>
      </c>
      <c r="G252" s="17">
        <f ca="1">IF(Aizdevuma_dzēšana[[#This Row],[maksājums
datums]]="",0,Īpašuma_nodokļa_summa)</f>
        <v>375</v>
      </c>
      <c r="H252" s="17">
        <f ca="1">IF(Aizdevuma_dzēšana[[#This Row],[maksājums
datums]]="",0,Aizdevuma_dzēšana[[#This Row],[procenti]]+Aizdevuma_dzēšana[[#This Row],[pamatsumma]]+Aizdevuma_dzēšana[[#This Row],[īpašuma
nodoklis]])</f>
        <v>1445.8352333866517</v>
      </c>
      <c r="I252" s="17">
        <f ca="1">IF(Aizdevuma_dzēšana[[#This Row],[maksājums
datums]]="",0,Aizdevuma_dzēšana[[#This Row],[sākuma
atlikums]]-Aizdevuma_dzēšana[[#This Row],[pamatsumma]])</f>
        <v>95258.928085455977</v>
      </c>
      <c r="J252" s="12">
        <f ca="1">IF(Aizdevuma_dzēšana[[#This Row],[beigu
atlikums]]&gt;0,Pēdējā_rinda-ROW(),0)</f>
        <v>111</v>
      </c>
    </row>
    <row r="253" spans="2:10" ht="15" customHeight="1" x14ac:dyDescent="0.25">
      <c r="B253" s="21">
        <f>ROWS($B$4:B253)</f>
        <v>250</v>
      </c>
      <c r="C253" s="14">
        <f ca="1">IF(Ievadītās_vērtības,IF(Aizdevuma_dzēšana[[#This Row],['#]]&lt;=Aizdevuma_termiņš,IF(ROW()-ROW(Aizdevuma_dzēšana[[#Headers],[maksājums
datums]])=1,Aizdevuma_sākums,IF(I252&gt;0,EDATE(C252,1),"")),""),"")</f>
        <v>50900</v>
      </c>
      <c r="D253" s="17">
        <f ca="1">IF(ROW()-ROW(Aizdevuma_dzēšana[[#Headers],[sākuma
atlikums]])=1,Aizdevuma_summa,IF(Aizdevuma_dzēšana[[#This Row],[maksājums
datums]]="",0,INDEX(Aizdevuma_dzēšana[], ROW()-4,8)))</f>
        <v>95258.928085455977</v>
      </c>
      <c r="E253" s="17">
        <f ca="1">IF(Ievadītās_vērtības,IF(ROW()-ROW(Aizdevuma_dzēšana[[#Headers],[procenti]])=1,-IPMT(Procentu_likme/12,1,Aizdevuma_termiņš-ROWS($C$4:C253)+1,Aizdevuma_dzēšana[[#This Row],[sākuma
atlikums]]),IFERROR(-IPMT(Procentu_likme/12,1,Aizdevuma_dzēšana[[#This Row],['#
atlikums]],D254),0)),0)</f>
        <v>394.0924876657823</v>
      </c>
      <c r="F253" s="17">
        <f ca="1">IFERROR(IF(AND(Ievadītās_vērtības,Aizdevuma_dzēšana[[#This Row],[maksājums
datums]]&lt;&gt;""),-PPMT(Procentu_likme/12,1,Aizdevuma_termiņš-ROWS($C$4:C253)+1,Aizdevuma_dzēšana[[#This Row],[sākuma
atlikums]]),""),0)</f>
        <v>676.73104566821257</v>
      </c>
      <c r="G253" s="17">
        <f ca="1">IF(Aizdevuma_dzēšana[[#This Row],[maksājums
datums]]="",0,Īpašuma_nodokļa_summa)</f>
        <v>375</v>
      </c>
      <c r="H253" s="17">
        <f ca="1">IF(Aizdevuma_dzēšana[[#This Row],[maksājums
datums]]="",0,Aizdevuma_dzēšana[[#This Row],[procenti]]+Aizdevuma_dzēšana[[#This Row],[pamatsumma]]+Aizdevuma_dzēšana[[#This Row],[īpašuma
nodoklis]])</f>
        <v>1445.8235333339949</v>
      </c>
      <c r="I253" s="17">
        <f ca="1">IF(Aizdevuma_dzēšana[[#This Row],[maksājums
datums]]="",0,Aizdevuma_dzēšana[[#This Row],[sākuma
atlikums]]-Aizdevuma_dzēšana[[#This Row],[pamatsumma]])</f>
        <v>94582.197039787759</v>
      </c>
      <c r="J253" s="12">
        <f ca="1">IF(Aizdevuma_dzēšana[[#This Row],[beigu
atlikums]]&gt;0,Pēdējā_rinda-ROW(),0)</f>
        <v>110</v>
      </c>
    </row>
    <row r="254" spans="2:10" ht="15" customHeight="1" x14ac:dyDescent="0.25">
      <c r="B254" s="21">
        <f>ROWS($B$4:B254)</f>
        <v>251</v>
      </c>
      <c r="C254" s="14">
        <f ca="1">IF(Ievadītās_vērtības,IF(Aizdevuma_dzēšana[[#This Row],['#]]&lt;=Aizdevuma_termiņš,IF(ROW()-ROW(Aizdevuma_dzēšana[[#Headers],[maksājums
datums]])=1,Aizdevuma_sākums,IF(I253&gt;0,EDATE(C253,1),"")),""),"")</f>
        <v>50931</v>
      </c>
      <c r="D254" s="17">
        <f ca="1">IF(ROW()-ROW(Aizdevuma_dzēšana[[#Headers],[sākuma
atlikums]])=1,Aizdevuma_summa,IF(Aizdevuma_dzēšana[[#This Row],[maksājums
datums]]="",0,INDEX(Aizdevuma_dzēšana[], ROW()-4,8)))</f>
        <v>94582.197039787759</v>
      </c>
      <c r="E254" s="17">
        <f ca="1">IF(Ievadītās_vērtības,IF(ROW()-ROW(Aizdevuma_dzēšana[[#Headers],[procenti]])=1,-IPMT(Procentu_likme/12,1,Aizdevuma_termiņš-ROWS($C$4:C254)+1,Aizdevuma_dzēšana[[#This Row],[sākuma
atlikums]]),IFERROR(-IPMT(Procentu_likme/12,1,Aizdevuma_dzēšana[[#This Row],['#
atlikums]],D255),0)),0)</f>
        <v>391.26102617262194</v>
      </c>
      <c r="F254" s="17">
        <f ca="1">IFERROR(IF(AND(Ievadītās_vērtības,Aizdevuma_dzēšana[[#This Row],[maksājums
datums]]&lt;&gt;""),-PPMT(Procentu_likme/12,1,Aizdevuma_termiņš-ROWS($C$4:C254)+1,Aizdevuma_dzēšana[[#This Row],[sākuma
atlikums]]),""),0)</f>
        <v>679.55075835849686</v>
      </c>
      <c r="G254" s="17">
        <f ca="1">IF(Aizdevuma_dzēšana[[#This Row],[maksājums
datums]]="",0,Īpašuma_nodokļa_summa)</f>
        <v>375</v>
      </c>
      <c r="H254" s="17">
        <f ca="1">IF(Aizdevuma_dzēšana[[#This Row],[maksājums
datums]]="",0,Aizdevuma_dzēšana[[#This Row],[procenti]]+Aizdevuma_dzēšana[[#This Row],[pamatsumma]]+Aizdevuma_dzēšana[[#This Row],[īpašuma
nodoklis]])</f>
        <v>1445.8117845311187</v>
      </c>
      <c r="I254" s="17">
        <f ca="1">IF(Aizdevuma_dzēšana[[#This Row],[maksājums
datums]]="",0,Aizdevuma_dzēšana[[#This Row],[sākuma
atlikums]]-Aizdevuma_dzēšana[[#This Row],[pamatsumma]])</f>
        <v>93902.646281429261</v>
      </c>
      <c r="J254" s="12">
        <f ca="1">IF(Aizdevuma_dzēšana[[#This Row],[beigu
atlikums]]&gt;0,Pēdējā_rinda-ROW(),0)</f>
        <v>109</v>
      </c>
    </row>
    <row r="255" spans="2:10" ht="15" customHeight="1" x14ac:dyDescent="0.25">
      <c r="B255" s="21">
        <f>ROWS($B$4:B255)</f>
        <v>252</v>
      </c>
      <c r="C255" s="14">
        <f ca="1">IF(Ievadītās_vērtības,IF(Aizdevuma_dzēšana[[#This Row],['#]]&lt;=Aizdevuma_termiņš,IF(ROW()-ROW(Aizdevuma_dzēšana[[#Headers],[maksājums
datums]])=1,Aizdevuma_sākums,IF(I254&gt;0,EDATE(C254,1),"")),""),"")</f>
        <v>50961</v>
      </c>
      <c r="D255" s="17">
        <f ca="1">IF(ROW()-ROW(Aizdevuma_dzēšana[[#Headers],[sākuma
atlikums]])=1,Aizdevuma_summa,IF(Aizdevuma_dzēšana[[#This Row],[maksājums
datums]]="",0,INDEX(Aizdevuma_dzēšana[], ROW()-4,8)))</f>
        <v>93902.646281429261</v>
      </c>
      <c r="E255" s="17">
        <f ca="1">IF(Ievadītās_vērtības,IF(ROW()-ROW(Aizdevuma_dzēšana[[#Headers],[procenti]])=1,-IPMT(Procentu_likme/12,1,Aizdevuma_termiņš-ROWS($C$4:C255)+1,Aizdevuma_dzēšana[[#This Row],[sākuma
atlikums]]),IFERROR(-IPMT(Procentu_likme/12,1,Aizdevuma_dzēšana[[#This Row],['#
atlikums]],D256),0)),0)</f>
        <v>388.41776692324004</v>
      </c>
      <c r="F255" s="17">
        <f ca="1">IFERROR(IF(AND(Ievadītās_vērtības,Aizdevuma_dzēšana[[#This Row],[maksājums
datums]]&lt;&gt;""),-PPMT(Procentu_likme/12,1,Aizdevuma_termiņš-ROWS($C$4:C255)+1,Aizdevuma_dzēšana[[#This Row],[sākuma
atlikums]]),""),0)</f>
        <v>682.38221985165728</v>
      </c>
      <c r="G255" s="17">
        <f ca="1">IF(Aizdevuma_dzēšana[[#This Row],[maksājums
datums]]="",0,Īpašuma_nodokļa_summa)</f>
        <v>375</v>
      </c>
      <c r="H255" s="17">
        <f ca="1">IF(Aizdevuma_dzēšana[[#This Row],[maksājums
datums]]="",0,Aizdevuma_dzēšana[[#This Row],[procenti]]+Aizdevuma_dzēšana[[#This Row],[pamatsumma]]+Aizdevuma_dzēšana[[#This Row],[īpašuma
nodoklis]])</f>
        <v>1445.7999867748972</v>
      </c>
      <c r="I255" s="17">
        <f ca="1">IF(Aizdevuma_dzēšana[[#This Row],[maksājums
datums]]="",0,Aizdevuma_dzēšana[[#This Row],[sākuma
atlikums]]-Aizdevuma_dzēšana[[#This Row],[pamatsumma]])</f>
        <v>93220.264061577604</v>
      </c>
      <c r="J255" s="12">
        <f ca="1">IF(Aizdevuma_dzēšana[[#This Row],[beigu
atlikums]]&gt;0,Pēdējā_rinda-ROW(),0)</f>
        <v>108</v>
      </c>
    </row>
    <row r="256" spans="2:10" ht="15" customHeight="1" x14ac:dyDescent="0.25">
      <c r="B256" s="21">
        <f>ROWS($B$4:B256)</f>
        <v>253</v>
      </c>
      <c r="C256" s="14">
        <f ca="1">IF(Ievadītās_vērtības,IF(Aizdevuma_dzēšana[[#This Row],['#]]&lt;=Aizdevuma_termiņš,IF(ROW()-ROW(Aizdevuma_dzēšana[[#Headers],[maksājums
datums]])=1,Aizdevuma_sākums,IF(I255&gt;0,EDATE(C255,1),"")),""),"")</f>
        <v>50992</v>
      </c>
      <c r="D256" s="17">
        <f ca="1">IF(ROW()-ROW(Aizdevuma_dzēšana[[#Headers],[sākuma
atlikums]])=1,Aizdevuma_summa,IF(Aizdevuma_dzēšana[[#This Row],[maksājums
datums]]="",0,INDEX(Aizdevuma_dzēšana[], ROW()-4,8)))</f>
        <v>93220.264061577604</v>
      </c>
      <c r="E256" s="17">
        <f ca="1">IF(Ievadītās_vērtības,IF(ROW()-ROW(Aizdevuma_dzēšana[[#Headers],[procenti]])=1,-IPMT(Procentu_likme/12,1,Aizdevuma_termiņš-ROWS($C$4:C256)+1,Aizdevuma_dzēšana[[#This Row],[sākuma
atlikums]]),IFERROR(-IPMT(Procentu_likme/12,1,Aizdevuma_dzēšana[[#This Row],['#
atlikums]],D257),0)),0)</f>
        <v>385.56266076031903</v>
      </c>
      <c r="F256" s="17">
        <f ca="1">IFERROR(IF(AND(Ievadītās_vērtības,Aizdevuma_dzēšana[[#This Row],[maksājums
datums]]&lt;&gt;""),-PPMT(Procentu_likme/12,1,Aizdevuma_termiņš-ROWS($C$4:C256)+1,Aizdevuma_dzēšana[[#This Row],[sākuma
atlikums]]),""),0)</f>
        <v>685.22547910103913</v>
      </c>
      <c r="G256" s="17">
        <f ca="1">IF(Aizdevuma_dzēšana[[#This Row],[maksājums
datums]]="",0,Īpašuma_nodokļa_summa)</f>
        <v>375</v>
      </c>
      <c r="H256" s="17">
        <f ca="1">IF(Aizdevuma_dzēšana[[#This Row],[maksājums
datums]]="",0,Aizdevuma_dzēšana[[#This Row],[procenti]]+Aizdevuma_dzēšana[[#This Row],[pamatsumma]]+Aizdevuma_dzēšana[[#This Row],[īpašuma
nodoklis]])</f>
        <v>1445.7881398613581</v>
      </c>
      <c r="I256" s="17">
        <f ca="1">IF(Aizdevuma_dzēšana[[#This Row],[maksājums
datums]]="",0,Aizdevuma_dzēšana[[#This Row],[sākuma
atlikums]]-Aizdevuma_dzēšana[[#This Row],[pamatsumma]])</f>
        <v>92535.038582476569</v>
      </c>
      <c r="J256" s="12">
        <f ca="1">IF(Aizdevuma_dzēšana[[#This Row],[beigu
atlikums]]&gt;0,Pēdējā_rinda-ROW(),0)</f>
        <v>107</v>
      </c>
    </row>
    <row r="257" spans="2:10" ht="15" customHeight="1" x14ac:dyDescent="0.25">
      <c r="B257" s="21">
        <f>ROWS($B$4:B257)</f>
        <v>254</v>
      </c>
      <c r="C257" s="14">
        <f ca="1">IF(Ievadītās_vērtības,IF(Aizdevuma_dzēšana[[#This Row],['#]]&lt;=Aizdevuma_termiņš,IF(ROW()-ROW(Aizdevuma_dzēšana[[#Headers],[maksājums
datums]])=1,Aizdevuma_sākums,IF(I256&gt;0,EDATE(C256,1),"")),""),"")</f>
        <v>51023</v>
      </c>
      <c r="D257" s="17">
        <f ca="1">IF(ROW()-ROW(Aizdevuma_dzēšana[[#Headers],[sākuma
atlikums]])=1,Aizdevuma_summa,IF(Aizdevuma_dzēšana[[#This Row],[maksājums
datums]]="",0,INDEX(Aizdevuma_dzēšana[], ROW()-4,8)))</f>
        <v>92535.038582476569</v>
      </c>
      <c r="E257" s="17">
        <f ca="1">IF(Ievadītās_vērtības,IF(ROW()-ROW(Aizdevuma_dzēšana[[#Headers],[procenti]])=1,-IPMT(Procentu_likme/12,1,Aizdevuma_termiņš-ROWS($C$4:C257)+1,Aizdevuma_dzēšana[[#This Row],[sākuma
atlikums]]),IFERROR(-IPMT(Procentu_likme/12,1,Aizdevuma_dzēšana[[#This Row],['#
atlikums]],D258),0)),0)</f>
        <v>382.69565832171918</v>
      </c>
      <c r="F257" s="17">
        <f ca="1">IFERROR(IF(AND(Ievadītās_vērtības,Aizdevuma_dzēšana[[#This Row],[maksājums
datums]]&lt;&gt;""),-PPMT(Procentu_likme/12,1,Aizdevuma_termiņš-ROWS($C$4:C257)+1,Aizdevuma_dzēšana[[#This Row],[sākuma
atlikums]]),""),0)</f>
        <v>688.08058526396007</v>
      </c>
      <c r="G257" s="17">
        <f ca="1">IF(Aizdevuma_dzēšana[[#This Row],[maksājums
datums]]="",0,Īpašuma_nodokļa_summa)</f>
        <v>375</v>
      </c>
      <c r="H257" s="17">
        <f ca="1">IF(Aizdevuma_dzēšana[[#This Row],[maksājums
datums]]="",0,Aizdevuma_dzēšana[[#This Row],[procenti]]+Aizdevuma_dzēšana[[#This Row],[pamatsumma]]+Aizdevuma_dzēšana[[#This Row],[īpašuma
nodoklis]])</f>
        <v>1445.7762435856794</v>
      </c>
      <c r="I257" s="17">
        <f ca="1">IF(Aizdevuma_dzēšana[[#This Row],[maksājums
datums]]="",0,Aizdevuma_dzēšana[[#This Row],[sākuma
atlikums]]-Aizdevuma_dzēšana[[#This Row],[pamatsumma]])</f>
        <v>91846.957997212608</v>
      </c>
      <c r="J257" s="12">
        <f ca="1">IF(Aizdevuma_dzēšana[[#This Row],[beigu
atlikums]]&gt;0,Pēdējā_rinda-ROW(),0)</f>
        <v>106</v>
      </c>
    </row>
    <row r="258" spans="2:10" ht="15" customHeight="1" x14ac:dyDescent="0.25">
      <c r="B258" s="21">
        <f>ROWS($B$4:B258)</f>
        <v>255</v>
      </c>
      <c r="C258" s="14">
        <f ca="1">IF(Ievadītās_vērtības,IF(Aizdevuma_dzēšana[[#This Row],['#]]&lt;=Aizdevuma_termiņš,IF(ROW()-ROW(Aizdevuma_dzēšana[[#Headers],[maksājums
datums]])=1,Aizdevuma_sākums,IF(I257&gt;0,EDATE(C257,1),"")),""),"")</f>
        <v>51053</v>
      </c>
      <c r="D258" s="17">
        <f ca="1">IF(ROW()-ROW(Aizdevuma_dzēšana[[#Headers],[sākuma
atlikums]])=1,Aizdevuma_summa,IF(Aizdevuma_dzēšana[[#This Row],[maksājums
datums]]="",0,INDEX(Aizdevuma_dzēšana[], ROW()-4,8)))</f>
        <v>91846.957997212608</v>
      </c>
      <c r="E258" s="17">
        <f ca="1">IF(Ievadītās_vērtības,IF(ROW()-ROW(Aizdevuma_dzēšana[[#Headers],[procenti]])=1,-IPMT(Procentu_likme/12,1,Aizdevuma_termiņš-ROWS($C$4:C258)+1,Aizdevuma_dzēšana[[#This Row],[sākuma
atlikums]]),IFERROR(-IPMT(Procentu_likme/12,1,Aizdevuma_dzēšana[[#This Row],['#
atlikums]],D259),0)),0)</f>
        <v>379.81671003962521</v>
      </c>
      <c r="F258" s="17">
        <f ca="1">IFERROR(IF(AND(Ievadītās_vērtības,Aizdevuma_dzēšana[[#This Row],[maksājums
datums]]&lt;&gt;""),-PPMT(Procentu_likme/12,1,Aizdevuma_termiņš-ROWS($C$4:C258)+1,Aizdevuma_dzēšana[[#This Row],[sākuma
atlikums]]),""),0)</f>
        <v>690.94758770255987</v>
      </c>
      <c r="G258" s="17">
        <f ca="1">IF(Aizdevuma_dzēšana[[#This Row],[maksājums
datums]]="",0,Īpašuma_nodokļa_summa)</f>
        <v>375</v>
      </c>
      <c r="H258" s="17">
        <f ca="1">IF(Aizdevuma_dzēšana[[#This Row],[maksājums
datums]]="",0,Aizdevuma_dzēšana[[#This Row],[procenti]]+Aizdevuma_dzēšana[[#This Row],[pamatsumma]]+Aizdevuma_dzēšana[[#This Row],[īpašuma
nodoklis]])</f>
        <v>1445.7642977421851</v>
      </c>
      <c r="I258" s="17">
        <f ca="1">IF(Aizdevuma_dzēšana[[#This Row],[maksājums
datums]]="",0,Aizdevuma_dzēšana[[#This Row],[sākuma
atlikums]]-Aizdevuma_dzēšana[[#This Row],[pamatsumma]])</f>
        <v>91156.010409510054</v>
      </c>
      <c r="J258" s="12">
        <f ca="1">IF(Aizdevuma_dzēšana[[#This Row],[beigu
atlikums]]&gt;0,Pēdējā_rinda-ROW(),0)</f>
        <v>105</v>
      </c>
    </row>
    <row r="259" spans="2:10" ht="15" customHeight="1" x14ac:dyDescent="0.25">
      <c r="B259" s="21">
        <f>ROWS($B$4:B259)</f>
        <v>256</v>
      </c>
      <c r="C259" s="14">
        <f ca="1">IF(Ievadītās_vērtības,IF(Aizdevuma_dzēšana[[#This Row],['#]]&lt;=Aizdevuma_termiņš,IF(ROW()-ROW(Aizdevuma_dzēšana[[#Headers],[maksājums
datums]])=1,Aizdevuma_sākums,IF(I258&gt;0,EDATE(C258,1),"")),""),"")</f>
        <v>51084</v>
      </c>
      <c r="D259" s="17">
        <f ca="1">IF(ROW()-ROW(Aizdevuma_dzēšana[[#Headers],[sākuma
atlikums]])=1,Aizdevuma_summa,IF(Aizdevuma_dzēšana[[#This Row],[maksājums
datums]]="",0,INDEX(Aizdevuma_dzēšana[], ROW()-4,8)))</f>
        <v>91156.010409510054</v>
      </c>
      <c r="E259" s="17">
        <f ca="1">IF(Ievadītās_vērtības,IF(ROW()-ROW(Aizdevuma_dzēšana[[#Headers],[procenti]])=1,-IPMT(Procentu_likme/12,1,Aizdevuma_termiņš-ROWS($C$4:C259)+1,Aizdevuma_dzēšana[[#This Row],[sākuma
atlikums]]),IFERROR(-IPMT(Procentu_likme/12,1,Aizdevuma_dzēšana[[#This Row],['#
atlikums]],D260),0)),0)</f>
        <v>376.92576613968913</v>
      </c>
      <c r="F259" s="17">
        <f ca="1">IFERROR(IF(AND(Ievadītās_vērtības,Aizdevuma_dzēšana[[#This Row],[maksājums
datums]]&lt;&gt;""),-PPMT(Procentu_likme/12,1,Aizdevuma_termiņš-ROWS($C$4:C259)+1,Aizdevuma_dzēšana[[#This Row],[sākuma
atlikums]]),""),0)</f>
        <v>693.82653598465402</v>
      </c>
      <c r="G259" s="17">
        <f ca="1">IF(Aizdevuma_dzēšana[[#This Row],[maksājums
datums]]="",0,Īpašuma_nodokļa_summa)</f>
        <v>375</v>
      </c>
      <c r="H259" s="17">
        <f ca="1">IF(Aizdevuma_dzēšana[[#This Row],[maksājums
datums]]="",0,Aizdevuma_dzēšana[[#This Row],[procenti]]+Aizdevuma_dzēšana[[#This Row],[pamatsumma]]+Aizdevuma_dzēšana[[#This Row],[īpašuma
nodoklis]])</f>
        <v>1445.7523021243433</v>
      </c>
      <c r="I259" s="17">
        <f ca="1">IF(Aizdevuma_dzēšana[[#This Row],[maksājums
datums]]="",0,Aizdevuma_dzēšana[[#This Row],[sākuma
atlikums]]-Aizdevuma_dzēšana[[#This Row],[pamatsumma]])</f>
        <v>90462.183873525399</v>
      </c>
      <c r="J259" s="12">
        <f ca="1">IF(Aizdevuma_dzēšana[[#This Row],[beigu
atlikums]]&gt;0,Pēdējā_rinda-ROW(),0)</f>
        <v>104</v>
      </c>
    </row>
    <row r="260" spans="2:10" ht="15" customHeight="1" x14ac:dyDescent="0.25">
      <c r="B260" s="21">
        <f>ROWS($B$4:B260)</f>
        <v>257</v>
      </c>
      <c r="C260" s="14">
        <f ca="1">IF(Ievadītās_vērtības,IF(Aizdevuma_dzēšana[[#This Row],['#]]&lt;=Aizdevuma_termiņš,IF(ROW()-ROW(Aizdevuma_dzēšana[[#Headers],[maksājums
datums]])=1,Aizdevuma_sākums,IF(I259&gt;0,EDATE(C259,1),"")),""),"")</f>
        <v>51114</v>
      </c>
      <c r="D260" s="17">
        <f ca="1">IF(ROW()-ROW(Aizdevuma_dzēšana[[#Headers],[sākuma
atlikums]])=1,Aizdevuma_summa,IF(Aizdevuma_dzēšana[[#This Row],[maksājums
datums]]="",0,INDEX(Aizdevuma_dzēšana[], ROW()-4,8)))</f>
        <v>90462.183873525399</v>
      </c>
      <c r="E260" s="17">
        <f ca="1">IF(Ievadītās_vērtības,IF(ROW()-ROW(Aizdevuma_dzēšana[[#Headers],[procenti]])=1,-IPMT(Procentu_likme/12,1,Aizdevuma_termiņš-ROWS($C$4:C260)+1,Aizdevuma_dzēšana[[#This Row],[sākuma
atlikums]]),IFERROR(-IPMT(Procentu_likme/12,1,Aizdevuma_dzēšana[[#This Row],['#
atlikums]],D261),0)),0)</f>
        <v>374.02277664017004</v>
      </c>
      <c r="F260" s="17">
        <f ca="1">IFERROR(IF(AND(Ievadītās_vērtības,Aizdevuma_dzēšana[[#This Row],[maksājums
datums]]&lt;&gt;""),-PPMT(Procentu_likme/12,1,Aizdevuma_termiņš-ROWS($C$4:C260)+1,Aizdevuma_dzēšana[[#This Row],[sākuma
atlikums]]),""),0)</f>
        <v>696.71747988459003</v>
      </c>
      <c r="G260" s="17">
        <f ca="1">IF(Aizdevuma_dzēšana[[#This Row],[maksājums
datums]]="",0,Īpašuma_nodokļa_summa)</f>
        <v>375</v>
      </c>
      <c r="H260" s="17">
        <f ca="1">IF(Aizdevuma_dzēšana[[#This Row],[maksājums
datums]]="",0,Aizdevuma_dzēšana[[#This Row],[procenti]]+Aizdevuma_dzēšana[[#This Row],[pamatsumma]]+Aizdevuma_dzēšana[[#This Row],[īpašuma
nodoklis]])</f>
        <v>1445.7402565247601</v>
      </c>
      <c r="I260" s="17">
        <f ca="1">IF(Aizdevuma_dzēšana[[#This Row],[maksājums
datums]]="",0,Aizdevuma_dzēšana[[#This Row],[sākuma
atlikums]]-Aizdevuma_dzēšana[[#This Row],[pamatsumma]])</f>
        <v>89765.466393640803</v>
      </c>
      <c r="J260" s="12">
        <f ca="1">IF(Aizdevuma_dzēšana[[#This Row],[beigu
atlikums]]&gt;0,Pēdējā_rinda-ROW(),0)</f>
        <v>103</v>
      </c>
    </row>
    <row r="261" spans="2:10" ht="15" customHeight="1" x14ac:dyDescent="0.25">
      <c r="B261" s="21">
        <f>ROWS($B$4:B261)</f>
        <v>258</v>
      </c>
      <c r="C261" s="14">
        <f ca="1">IF(Ievadītās_vērtības,IF(Aizdevuma_dzēšana[[#This Row],['#]]&lt;=Aizdevuma_termiņš,IF(ROW()-ROW(Aizdevuma_dzēšana[[#Headers],[maksājums
datums]])=1,Aizdevuma_sākums,IF(I260&gt;0,EDATE(C260,1),"")),""),"")</f>
        <v>51145</v>
      </c>
      <c r="D261" s="17">
        <f ca="1">IF(ROW()-ROW(Aizdevuma_dzēšana[[#Headers],[sākuma
atlikums]])=1,Aizdevuma_summa,IF(Aizdevuma_dzēšana[[#This Row],[maksājums
datums]]="",0,INDEX(Aizdevuma_dzēšana[], ROW()-4,8)))</f>
        <v>89765.466393640803</v>
      </c>
      <c r="E261" s="17">
        <f ca="1">IF(Ievadītās_vērtības,IF(ROW()-ROW(Aizdevuma_dzēšana[[#Headers],[procenti]])=1,-IPMT(Procentu_likme/12,1,Aizdevuma_termiņš-ROWS($C$4:C261)+1,Aizdevuma_dzēšana[[#This Row],[sākuma
atlikums]]),IFERROR(-IPMT(Procentu_likme/12,1,Aizdevuma_dzēšana[[#This Row],['#
atlikums]],D262),0)),0)</f>
        <v>371.10769135106955</v>
      </c>
      <c r="F261" s="17">
        <f ca="1">IFERROR(IF(AND(Ievadītās_vērtības,Aizdevuma_dzēšana[[#This Row],[maksājums
datums]]&lt;&gt;""),-PPMT(Procentu_likme/12,1,Aizdevuma_termiņš-ROWS($C$4:C261)+1,Aizdevuma_dzēšana[[#This Row],[sākuma
atlikums]]),""),0)</f>
        <v>699.62046938410901</v>
      </c>
      <c r="G261" s="17">
        <f ca="1">IF(Aizdevuma_dzēšana[[#This Row],[maksājums
datums]]="",0,Īpašuma_nodokļa_summa)</f>
        <v>375</v>
      </c>
      <c r="H261" s="17">
        <f ca="1">IF(Aizdevuma_dzēšana[[#This Row],[maksājums
datums]]="",0,Aizdevuma_dzēšana[[#This Row],[procenti]]+Aizdevuma_dzēšana[[#This Row],[pamatsumma]]+Aizdevuma_dzēšana[[#This Row],[īpašuma
nodoklis]])</f>
        <v>1445.7281607351786</v>
      </c>
      <c r="I261" s="17">
        <f ca="1">IF(Aizdevuma_dzēšana[[#This Row],[maksājums
datums]]="",0,Aizdevuma_dzēšana[[#This Row],[sākuma
atlikums]]-Aizdevuma_dzēšana[[#This Row],[pamatsumma]])</f>
        <v>89065.84592425669</v>
      </c>
      <c r="J261" s="12">
        <f ca="1">IF(Aizdevuma_dzēšana[[#This Row],[beigu
atlikums]]&gt;0,Pēdējā_rinda-ROW(),0)</f>
        <v>102</v>
      </c>
    </row>
    <row r="262" spans="2:10" ht="15" customHeight="1" x14ac:dyDescent="0.25">
      <c r="B262" s="21">
        <f>ROWS($B$4:B262)</f>
        <v>259</v>
      </c>
      <c r="C262" s="14">
        <f ca="1">IF(Ievadītās_vērtības,IF(Aizdevuma_dzēšana[[#This Row],['#]]&lt;=Aizdevuma_termiņš,IF(ROW()-ROW(Aizdevuma_dzēšana[[#Headers],[maksājums
datums]])=1,Aizdevuma_sākums,IF(I261&gt;0,EDATE(C261,1),"")),""),"")</f>
        <v>51176</v>
      </c>
      <c r="D262" s="17">
        <f ca="1">IF(ROW()-ROW(Aizdevuma_dzēšana[[#Headers],[sākuma
atlikums]])=1,Aizdevuma_summa,IF(Aizdevuma_dzēšana[[#This Row],[maksājums
datums]]="",0,INDEX(Aizdevuma_dzēšana[], ROW()-4,8)))</f>
        <v>89065.84592425669</v>
      </c>
      <c r="E262" s="17">
        <f ca="1">IF(Ievadītās_vērtības,IF(ROW()-ROW(Aizdevuma_dzēšana[[#Headers],[procenti]])=1,-IPMT(Procentu_likme/12,1,Aizdevuma_termiņš-ROWS($C$4:C262)+1,Aizdevuma_dzēšana[[#This Row],[sākuma
atlikums]]),IFERROR(-IPMT(Procentu_likme/12,1,Aizdevuma_dzēšana[[#This Row],['#
atlikums]],D263),0)),0)</f>
        <v>368.18045987326451</v>
      </c>
      <c r="F262" s="17">
        <f ca="1">IFERROR(IF(AND(Ievadītās_vērtības,Aizdevuma_dzēšana[[#This Row],[maksājums
datums]]&lt;&gt;""),-PPMT(Procentu_likme/12,1,Aizdevuma_termiņš-ROWS($C$4:C262)+1,Aizdevuma_dzēšana[[#This Row],[sākuma
atlikums]]),""),0)</f>
        <v>702.5355546732095</v>
      </c>
      <c r="G262" s="17">
        <f ca="1">IF(Aizdevuma_dzēšana[[#This Row],[maksājums
datums]]="",0,Īpašuma_nodokļa_summa)</f>
        <v>375</v>
      </c>
      <c r="H262" s="17">
        <f ca="1">IF(Aizdevuma_dzēšana[[#This Row],[maksājums
datums]]="",0,Aizdevuma_dzēšana[[#This Row],[procenti]]+Aizdevuma_dzēšana[[#This Row],[pamatsumma]]+Aizdevuma_dzēšana[[#This Row],[īpašuma
nodoklis]])</f>
        <v>1445.7160145464741</v>
      </c>
      <c r="I262" s="17">
        <f ca="1">IF(Aizdevuma_dzēšana[[#This Row],[maksājums
datums]]="",0,Aizdevuma_dzēšana[[#This Row],[sākuma
atlikums]]-Aizdevuma_dzēšana[[#This Row],[pamatsumma]])</f>
        <v>88363.310369583487</v>
      </c>
      <c r="J262" s="12">
        <f ca="1">IF(Aizdevuma_dzēšana[[#This Row],[beigu
atlikums]]&gt;0,Pēdējā_rinda-ROW(),0)</f>
        <v>101</v>
      </c>
    </row>
    <row r="263" spans="2:10" ht="15" customHeight="1" x14ac:dyDescent="0.25">
      <c r="B263" s="21">
        <f>ROWS($B$4:B263)</f>
        <v>260</v>
      </c>
      <c r="C263" s="14">
        <f ca="1">IF(Ievadītās_vērtības,IF(Aizdevuma_dzēšana[[#This Row],['#]]&lt;=Aizdevuma_termiņš,IF(ROW()-ROW(Aizdevuma_dzēšana[[#Headers],[maksājums
datums]])=1,Aizdevuma_sākums,IF(I262&gt;0,EDATE(C262,1),"")),""),"")</f>
        <v>51205</v>
      </c>
      <c r="D263" s="17">
        <f ca="1">IF(ROW()-ROW(Aizdevuma_dzēšana[[#Headers],[sākuma
atlikums]])=1,Aizdevuma_summa,IF(Aizdevuma_dzēšana[[#This Row],[maksājums
datums]]="",0,INDEX(Aizdevuma_dzēšana[], ROW()-4,8)))</f>
        <v>88363.310369583487</v>
      </c>
      <c r="E263" s="17">
        <f ca="1">IF(Ievadītās_vērtības,IF(ROW()-ROW(Aizdevuma_dzēšana[[#Headers],[procenti]])=1,-IPMT(Procentu_likme/12,1,Aizdevuma_termiņš-ROWS($C$4:C263)+1,Aizdevuma_dzēšana[[#This Row],[sākuma
atlikums]]),IFERROR(-IPMT(Procentu_likme/12,1,Aizdevuma_dzēšana[[#This Row],['#
atlikums]],D264),0)),0)</f>
        <v>365.2410315976353</v>
      </c>
      <c r="F263" s="17">
        <f ca="1">IFERROR(IF(AND(Ievadītās_vērtības,Aizdevuma_dzēšana[[#This Row],[maksājums
datums]]&lt;&gt;""),-PPMT(Procentu_likme/12,1,Aizdevuma_termiņš-ROWS($C$4:C263)+1,Aizdevuma_dzēšana[[#This Row],[sākuma
atlikums]]),""),0)</f>
        <v>705.4627861510146</v>
      </c>
      <c r="G263" s="17">
        <f ca="1">IF(Aizdevuma_dzēšana[[#This Row],[maksājums
datums]]="",0,Īpašuma_nodokļa_summa)</f>
        <v>375</v>
      </c>
      <c r="H263" s="17">
        <f ca="1">IF(Aizdevuma_dzēšana[[#This Row],[maksājums
datums]]="",0,Aizdevuma_dzēšana[[#This Row],[procenti]]+Aizdevuma_dzēšana[[#This Row],[pamatsumma]]+Aizdevuma_dzēšana[[#This Row],[īpašuma
nodoklis]])</f>
        <v>1445.70381774865</v>
      </c>
      <c r="I263" s="17">
        <f ca="1">IF(Aizdevuma_dzēšana[[#This Row],[maksājums
datums]]="",0,Aizdevuma_dzēšana[[#This Row],[sākuma
atlikums]]-Aizdevuma_dzēšana[[#This Row],[pamatsumma]])</f>
        <v>87657.847583432478</v>
      </c>
      <c r="J263" s="12">
        <f ca="1">IF(Aizdevuma_dzēšana[[#This Row],[beigu
atlikums]]&gt;0,Pēdējā_rinda-ROW(),0)</f>
        <v>100</v>
      </c>
    </row>
    <row r="264" spans="2:10" ht="15" customHeight="1" x14ac:dyDescent="0.25">
      <c r="B264" s="21">
        <f>ROWS($B$4:B264)</f>
        <v>261</v>
      </c>
      <c r="C264" s="14">
        <f ca="1">IF(Ievadītās_vērtības,IF(Aizdevuma_dzēšana[[#This Row],['#]]&lt;=Aizdevuma_termiņš,IF(ROW()-ROW(Aizdevuma_dzēšana[[#Headers],[maksājums
datums]])=1,Aizdevuma_sākums,IF(I263&gt;0,EDATE(C263,1),"")),""),"")</f>
        <v>51236</v>
      </c>
      <c r="D264" s="17">
        <f ca="1">IF(ROW()-ROW(Aizdevuma_dzēšana[[#Headers],[sākuma
atlikums]])=1,Aizdevuma_summa,IF(Aizdevuma_dzēšana[[#This Row],[maksājums
datums]]="",0,INDEX(Aizdevuma_dzēšana[], ROW()-4,8)))</f>
        <v>87657.847583432478</v>
      </c>
      <c r="E264" s="17">
        <f ca="1">IF(Ievadītās_vērtības,IF(ROW()-ROW(Aizdevuma_dzēšana[[#Headers],[procenti]])=1,-IPMT(Procentu_likme/12,1,Aizdevuma_termiņš-ROWS($C$4:C264)+1,Aizdevuma_dzēšana[[#This Row],[sākuma
atlikums]]),IFERROR(-IPMT(Procentu_likme/12,1,Aizdevuma_dzēšana[[#This Row],['#
atlikums]],D265),0)),0)</f>
        <v>362.28935570419094</v>
      </c>
      <c r="F264" s="17">
        <f ca="1">IFERROR(IF(AND(Ievadītās_vērtības,Aizdevuma_dzēšana[[#This Row],[maksājums
datums]]&lt;&gt;""),-PPMT(Procentu_likme/12,1,Aizdevuma_termiņš-ROWS($C$4:C264)+1,Aizdevuma_dzēšana[[#This Row],[sākuma
atlikums]]),""),0)</f>
        <v>708.40221442664392</v>
      </c>
      <c r="G264" s="17">
        <f ca="1">IF(Aizdevuma_dzēšana[[#This Row],[maksājums
datums]]="",0,Īpašuma_nodokļa_summa)</f>
        <v>375</v>
      </c>
      <c r="H264" s="17">
        <f ca="1">IF(Aizdevuma_dzēšana[[#This Row],[maksājums
datums]]="",0,Aizdevuma_dzēšana[[#This Row],[procenti]]+Aizdevuma_dzēšana[[#This Row],[pamatsumma]]+Aizdevuma_dzēšana[[#This Row],[īpašuma
nodoklis]])</f>
        <v>1445.6915701308349</v>
      </c>
      <c r="I264" s="17">
        <f ca="1">IF(Aizdevuma_dzēšana[[#This Row],[maksājums
datums]]="",0,Aizdevuma_dzēšana[[#This Row],[sākuma
atlikums]]-Aizdevuma_dzēšana[[#This Row],[pamatsumma]])</f>
        <v>86949.445369005829</v>
      </c>
      <c r="J264" s="12">
        <f ca="1">IF(Aizdevuma_dzēšana[[#This Row],[beigu
atlikums]]&gt;0,Pēdējā_rinda-ROW(),0)</f>
        <v>99</v>
      </c>
    </row>
    <row r="265" spans="2:10" ht="15" customHeight="1" x14ac:dyDescent="0.25">
      <c r="B265" s="21">
        <f>ROWS($B$4:B265)</f>
        <v>262</v>
      </c>
      <c r="C265" s="14">
        <f ca="1">IF(Ievadītās_vērtības,IF(Aizdevuma_dzēšana[[#This Row],['#]]&lt;=Aizdevuma_termiņš,IF(ROW()-ROW(Aizdevuma_dzēšana[[#Headers],[maksājums
datums]])=1,Aizdevuma_sākums,IF(I264&gt;0,EDATE(C264,1),"")),""),"")</f>
        <v>51266</v>
      </c>
      <c r="D265" s="17">
        <f ca="1">IF(ROW()-ROW(Aizdevuma_dzēšana[[#Headers],[sākuma
atlikums]])=1,Aizdevuma_summa,IF(Aizdevuma_dzēšana[[#This Row],[maksājums
datums]]="",0,INDEX(Aizdevuma_dzēšana[], ROW()-4,8)))</f>
        <v>86949.445369005829</v>
      </c>
      <c r="E265" s="17">
        <f ca="1">IF(Ievadītās_vērtības,IF(ROW()-ROW(Aizdevuma_dzēšana[[#Headers],[procenti]])=1,-IPMT(Procentu_likme/12,1,Aizdevuma_termiņš-ROWS($C$4:C265)+1,Aizdevuma_dzēšana[[#This Row],[sākuma
atlikums]]),IFERROR(-IPMT(Procentu_likme/12,1,Aizdevuma_dzēšana[[#This Row],['#
atlikums]],D266),0)),0)</f>
        <v>359.32538116119059</v>
      </c>
      <c r="F265" s="17">
        <f ca="1">IFERROR(IF(AND(Ievadītās_vērtības,Aizdevuma_dzēšana[[#This Row],[maksājums
datums]]&lt;&gt;""),-PPMT(Procentu_likme/12,1,Aizdevuma_termiņš-ROWS($C$4:C265)+1,Aizdevuma_dzēšana[[#This Row],[sākuma
atlikums]]),""),0)</f>
        <v>711.35389032008823</v>
      </c>
      <c r="G265" s="17">
        <f ca="1">IF(Aizdevuma_dzēšana[[#This Row],[maksājums
datums]]="",0,Īpašuma_nodokļa_summa)</f>
        <v>375</v>
      </c>
      <c r="H265" s="17">
        <f ca="1">IF(Aizdevuma_dzēšana[[#This Row],[maksājums
datums]]="",0,Aizdevuma_dzēšana[[#This Row],[procenti]]+Aizdevuma_dzēšana[[#This Row],[pamatsumma]]+Aizdevuma_dzēšana[[#This Row],[īpašuma
nodoklis]])</f>
        <v>1445.6792714812789</v>
      </c>
      <c r="I265" s="17">
        <f ca="1">IF(Aizdevuma_dzēšana[[#This Row],[maksājums
datums]]="",0,Aizdevuma_dzēšana[[#This Row],[sākuma
atlikums]]-Aizdevuma_dzēšana[[#This Row],[pamatsumma]])</f>
        <v>86238.091478685747</v>
      </c>
      <c r="J265" s="12">
        <f ca="1">IF(Aizdevuma_dzēšana[[#This Row],[beigu
atlikums]]&gt;0,Pēdējā_rinda-ROW(),0)</f>
        <v>98</v>
      </c>
    </row>
    <row r="266" spans="2:10" ht="15" customHeight="1" x14ac:dyDescent="0.25">
      <c r="B266" s="21">
        <f>ROWS($B$4:B266)</f>
        <v>263</v>
      </c>
      <c r="C266" s="14">
        <f ca="1">IF(Ievadītās_vērtības,IF(Aizdevuma_dzēšana[[#This Row],['#]]&lt;=Aizdevuma_termiņš,IF(ROW()-ROW(Aizdevuma_dzēšana[[#Headers],[maksājums
datums]])=1,Aizdevuma_sākums,IF(I265&gt;0,EDATE(C265,1),"")),""),"")</f>
        <v>51297</v>
      </c>
      <c r="D266" s="17">
        <f ca="1">IF(ROW()-ROW(Aizdevuma_dzēšana[[#Headers],[sākuma
atlikums]])=1,Aizdevuma_summa,IF(Aizdevuma_dzēšana[[#This Row],[maksājums
datums]]="",0,INDEX(Aizdevuma_dzēšana[], ROW()-4,8)))</f>
        <v>86238.091478685747</v>
      </c>
      <c r="E266" s="17">
        <f ca="1">IF(Ievadītās_vērtības,IF(ROW()-ROW(Aizdevuma_dzēšana[[#Headers],[procenti]])=1,-IPMT(Procentu_likme/12,1,Aizdevuma_termiņš-ROWS($C$4:C266)+1,Aizdevuma_dzēšana[[#This Row],[sākuma
atlikums]]),IFERROR(-IPMT(Procentu_likme/12,1,Aizdevuma_dzēšana[[#This Row],['#
atlikums]],D267),0)),0)</f>
        <v>356.34905672426106</v>
      </c>
      <c r="F266" s="17">
        <f ca="1">IFERROR(IF(AND(Ievadītās_vērtības,Aizdevuma_dzēšana[[#This Row],[maksājums
datums]]&lt;&gt;""),-PPMT(Procentu_likme/12,1,Aizdevuma_termiņš-ROWS($C$4:C266)+1,Aizdevuma_dzēšana[[#This Row],[sākuma
atlikums]]),""),0)</f>
        <v>714.31786486308874</v>
      </c>
      <c r="G266" s="17">
        <f ca="1">IF(Aizdevuma_dzēšana[[#This Row],[maksājums
datums]]="",0,Īpašuma_nodokļa_summa)</f>
        <v>375</v>
      </c>
      <c r="H266" s="17">
        <f ca="1">IF(Aizdevuma_dzēšana[[#This Row],[maksājums
datums]]="",0,Aizdevuma_dzēšana[[#This Row],[procenti]]+Aizdevuma_dzēšana[[#This Row],[pamatsumma]]+Aizdevuma_dzēšana[[#This Row],[īpašuma
nodoklis]])</f>
        <v>1445.6669215873499</v>
      </c>
      <c r="I266" s="17">
        <f ca="1">IF(Aizdevuma_dzēšana[[#This Row],[maksājums
datums]]="",0,Aizdevuma_dzēšana[[#This Row],[sākuma
atlikums]]-Aizdevuma_dzēšana[[#This Row],[pamatsumma]])</f>
        <v>85523.773613822661</v>
      </c>
      <c r="J266" s="12">
        <f ca="1">IF(Aizdevuma_dzēšana[[#This Row],[beigu
atlikums]]&gt;0,Pēdējā_rinda-ROW(),0)</f>
        <v>97</v>
      </c>
    </row>
    <row r="267" spans="2:10" ht="15" customHeight="1" x14ac:dyDescent="0.25">
      <c r="B267" s="21">
        <f>ROWS($B$4:B267)</f>
        <v>264</v>
      </c>
      <c r="C267" s="14">
        <f ca="1">IF(Ievadītās_vērtības,IF(Aizdevuma_dzēšana[[#This Row],['#]]&lt;=Aizdevuma_termiņš,IF(ROW()-ROW(Aizdevuma_dzēšana[[#Headers],[maksājums
datums]])=1,Aizdevuma_sākums,IF(I266&gt;0,EDATE(C266,1),"")),""),"")</f>
        <v>51327</v>
      </c>
      <c r="D267" s="17">
        <f ca="1">IF(ROW()-ROW(Aizdevuma_dzēšana[[#Headers],[sākuma
atlikums]])=1,Aizdevuma_summa,IF(Aizdevuma_dzēšana[[#This Row],[maksājums
datums]]="",0,INDEX(Aizdevuma_dzēšana[], ROW()-4,8)))</f>
        <v>85523.773613822661</v>
      </c>
      <c r="E267" s="17">
        <f ca="1">IF(Ievadītās_vērtības,IF(ROW()-ROW(Aizdevuma_dzēšana[[#Headers],[procenti]])=1,-IPMT(Procentu_likme/12,1,Aizdevuma_termiņš-ROWS($C$4:C267)+1,Aizdevuma_dzēšana[[#This Row],[sākuma
atlikums]]),IFERROR(-IPMT(Procentu_likme/12,1,Aizdevuma_dzēšana[[#This Row],['#
atlikums]],D268),0)),0)</f>
        <v>353.360330935511</v>
      </c>
      <c r="F267" s="17">
        <f ca="1">IFERROR(IF(AND(Ievadītās_vērtības,Aizdevuma_dzēšana[[#This Row],[maksājums
datums]]&lt;&gt;""),-PPMT(Procentu_likme/12,1,Aizdevuma_termiņš-ROWS($C$4:C267)+1,Aizdevuma_dzēšana[[#This Row],[sākuma
atlikums]]),""),0)</f>
        <v>717.29418930001827</v>
      </c>
      <c r="G267" s="17">
        <f ca="1">IF(Aizdevuma_dzēšana[[#This Row],[maksājums
datums]]="",0,Īpašuma_nodokļa_summa)</f>
        <v>375</v>
      </c>
      <c r="H267" s="17">
        <f ca="1">IF(Aizdevuma_dzēšana[[#This Row],[maksājums
datums]]="",0,Aizdevuma_dzēšana[[#This Row],[procenti]]+Aizdevuma_dzēšana[[#This Row],[pamatsumma]]+Aizdevuma_dzēšana[[#This Row],[īpašuma
nodoklis]])</f>
        <v>1445.6545202355292</v>
      </c>
      <c r="I267" s="17">
        <f ca="1">IF(Aizdevuma_dzēšana[[#This Row],[maksājums
datums]]="",0,Aizdevuma_dzēšana[[#This Row],[sākuma
atlikums]]-Aizdevuma_dzēšana[[#This Row],[pamatsumma]])</f>
        <v>84806.479424522637</v>
      </c>
      <c r="J267" s="12">
        <f ca="1">IF(Aizdevuma_dzēšana[[#This Row],[beigu
atlikums]]&gt;0,Pēdējā_rinda-ROW(),0)</f>
        <v>96</v>
      </c>
    </row>
    <row r="268" spans="2:10" ht="15" customHeight="1" x14ac:dyDescent="0.25">
      <c r="B268" s="21">
        <f>ROWS($B$4:B268)</f>
        <v>265</v>
      </c>
      <c r="C268" s="14">
        <f ca="1">IF(Ievadītās_vērtības,IF(Aizdevuma_dzēšana[[#This Row],['#]]&lt;=Aizdevuma_termiņš,IF(ROW()-ROW(Aizdevuma_dzēšana[[#Headers],[maksājums
datums]])=1,Aizdevuma_sākums,IF(I267&gt;0,EDATE(C267,1),"")),""),"")</f>
        <v>51358</v>
      </c>
      <c r="D268" s="17">
        <f ca="1">IF(ROW()-ROW(Aizdevuma_dzēšana[[#Headers],[sākuma
atlikums]])=1,Aizdevuma_summa,IF(Aizdevuma_dzēšana[[#This Row],[maksājums
datums]]="",0,INDEX(Aizdevuma_dzēšana[], ROW()-4,8)))</f>
        <v>84806.479424522637</v>
      </c>
      <c r="E268" s="17">
        <f ca="1">IF(Ievadītās_vērtības,IF(ROW()-ROW(Aizdevuma_dzēšana[[#Headers],[procenti]])=1,-IPMT(Procentu_likme/12,1,Aizdevuma_termiņš-ROWS($C$4:C268)+1,Aizdevuma_dzēšana[[#This Row],[sākuma
atlikums]]),IFERROR(-IPMT(Procentu_likme/12,1,Aizdevuma_dzēšana[[#This Row],['#
atlikums]],D269),0)),0)</f>
        <v>350.35915212264109</v>
      </c>
      <c r="F268" s="17">
        <f ca="1">IFERROR(IF(AND(Ievadītās_vērtības,Aizdevuma_dzēšana[[#This Row],[maksājums
datums]]&lt;&gt;""),-PPMT(Procentu_likme/12,1,Aizdevuma_termiņš-ROWS($C$4:C268)+1,Aizdevuma_dzēšana[[#This Row],[sākuma
atlikums]]),""),0)</f>
        <v>720.28291508876816</v>
      </c>
      <c r="G268" s="17">
        <f ca="1">IF(Aizdevuma_dzēšana[[#This Row],[maksājums
datums]]="",0,Īpašuma_nodokļa_summa)</f>
        <v>375</v>
      </c>
      <c r="H268" s="17">
        <f ca="1">IF(Aizdevuma_dzēšana[[#This Row],[maksājums
datums]]="",0,Aizdevuma_dzēšana[[#This Row],[procenti]]+Aizdevuma_dzēšana[[#This Row],[pamatsumma]]+Aizdevuma_dzēšana[[#This Row],[īpašuma
nodoklis]])</f>
        <v>1445.6420672114093</v>
      </c>
      <c r="I268" s="17">
        <f ca="1">IF(Aizdevuma_dzēšana[[#This Row],[maksājums
datums]]="",0,Aizdevuma_dzēšana[[#This Row],[sākuma
atlikums]]-Aizdevuma_dzēšana[[#This Row],[pamatsumma]])</f>
        <v>84086.196509433867</v>
      </c>
      <c r="J268" s="12">
        <f ca="1">IF(Aizdevuma_dzēšana[[#This Row],[beigu
atlikums]]&gt;0,Pēdējā_rinda-ROW(),0)</f>
        <v>95</v>
      </c>
    </row>
    <row r="269" spans="2:10" ht="15" customHeight="1" x14ac:dyDescent="0.25">
      <c r="B269" s="21">
        <f>ROWS($B$4:B269)</f>
        <v>266</v>
      </c>
      <c r="C269" s="14">
        <f ca="1">IF(Ievadītās_vērtības,IF(Aizdevuma_dzēšana[[#This Row],['#]]&lt;=Aizdevuma_termiņš,IF(ROW()-ROW(Aizdevuma_dzēšana[[#Headers],[maksājums
datums]])=1,Aizdevuma_sākums,IF(I268&gt;0,EDATE(C268,1),"")),""),"")</f>
        <v>51389</v>
      </c>
      <c r="D269" s="17">
        <f ca="1">IF(ROW()-ROW(Aizdevuma_dzēšana[[#Headers],[sākuma
atlikums]])=1,Aizdevuma_summa,IF(Aizdevuma_dzēšana[[#This Row],[maksājums
datums]]="",0,INDEX(Aizdevuma_dzēšana[], ROW()-4,8)))</f>
        <v>84086.196509433867</v>
      </c>
      <c r="E269" s="17">
        <f ca="1">IF(Ievadītās_vērtības,IF(ROW()-ROW(Aizdevuma_dzēšana[[#Headers],[procenti]])=1,-IPMT(Procentu_likme/12,1,Aizdevuma_termiņš-ROWS($C$4:C269)+1,Aizdevuma_dzēšana[[#This Row],[sākuma
atlikums]]),IFERROR(-IPMT(Procentu_likme/12,1,Aizdevuma_dzēšana[[#This Row],['#
atlikums]],D270),0)),0)</f>
        <v>347.34546839805097</v>
      </c>
      <c r="F269" s="17">
        <f ca="1">IFERROR(IF(AND(Ievadītās_vērtības,Aizdevuma_dzēšana[[#This Row],[maksājums
datums]]&lt;&gt;""),-PPMT(Procentu_likme/12,1,Aizdevuma_termiņš-ROWS($C$4:C269)+1,Aizdevuma_dzēšana[[#This Row],[sākuma
atlikums]]),""),0)</f>
        <v>723.28409390163813</v>
      </c>
      <c r="G269" s="17">
        <f ca="1">IF(Aizdevuma_dzēšana[[#This Row],[maksājums
datums]]="",0,Īpašuma_nodokļa_summa)</f>
        <v>375</v>
      </c>
      <c r="H269" s="17">
        <f ca="1">IF(Aizdevuma_dzēšana[[#This Row],[maksājums
datums]]="",0,Aizdevuma_dzēšana[[#This Row],[procenti]]+Aizdevuma_dzēšana[[#This Row],[pamatsumma]]+Aizdevuma_dzēšana[[#This Row],[īpašuma
nodoklis]])</f>
        <v>1445.629562299689</v>
      </c>
      <c r="I269" s="17">
        <f ca="1">IF(Aizdevuma_dzēšana[[#This Row],[maksājums
datums]]="",0,Aizdevuma_dzēšana[[#This Row],[sākuma
atlikums]]-Aizdevuma_dzēšana[[#This Row],[pamatsumma]])</f>
        <v>83362.912415532235</v>
      </c>
      <c r="J269" s="12">
        <f ca="1">IF(Aizdevuma_dzēšana[[#This Row],[beigu
atlikums]]&gt;0,Pēdējā_rinda-ROW(),0)</f>
        <v>94</v>
      </c>
    </row>
    <row r="270" spans="2:10" ht="15" customHeight="1" x14ac:dyDescent="0.25">
      <c r="B270" s="21">
        <f>ROWS($B$4:B270)</f>
        <v>267</v>
      </c>
      <c r="C270" s="14">
        <f ca="1">IF(Ievadītās_vērtības,IF(Aizdevuma_dzēšana[[#This Row],['#]]&lt;=Aizdevuma_termiņš,IF(ROW()-ROW(Aizdevuma_dzēšana[[#Headers],[maksājums
datums]])=1,Aizdevuma_sākums,IF(I269&gt;0,EDATE(C269,1),"")),""),"")</f>
        <v>51419</v>
      </c>
      <c r="D270" s="17">
        <f ca="1">IF(ROW()-ROW(Aizdevuma_dzēšana[[#Headers],[sākuma
atlikums]])=1,Aizdevuma_summa,IF(Aizdevuma_dzēšana[[#This Row],[maksājums
datums]]="",0,INDEX(Aizdevuma_dzēšana[], ROW()-4,8)))</f>
        <v>83362.912415532235</v>
      </c>
      <c r="E270" s="17">
        <f ca="1">IF(Ievadītās_vērtības,IF(ROW()-ROW(Aizdevuma_dzēšana[[#Headers],[procenti]])=1,-IPMT(Procentu_likme/12,1,Aizdevuma_termiņš-ROWS($C$4:C270)+1,Aizdevuma_dzēšana[[#This Row],[sākuma
atlikums]]),IFERROR(-IPMT(Procentu_likme/12,1,Aizdevuma_dzēšana[[#This Row],['#
atlikums]],D271),0)),0)</f>
        <v>344.31922765794172</v>
      </c>
      <c r="F270" s="17">
        <f ca="1">IFERROR(IF(AND(Ievadītās_vērtības,Aizdevuma_dzēšana[[#This Row],[maksājums
datums]]&lt;&gt;""),-PPMT(Procentu_likme/12,1,Aizdevuma_termiņš-ROWS($C$4:C270)+1,Aizdevuma_dzēšana[[#This Row],[sākuma
atlikums]]),""),0)</f>
        <v>726.29777762622825</v>
      </c>
      <c r="G270" s="17">
        <f ca="1">IF(Aizdevuma_dzēšana[[#This Row],[maksājums
datums]]="",0,Īpašuma_nodokļa_summa)</f>
        <v>375</v>
      </c>
      <c r="H270" s="17">
        <f ca="1">IF(Aizdevuma_dzēšana[[#This Row],[maksājums
datums]]="",0,Aizdevuma_dzēšana[[#This Row],[procenti]]+Aizdevuma_dzēšana[[#This Row],[pamatsumma]]+Aizdevuma_dzēšana[[#This Row],[īpašuma
nodoklis]])</f>
        <v>1445.6170052841699</v>
      </c>
      <c r="I270" s="17">
        <f ca="1">IF(Aizdevuma_dzēšana[[#This Row],[maksājums
datums]]="",0,Aizdevuma_dzēšana[[#This Row],[sākuma
atlikums]]-Aizdevuma_dzēšana[[#This Row],[pamatsumma]])</f>
        <v>82636.614637906008</v>
      </c>
      <c r="J270" s="12">
        <f ca="1">IF(Aizdevuma_dzēšana[[#This Row],[beigu
atlikums]]&gt;0,Pēdējā_rinda-ROW(),0)</f>
        <v>93</v>
      </c>
    </row>
    <row r="271" spans="2:10" ht="15" customHeight="1" x14ac:dyDescent="0.25">
      <c r="B271" s="21">
        <f>ROWS($B$4:B271)</f>
        <v>268</v>
      </c>
      <c r="C271" s="14">
        <f ca="1">IF(Ievadītās_vērtības,IF(Aizdevuma_dzēšana[[#This Row],['#]]&lt;=Aizdevuma_termiņš,IF(ROW()-ROW(Aizdevuma_dzēšana[[#Headers],[maksājums
datums]])=1,Aizdevuma_sākums,IF(I270&gt;0,EDATE(C270,1),"")),""),"")</f>
        <v>51450</v>
      </c>
      <c r="D271" s="17">
        <f ca="1">IF(ROW()-ROW(Aizdevuma_dzēšana[[#Headers],[sākuma
atlikums]])=1,Aizdevuma_summa,IF(Aizdevuma_dzēšana[[#This Row],[maksājums
datums]]="",0,INDEX(Aizdevuma_dzēšana[], ROW()-4,8)))</f>
        <v>82636.614637906008</v>
      </c>
      <c r="E271" s="17">
        <f ca="1">IF(Ievadītās_vērtības,IF(ROW()-ROW(Aizdevuma_dzēšana[[#Headers],[procenti]])=1,-IPMT(Procentu_likme/12,1,Aizdevuma_termiņš-ROWS($C$4:C271)+1,Aizdevuma_dzēšana[[#This Row],[sākuma
atlikums]]),IFERROR(-IPMT(Procentu_likme/12,1,Aizdevuma_dzēšana[[#This Row],['#
atlikums]],D272),0)),0)</f>
        <v>341.28037758141528</v>
      </c>
      <c r="F271" s="17">
        <f ca="1">IFERROR(IF(AND(Ievadītās_vērtības,Aizdevuma_dzēšana[[#This Row],[maksājums
datums]]&lt;&gt;""),-PPMT(Procentu_likme/12,1,Aizdevuma_termiņš-ROWS($C$4:C271)+1,Aizdevuma_dzēšana[[#This Row],[sākuma
atlikums]]),""),0)</f>
        <v>729.32401836633744</v>
      </c>
      <c r="G271" s="17">
        <f ca="1">IF(Aizdevuma_dzēšana[[#This Row],[maksājums
datums]]="",0,Īpašuma_nodokļa_summa)</f>
        <v>375</v>
      </c>
      <c r="H271" s="17">
        <f ca="1">IF(Aizdevuma_dzēšana[[#This Row],[maksājums
datums]]="",0,Aizdevuma_dzēšana[[#This Row],[procenti]]+Aizdevuma_dzēšana[[#This Row],[pamatsumma]]+Aizdevuma_dzēšana[[#This Row],[īpašuma
nodoklis]])</f>
        <v>1445.6043959477527</v>
      </c>
      <c r="I271" s="17">
        <f ca="1">IF(Aizdevuma_dzēšana[[#This Row],[maksājums
datums]]="",0,Aizdevuma_dzēšana[[#This Row],[sākuma
atlikums]]-Aizdevuma_dzēšana[[#This Row],[pamatsumma]])</f>
        <v>81907.290619539664</v>
      </c>
      <c r="J271" s="12">
        <f ca="1">IF(Aizdevuma_dzēšana[[#This Row],[beigu
atlikums]]&gt;0,Pēdējā_rinda-ROW(),0)</f>
        <v>92</v>
      </c>
    </row>
    <row r="272" spans="2:10" ht="15" customHeight="1" x14ac:dyDescent="0.25">
      <c r="B272" s="21">
        <f>ROWS($B$4:B272)</f>
        <v>269</v>
      </c>
      <c r="C272" s="14">
        <f ca="1">IF(Ievadītās_vērtības,IF(Aizdevuma_dzēšana[[#This Row],['#]]&lt;=Aizdevuma_termiņš,IF(ROW()-ROW(Aizdevuma_dzēšana[[#Headers],[maksājums
datums]])=1,Aizdevuma_sākums,IF(I271&gt;0,EDATE(C271,1),"")),""),"")</f>
        <v>51480</v>
      </c>
      <c r="D272" s="17">
        <f ca="1">IF(ROW()-ROW(Aizdevuma_dzēšana[[#Headers],[sākuma
atlikums]])=1,Aizdevuma_summa,IF(Aizdevuma_dzēšana[[#This Row],[maksājums
datums]]="",0,INDEX(Aizdevuma_dzēšana[], ROW()-4,8)))</f>
        <v>81907.290619539664</v>
      </c>
      <c r="E272" s="17">
        <f ca="1">IF(Ievadītās_vērtības,IF(ROW()-ROW(Aizdevuma_dzēšana[[#Headers],[procenti]])=1,-IPMT(Procentu_likme/12,1,Aizdevuma_termiņš-ROWS($C$4:C272)+1,Aizdevuma_dzēšana[[#This Row],[sākuma
atlikums]]),IFERROR(-IPMT(Procentu_likme/12,1,Aizdevuma_dzēšana[[#This Row],['#
atlikums]],D273),0)),0)</f>
        <v>338.22886562956995</v>
      </c>
      <c r="F272" s="17">
        <f ca="1">IFERROR(IF(AND(Ievadītās_vērtības,Aizdevuma_dzēšana[[#This Row],[maksājums
datums]]&lt;&gt;""),-PPMT(Procentu_likme/12,1,Aizdevuma_termiņš-ROWS($C$4:C272)+1,Aizdevuma_dzēšana[[#This Row],[sākuma
atlikums]]),""),0)</f>
        <v>732.36286844286394</v>
      </c>
      <c r="G272" s="17">
        <f ca="1">IF(Aizdevuma_dzēšana[[#This Row],[maksājums
datums]]="",0,Īpašuma_nodokļa_summa)</f>
        <v>375</v>
      </c>
      <c r="H272" s="17">
        <f ca="1">IF(Aizdevuma_dzēšana[[#This Row],[maksājums
datums]]="",0,Aizdevuma_dzēšana[[#This Row],[procenti]]+Aizdevuma_dzēšana[[#This Row],[pamatsumma]]+Aizdevuma_dzēšana[[#This Row],[īpašuma
nodoklis]])</f>
        <v>1445.5917340724338</v>
      </c>
      <c r="I272" s="17">
        <f ca="1">IF(Aizdevuma_dzēšana[[#This Row],[maksājums
datums]]="",0,Aizdevuma_dzēšana[[#This Row],[sākuma
atlikums]]-Aizdevuma_dzēšana[[#This Row],[pamatsumma]])</f>
        <v>81174.927751096795</v>
      </c>
      <c r="J272" s="12">
        <f ca="1">IF(Aizdevuma_dzēšana[[#This Row],[beigu
atlikums]]&gt;0,Pēdējā_rinda-ROW(),0)</f>
        <v>91</v>
      </c>
    </row>
    <row r="273" spans="2:10" ht="15" customHeight="1" x14ac:dyDescent="0.25">
      <c r="B273" s="21">
        <f>ROWS($B$4:B273)</f>
        <v>270</v>
      </c>
      <c r="C273" s="14">
        <f ca="1">IF(Ievadītās_vērtības,IF(Aizdevuma_dzēšana[[#This Row],['#]]&lt;=Aizdevuma_termiņš,IF(ROW()-ROW(Aizdevuma_dzēšana[[#Headers],[maksājums
datums]])=1,Aizdevuma_sākums,IF(I272&gt;0,EDATE(C272,1),"")),""),"")</f>
        <v>51511</v>
      </c>
      <c r="D273" s="17">
        <f ca="1">IF(ROW()-ROW(Aizdevuma_dzēšana[[#Headers],[sākuma
atlikums]])=1,Aizdevuma_summa,IF(Aizdevuma_dzēšana[[#This Row],[maksājums
datums]]="",0,INDEX(Aizdevuma_dzēšana[], ROW()-4,8)))</f>
        <v>81174.927751096795</v>
      </c>
      <c r="E273" s="17">
        <f ca="1">IF(Ievadītās_vērtības,IF(ROW()-ROW(Aizdevuma_dzēšana[[#Headers],[procenti]])=1,-IPMT(Procentu_likme/12,1,Aizdevuma_termiņš-ROWS($C$4:C273)+1,Aizdevuma_dzēšana[[#This Row],[sākuma
atlikums]]),IFERROR(-IPMT(Procentu_likme/12,1,Aizdevuma_dzēšana[[#This Row],['#
atlikums]],D274),0)),0)</f>
        <v>335.16463904459204</v>
      </c>
      <c r="F273" s="17">
        <f ca="1">IFERROR(IF(AND(Ievadītās_vērtības,Aizdevuma_dzēšana[[#This Row],[maksājums
datums]]&lt;&gt;""),-PPMT(Procentu_likme/12,1,Aizdevuma_termiņš-ROWS($C$4:C273)+1,Aizdevuma_dzēšana[[#This Row],[sākuma
atlikums]]),""),0)</f>
        <v>735.41438039470904</v>
      </c>
      <c r="G273" s="17">
        <f ca="1">IF(Aizdevuma_dzēšana[[#This Row],[maksājums
datums]]="",0,Īpašuma_nodokļa_summa)</f>
        <v>375</v>
      </c>
      <c r="H273" s="17">
        <f ca="1">IF(Aizdevuma_dzēšana[[#This Row],[maksājums
datums]]="",0,Aizdevuma_dzēšana[[#This Row],[procenti]]+Aizdevuma_dzēšana[[#This Row],[pamatsumma]]+Aizdevuma_dzēšana[[#This Row],[īpašuma
nodoklis]])</f>
        <v>1445.5790194393012</v>
      </c>
      <c r="I273" s="17">
        <f ca="1">IF(Aizdevuma_dzēšana[[#This Row],[maksājums
datums]]="",0,Aizdevuma_dzēšana[[#This Row],[sākuma
atlikums]]-Aizdevuma_dzēšana[[#This Row],[pamatsumma]])</f>
        <v>80439.513370702087</v>
      </c>
      <c r="J273" s="12">
        <f ca="1">IF(Aizdevuma_dzēšana[[#This Row],[beigu
atlikums]]&gt;0,Pēdējā_rinda-ROW(),0)</f>
        <v>90</v>
      </c>
    </row>
    <row r="274" spans="2:10" ht="15" customHeight="1" x14ac:dyDescent="0.25">
      <c r="B274" s="21">
        <f>ROWS($B$4:B274)</f>
        <v>271</v>
      </c>
      <c r="C274" s="14">
        <f ca="1">IF(Ievadītās_vērtības,IF(Aizdevuma_dzēšana[[#This Row],['#]]&lt;=Aizdevuma_termiņš,IF(ROW()-ROW(Aizdevuma_dzēšana[[#Headers],[maksājums
datums]])=1,Aizdevuma_sākums,IF(I273&gt;0,EDATE(C273,1),"")),""),"")</f>
        <v>51542</v>
      </c>
      <c r="D274" s="17">
        <f ca="1">IF(ROW()-ROW(Aizdevuma_dzēšana[[#Headers],[sākuma
atlikums]])=1,Aizdevuma_summa,IF(Aizdevuma_dzēšana[[#This Row],[maksājums
datums]]="",0,INDEX(Aizdevuma_dzēšana[], ROW()-4,8)))</f>
        <v>80439.513370702087</v>
      </c>
      <c r="E274" s="17">
        <f ca="1">IF(Ievadītās_vērtības,IF(ROW()-ROW(Aizdevuma_dzēšana[[#Headers],[procenti]])=1,-IPMT(Procentu_likme/12,1,Aizdevuma_termiņš-ROWS($C$4:C274)+1,Aizdevuma_dzēšana[[#This Row],[sākuma
atlikums]]),IFERROR(-IPMT(Procentu_likme/12,1,Aizdevuma_dzēšana[[#This Row],['#
atlikums]],D275),0)),0)</f>
        <v>332.08764484884335</v>
      </c>
      <c r="F274" s="17">
        <f ca="1">IFERROR(IF(AND(Ievadītās_vērtības,Aizdevuma_dzēšana[[#This Row],[maksājums
datums]]&lt;&gt;""),-PPMT(Procentu_likme/12,1,Aizdevuma_termiņš-ROWS($C$4:C274)+1,Aizdevuma_dzēšana[[#This Row],[sākuma
atlikums]]),""),0)</f>
        <v>738.47860697968702</v>
      </c>
      <c r="G274" s="17">
        <f ca="1">IF(Aizdevuma_dzēšana[[#This Row],[maksājums
datums]]="",0,Īpašuma_nodokļa_summa)</f>
        <v>375</v>
      </c>
      <c r="H274" s="17">
        <f ca="1">IF(Aizdevuma_dzēšana[[#This Row],[maksājums
datums]]="",0,Aizdevuma_dzēšana[[#This Row],[procenti]]+Aizdevuma_dzēšana[[#This Row],[pamatsumma]]+Aizdevuma_dzēšana[[#This Row],[īpašuma
nodoklis]])</f>
        <v>1445.5662518285303</v>
      </c>
      <c r="I274" s="17">
        <f ca="1">IF(Aizdevuma_dzēšana[[#This Row],[maksājums
datums]]="",0,Aizdevuma_dzēšana[[#This Row],[sākuma
atlikums]]-Aizdevuma_dzēšana[[#This Row],[pamatsumma]])</f>
        <v>79701.034763722404</v>
      </c>
      <c r="J274" s="12">
        <f ca="1">IF(Aizdevuma_dzēšana[[#This Row],[beigu
atlikums]]&gt;0,Pēdējā_rinda-ROW(),0)</f>
        <v>89</v>
      </c>
    </row>
    <row r="275" spans="2:10" ht="15" customHeight="1" x14ac:dyDescent="0.25">
      <c r="B275" s="21">
        <f>ROWS($B$4:B275)</f>
        <v>272</v>
      </c>
      <c r="C275" s="14">
        <f ca="1">IF(Ievadītās_vērtības,IF(Aizdevuma_dzēšana[[#This Row],['#]]&lt;=Aizdevuma_termiņš,IF(ROW()-ROW(Aizdevuma_dzēšana[[#Headers],[maksājums
datums]])=1,Aizdevuma_sākums,IF(I274&gt;0,EDATE(C274,1),"")),""),"")</f>
        <v>51570</v>
      </c>
      <c r="D275" s="17">
        <f ca="1">IF(ROW()-ROW(Aizdevuma_dzēšana[[#Headers],[sākuma
atlikums]])=1,Aizdevuma_summa,IF(Aizdevuma_dzēšana[[#This Row],[maksājums
datums]]="",0,INDEX(Aizdevuma_dzēšana[], ROW()-4,8)))</f>
        <v>79701.034763722404</v>
      </c>
      <c r="E275" s="17">
        <f ca="1">IF(Ievadītās_vērtības,IF(ROW()-ROW(Aizdevuma_dzēšana[[#Headers],[procenti]])=1,-IPMT(Procentu_likme/12,1,Aizdevuma_termiņš-ROWS($C$4:C275)+1,Aizdevuma_dzēšana[[#This Row],[sākuma
atlikums]]),IFERROR(-IPMT(Procentu_likme/12,1,Aizdevuma_dzēšana[[#This Row],['#
atlikums]],D276),0)),0)</f>
        <v>328.99782984394568</v>
      </c>
      <c r="F275" s="17">
        <f ca="1">IFERROR(IF(AND(Ievadītās_vērtības,Aizdevuma_dzēšana[[#This Row],[maksājums
datums]]&lt;&gt;""),-PPMT(Procentu_likme/12,1,Aizdevuma_termiņš-ROWS($C$4:C275)+1,Aizdevuma_dzēšana[[#This Row],[sākuma
atlikums]]),""),0)</f>
        <v>741.55560117543587</v>
      </c>
      <c r="G275" s="17">
        <f ca="1">IF(Aizdevuma_dzēšana[[#This Row],[maksājums
datums]]="",0,Īpašuma_nodokļa_summa)</f>
        <v>375</v>
      </c>
      <c r="H275" s="17">
        <f ca="1">IF(Aizdevuma_dzēšana[[#This Row],[maksājums
datums]]="",0,Aizdevuma_dzēšana[[#This Row],[procenti]]+Aizdevuma_dzēšana[[#This Row],[pamatsumma]]+Aizdevuma_dzēšana[[#This Row],[īpašuma
nodoklis]])</f>
        <v>1445.5534310193816</v>
      </c>
      <c r="I275" s="17">
        <f ca="1">IF(Aizdevuma_dzēšana[[#This Row],[maksājums
datums]]="",0,Aizdevuma_dzēšana[[#This Row],[sākuma
atlikums]]-Aizdevuma_dzēšana[[#This Row],[pamatsumma]])</f>
        <v>78959.479162546966</v>
      </c>
      <c r="J275" s="12">
        <f ca="1">IF(Aizdevuma_dzēšana[[#This Row],[beigu
atlikums]]&gt;0,Pēdējā_rinda-ROW(),0)</f>
        <v>88</v>
      </c>
    </row>
    <row r="276" spans="2:10" ht="15" customHeight="1" x14ac:dyDescent="0.25">
      <c r="B276" s="21">
        <f>ROWS($B$4:B276)</f>
        <v>273</v>
      </c>
      <c r="C276" s="14">
        <f ca="1">IF(Ievadītās_vērtības,IF(Aizdevuma_dzēšana[[#This Row],['#]]&lt;=Aizdevuma_termiņš,IF(ROW()-ROW(Aizdevuma_dzēšana[[#Headers],[maksājums
datums]])=1,Aizdevuma_sākums,IF(I275&gt;0,EDATE(C275,1),"")),""),"")</f>
        <v>51601</v>
      </c>
      <c r="D276" s="17">
        <f ca="1">IF(ROW()-ROW(Aizdevuma_dzēšana[[#Headers],[sākuma
atlikums]])=1,Aizdevuma_summa,IF(Aizdevuma_dzēšana[[#This Row],[maksājums
datums]]="",0,INDEX(Aizdevuma_dzēšana[], ROW()-4,8)))</f>
        <v>78959.479162546966</v>
      </c>
      <c r="E276" s="17">
        <f ca="1">IF(Ievadītās_vērtības,IF(ROW()-ROW(Aizdevuma_dzēšana[[#Headers],[procenti]])=1,-IPMT(Procentu_likme/12,1,Aizdevuma_termiņš-ROWS($C$4:C276)+1,Aizdevuma_dzēšana[[#This Row],[sākuma
atlikums]]),IFERROR(-IPMT(Procentu_likme/12,1,Aizdevuma_dzēšana[[#This Row],['#
atlikums]],D277),0)),0)</f>
        <v>325.89514060986102</v>
      </c>
      <c r="F276" s="17">
        <f ca="1">IFERROR(IF(AND(Ievadītās_vērtības,Aizdevuma_dzēšana[[#This Row],[maksājums
datums]]&lt;&gt;""),-PPMT(Procentu_likme/12,1,Aizdevuma_termiņš-ROWS($C$4:C276)+1,Aizdevuma_dzēšana[[#This Row],[sākuma
atlikums]]),""),0)</f>
        <v>744.64541618033354</v>
      </c>
      <c r="G276" s="17">
        <f ca="1">IF(Aizdevuma_dzēšana[[#This Row],[maksājums
datums]]="",0,Īpašuma_nodokļa_summa)</f>
        <v>375</v>
      </c>
      <c r="H276" s="17">
        <f ca="1">IF(Aizdevuma_dzēšana[[#This Row],[maksājums
datums]]="",0,Aizdevuma_dzēšana[[#This Row],[procenti]]+Aizdevuma_dzēšana[[#This Row],[pamatsumma]]+Aizdevuma_dzēšana[[#This Row],[īpašuma
nodoklis]])</f>
        <v>1445.5405567901946</v>
      </c>
      <c r="I276" s="17">
        <f ca="1">IF(Aizdevuma_dzēšana[[#This Row],[maksājums
datums]]="",0,Aizdevuma_dzēšana[[#This Row],[sākuma
atlikums]]-Aizdevuma_dzēšana[[#This Row],[pamatsumma]])</f>
        <v>78214.833746366639</v>
      </c>
      <c r="J276" s="12">
        <f ca="1">IF(Aizdevuma_dzēšana[[#This Row],[beigu
atlikums]]&gt;0,Pēdējā_rinda-ROW(),0)</f>
        <v>87</v>
      </c>
    </row>
    <row r="277" spans="2:10" ht="15" customHeight="1" x14ac:dyDescent="0.25">
      <c r="B277" s="21">
        <f>ROWS($B$4:B277)</f>
        <v>274</v>
      </c>
      <c r="C277" s="14">
        <f ca="1">IF(Ievadītās_vērtības,IF(Aizdevuma_dzēšana[[#This Row],['#]]&lt;=Aizdevuma_termiņš,IF(ROW()-ROW(Aizdevuma_dzēšana[[#Headers],[maksājums
datums]])=1,Aizdevuma_sākums,IF(I276&gt;0,EDATE(C276,1),"")),""),"")</f>
        <v>51631</v>
      </c>
      <c r="D277" s="17">
        <f ca="1">IF(ROW()-ROW(Aizdevuma_dzēšana[[#Headers],[sākuma
atlikums]])=1,Aizdevuma_summa,IF(Aizdevuma_dzēšana[[#This Row],[maksājums
datums]]="",0,INDEX(Aizdevuma_dzēšana[], ROW()-4,8)))</f>
        <v>78214.833746366639</v>
      </c>
      <c r="E277" s="17">
        <f ca="1">IF(Ievadītās_vērtības,IF(ROW()-ROW(Aizdevuma_dzēšana[[#Headers],[procenti]])=1,-IPMT(Procentu_likme/12,1,Aizdevuma_termiņš-ROWS($C$4:C277)+1,Aizdevuma_dzēšana[[#This Row],[sākuma
atlikums]]),IFERROR(-IPMT(Procentu_likme/12,1,Aizdevuma_dzēšana[[#This Row],['#
atlikums]],D278),0)),0)</f>
        <v>322.7795235039676</v>
      </c>
      <c r="F277" s="17">
        <f ca="1">IFERROR(IF(AND(Ievadītās_vērtības,Aizdevuma_dzēšana[[#This Row],[maksājums
datums]]&lt;&gt;""),-PPMT(Procentu_likme/12,1,Aizdevuma_termiņš-ROWS($C$4:C277)+1,Aizdevuma_dzēšana[[#This Row],[sākuma
atlikums]]),""),0)</f>
        <v>747.74810541441821</v>
      </c>
      <c r="G277" s="17">
        <f ca="1">IF(Aizdevuma_dzēšana[[#This Row],[maksājums
datums]]="",0,Īpašuma_nodokļa_summa)</f>
        <v>375</v>
      </c>
      <c r="H277" s="17">
        <f ca="1">IF(Aizdevuma_dzēšana[[#This Row],[maksājums
datums]]="",0,Aizdevuma_dzēšana[[#This Row],[procenti]]+Aizdevuma_dzēšana[[#This Row],[pamatsumma]]+Aizdevuma_dzēšana[[#This Row],[īpašuma
nodoklis]])</f>
        <v>1445.5276289183857</v>
      </c>
      <c r="I277" s="17">
        <f ca="1">IF(Aizdevuma_dzēšana[[#This Row],[maksājums
datums]]="",0,Aizdevuma_dzēšana[[#This Row],[sākuma
atlikums]]-Aizdevuma_dzēšana[[#This Row],[pamatsumma]])</f>
        <v>77467.085640952224</v>
      </c>
      <c r="J277" s="12">
        <f ca="1">IF(Aizdevuma_dzēšana[[#This Row],[beigu
atlikums]]&gt;0,Pēdējā_rinda-ROW(),0)</f>
        <v>86</v>
      </c>
    </row>
    <row r="278" spans="2:10" ht="15" customHeight="1" x14ac:dyDescent="0.25">
      <c r="B278" s="21">
        <f>ROWS($B$4:B278)</f>
        <v>275</v>
      </c>
      <c r="C278" s="14">
        <f ca="1">IF(Ievadītās_vērtības,IF(Aizdevuma_dzēšana[[#This Row],['#]]&lt;=Aizdevuma_termiņš,IF(ROW()-ROW(Aizdevuma_dzēšana[[#Headers],[maksājums
datums]])=1,Aizdevuma_sākums,IF(I277&gt;0,EDATE(C277,1),"")),""),"")</f>
        <v>51662</v>
      </c>
      <c r="D278" s="17">
        <f ca="1">IF(ROW()-ROW(Aizdevuma_dzēšana[[#Headers],[sākuma
atlikums]])=1,Aizdevuma_summa,IF(Aizdevuma_dzēšana[[#This Row],[maksājums
datums]]="",0,INDEX(Aizdevuma_dzēšana[], ROW()-4,8)))</f>
        <v>77467.085640952224</v>
      </c>
      <c r="E278" s="17">
        <f ca="1">IF(Ievadītās_vērtības,IF(ROW()-ROW(Aizdevuma_dzēšana[[#Headers],[procenti]])=1,-IPMT(Procentu_likme/12,1,Aizdevuma_termiņš-ROWS($C$4:C278)+1,Aizdevuma_dzēšana[[#This Row],[sākuma
atlikums]]),IFERROR(-IPMT(Procentu_likme/12,1,Aizdevuma_dzēšana[[#This Row],['#
atlikums]],D279),0)),0)</f>
        <v>319.65092466013294</v>
      </c>
      <c r="F278" s="17">
        <f ca="1">IFERROR(IF(AND(Ievadītās_vērtības,Aizdevuma_dzēšana[[#This Row],[maksājums
datums]]&lt;&gt;""),-PPMT(Procentu_likme/12,1,Aizdevuma_termiņš-ROWS($C$4:C278)+1,Aizdevuma_dzēšana[[#This Row],[sākuma
atlikums]]),""),0)</f>
        <v>750.86372252031174</v>
      </c>
      <c r="G278" s="17">
        <f ca="1">IF(Aizdevuma_dzēšana[[#This Row],[maksājums
datums]]="",0,Īpašuma_nodokļa_summa)</f>
        <v>375</v>
      </c>
      <c r="H278" s="17">
        <f ca="1">IF(Aizdevuma_dzēšana[[#This Row],[maksājums
datums]]="",0,Aizdevuma_dzēšana[[#This Row],[procenti]]+Aizdevuma_dzēšana[[#This Row],[pamatsumma]]+Aizdevuma_dzēšana[[#This Row],[īpašuma
nodoklis]])</f>
        <v>1445.5146471804446</v>
      </c>
      <c r="I278" s="17">
        <f ca="1">IF(Aizdevuma_dzēšana[[#This Row],[maksājums
datums]]="",0,Aizdevuma_dzēšana[[#This Row],[sākuma
atlikums]]-Aizdevuma_dzēšana[[#This Row],[pamatsumma]])</f>
        <v>76716.221918431911</v>
      </c>
      <c r="J278" s="12">
        <f ca="1">IF(Aizdevuma_dzēšana[[#This Row],[beigu
atlikums]]&gt;0,Pēdējā_rinda-ROW(),0)</f>
        <v>85</v>
      </c>
    </row>
    <row r="279" spans="2:10" ht="15" customHeight="1" x14ac:dyDescent="0.25">
      <c r="B279" s="21">
        <f>ROWS($B$4:B279)</f>
        <v>276</v>
      </c>
      <c r="C279" s="14">
        <f ca="1">IF(Ievadītās_vērtības,IF(Aizdevuma_dzēšana[[#This Row],['#]]&lt;=Aizdevuma_termiņš,IF(ROW()-ROW(Aizdevuma_dzēšana[[#Headers],[maksājums
datums]])=1,Aizdevuma_sākums,IF(I278&gt;0,EDATE(C278,1),"")),""),"")</f>
        <v>51692</v>
      </c>
      <c r="D279" s="17">
        <f ca="1">IF(ROW()-ROW(Aizdevuma_dzēšana[[#Headers],[sākuma
atlikums]])=1,Aizdevuma_summa,IF(Aizdevuma_dzēšana[[#This Row],[maksājums
datums]]="",0,INDEX(Aizdevuma_dzēšana[], ROW()-4,8)))</f>
        <v>76716.221918431911</v>
      </c>
      <c r="E279" s="17">
        <f ca="1">IF(Ievadītās_vērtības,IF(ROW()-ROW(Aizdevuma_dzēšana[[#Headers],[procenti]])=1,-IPMT(Procentu_likme/12,1,Aizdevuma_termiņš-ROWS($C$4:C279)+1,Aizdevuma_dzēšana[[#This Row],[sākuma
atlikums]]),IFERROR(-IPMT(Procentu_likme/12,1,Aizdevuma_dzēšana[[#This Row],['#
atlikums]],D280),0)),0)</f>
        <v>316.50928998778238</v>
      </c>
      <c r="F279" s="17">
        <f ca="1">IFERROR(IF(AND(Ievadītās_vērtības,Aizdevuma_dzēšana[[#This Row],[maksājums
datums]]&lt;&gt;""),-PPMT(Procentu_likme/12,1,Aizdevuma_termiņš-ROWS($C$4:C279)+1,Aizdevuma_dzēšana[[#This Row],[sākuma
atlikums]]),""),0)</f>
        <v>753.99232136414628</v>
      </c>
      <c r="G279" s="17">
        <f ca="1">IF(Aizdevuma_dzēšana[[#This Row],[maksājums
datums]]="",0,Īpašuma_nodokļa_summa)</f>
        <v>375</v>
      </c>
      <c r="H279" s="17">
        <f ca="1">IF(Aizdevuma_dzēšana[[#This Row],[maksājums
datums]]="",0,Aizdevuma_dzēšana[[#This Row],[procenti]]+Aizdevuma_dzēšana[[#This Row],[pamatsumma]]+Aizdevuma_dzēšana[[#This Row],[īpašuma
nodoklis]])</f>
        <v>1445.5016113519287</v>
      </c>
      <c r="I279" s="17">
        <f ca="1">IF(Aizdevuma_dzēšana[[#This Row],[maksājums
datums]]="",0,Aizdevuma_dzēšana[[#This Row],[sākuma
atlikums]]-Aizdevuma_dzēšana[[#This Row],[pamatsumma]])</f>
        <v>75962.229597067766</v>
      </c>
      <c r="J279" s="12">
        <f ca="1">IF(Aizdevuma_dzēšana[[#This Row],[beigu
atlikums]]&gt;0,Pēdējā_rinda-ROW(),0)</f>
        <v>84</v>
      </c>
    </row>
    <row r="280" spans="2:10" ht="15" customHeight="1" x14ac:dyDescent="0.25">
      <c r="B280" s="21">
        <f>ROWS($B$4:B280)</f>
        <v>277</v>
      </c>
      <c r="C280" s="14">
        <f ca="1">IF(Ievadītās_vērtības,IF(Aizdevuma_dzēšana[[#This Row],['#]]&lt;=Aizdevuma_termiņš,IF(ROW()-ROW(Aizdevuma_dzēšana[[#Headers],[maksājums
datums]])=1,Aizdevuma_sākums,IF(I279&gt;0,EDATE(C279,1),"")),""),"")</f>
        <v>51723</v>
      </c>
      <c r="D280" s="17">
        <f ca="1">IF(ROW()-ROW(Aizdevuma_dzēšana[[#Headers],[sākuma
atlikums]])=1,Aizdevuma_summa,IF(Aizdevuma_dzēšana[[#This Row],[maksājums
datums]]="",0,INDEX(Aizdevuma_dzēšana[], ROW()-4,8)))</f>
        <v>75962.229597067766</v>
      </c>
      <c r="E280" s="17">
        <f ca="1">IF(Ievadītās_vērtības,IF(ROW()-ROW(Aizdevuma_dzēšana[[#Headers],[procenti]])=1,-IPMT(Procentu_likme/12,1,Aizdevuma_termiņš-ROWS($C$4:C280)+1,Aizdevuma_dzēšana[[#This Row],[sākuma
atlikums]]),IFERROR(-IPMT(Procentu_likme/12,1,Aizdevuma_dzēšana[[#This Row],['#
atlikums]],D281),0)),0)</f>
        <v>313.35456517096361</v>
      </c>
      <c r="F280" s="17">
        <f ca="1">IFERROR(IF(AND(Ievadītās_vērtības,Aizdevuma_dzēšana[[#This Row],[maksājums
datums]]&lt;&gt;""),-PPMT(Procentu_likme/12,1,Aizdevuma_termiņš-ROWS($C$4:C280)+1,Aizdevuma_dzēšana[[#This Row],[sākuma
atlikums]]),""),0)</f>
        <v>757.13395603649678</v>
      </c>
      <c r="G280" s="17">
        <f ca="1">IF(Aizdevuma_dzēšana[[#This Row],[maksājums
datums]]="",0,Īpašuma_nodokļa_summa)</f>
        <v>375</v>
      </c>
      <c r="H280" s="17">
        <f ca="1">IF(Aizdevuma_dzēšana[[#This Row],[maksājums
datums]]="",0,Aizdevuma_dzēšana[[#This Row],[procenti]]+Aizdevuma_dzēšana[[#This Row],[pamatsumma]]+Aizdevuma_dzēšana[[#This Row],[īpašuma
nodoklis]])</f>
        <v>1445.4885212074605</v>
      </c>
      <c r="I280" s="17">
        <f ca="1">IF(Aizdevuma_dzēšana[[#This Row],[maksājums
datums]]="",0,Aizdevuma_dzēšana[[#This Row],[sākuma
atlikums]]-Aizdevuma_dzēšana[[#This Row],[pamatsumma]])</f>
        <v>75205.095641031265</v>
      </c>
      <c r="J280" s="12">
        <f ca="1">IF(Aizdevuma_dzēšana[[#This Row],[beigu
atlikums]]&gt;0,Pēdējā_rinda-ROW(),0)</f>
        <v>83</v>
      </c>
    </row>
    <row r="281" spans="2:10" ht="15" customHeight="1" x14ac:dyDescent="0.25">
      <c r="B281" s="21">
        <f>ROWS($B$4:B281)</f>
        <v>278</v>
      </c>
      <c r="C281" s="14">
        <f ca="1">IF(Ievadītās_vērtības,IF(Aizdevuma_dzēšana[[#This Row],['#]]&lt;=Aizdevuma_termiņš,IF(ROW()-ROW(Aizdevuma_dzēšana[[#Headers],[maksājums
datums]])=1,Aizdevuma_sākums,IF(I280&gt;0,EDATE(C280,1),"")),""),"")</f>
        <v>51754</v>
      </c>
      <c r="D281" s="17">
        <f ca="1">IF(ROW()-ROW(Aizdevuma_dzēšana[[#Headers],[sākuma
atlikums]])=1,Aizdevuma_summa,IF(Aizdevuma_dzēšana[[#This Row],[maksājums
datums]]="",0,INDEX(Aizdevuma_dzēšana[], ROW()-4,8)))</f>
        <v>75205.095641031265</v>
      </c>
      <c r="E281" s="17">
        <f ca="1">IF(Ievadītās_vērtības,IF(ROW()-ROW(Aizdevuma_dzēšana[[#Headers],[procenti]])=1,-IPMT(Procentu_likme/12,1,Aizdevuma_termiņš-ROWS($C$4:C281)+1,Aizdevuma_dzēšana[[#This Row],[sākuma
atlikums]]),IFERROR(-IPMT(Procentu_likme/12,1,Aizdevuma_dzēšana[[#This Row],['#
atlikums]],D282),0)),0)</f>
        <v>310.18669566740812</v>
      </c>
      <c r="F281" s="17">
        <f ca="1">IFERROR(IF(AND(Ievadītās_vērtības,Aizdevuma_dzēšana[[#This Row],[maksājums
datums]]&lt;&gt;""),-PPMT(Procentu_likme/12,1,Aizdevuma_termiņš-ROWS($C$4:C281)+1,Aizdevuma_dzēšana[[#This Row],[sākuma
atlikums]]),""),0)</f>
        <v>760.28868085331555</v>
      </c>
      <c r="G281" s="17">
        <f ca="1">IF(Aizdevuma_dzēšana[[#This Row],[maksājums
datums]]="",0,Īpašuma_nodokļa_summa)</f>
        <v>375</v>
      </c>
      <c r="H281" s="17">
        <f ca="1">IF(Aizdevuma_dzēšana[[#This Row],[maksājums
datums]]="",0,Aizdevuma_dzēšana[[#This Row],[procenti]]+Aizdevuma_dzēšana[[#This Row],[pamatsumma]]+Aizdevuma_dzēšana[[#This Row],[īpašuma
nodoklis]])</f>
        <v>1445.4753765207238</v>
      </c>
      <c r="I281" s="17">
        <f ca="1">IF(Aizdevuma_dzēšana[[#This Row],[maksājums
datums]]="",0,Aizdevuma_dzēšana[[#This Row],[sākuma
atlikums]]-Aizdevuma_dzēšana[[#This Row],[pamatsumma]])</f>
        <v>74444.806960177943</v>
      </c>
      <c r="J281" s="12">
        <f ca="1">IF(Aizdevuma_dzēšana[[#This Row],[beigu
atlikums]]&gt;0,Pēdējā_rinda-ROW(),0)</f>
        <v>82</v>
      </c>
    </row>
    <row r="282" spans="2:10" ht="15" customHeight="1" x14ac:dyDescent="0.25">
      <c r="B282" s="21">
        <f>ROWS($B$4:B282)</f>
        <v>279</v>
      </c>
      <c r="C282" s="14">
        <f ca="1">IF(Ievadītās_vērtības,IF(Aizdevuma_dzēšana[[#This Row],['#]]&lt;=Aizdevuma_termiņš,IF(ROW()-ROW(Aizdevuma_dzēšana[[#Headers],[maksājums
datums]])=1,Aizdevuma_sākums,IF(I281&gt;0,EDATE(C281,1),"")),""),"")</f>
        <v>51784</v>
      </c>
      <c r="D282" s="17">
        <f ca="1">IF(ROW()-ROW(Aizdevuma_dzēšana[[#Headers],[sākuma
atlikums]])=1,Aizdevuma_summa,IF(Aizdevuma_dzēšana[[#This Row],[maksājums
datums]]="",0,INDEX(Aizdevuma_dzēšana[], ROW()-4,8)))</f>
        <v>74444.806960177943</v>
      </c>
      <c r="E282" s="17">
        <f ca="1">IF(Ievadītās_vērtības,IF(ROW()-ROW(Aizdevuma_dzēšana[[#Headers],[procenti]])=1,-IPMT(Procentu_likme/12,1,Aizdevuma_termiņš-ROWS($C$4:C282)+1,Aizdevuma_dzēšana[[#This Row],[sākuma
atlikums]]),IFERROR(-IPMT(Procentu_likme/12,1,Aizdevuma_dzēšana[[#This Row],['#
atlikums]],D283),0)),0)</f>
        <v>307.00562670758779</v>
      </c>
      <c r="F282" s="17">
        <f ca="1">IFERROR(IF(AND(Ievadītās_vērtības,Aizdevuma_dzēšana[[#This Row],[maksājums
datums]]&lt;&gt;""),-PPMT(Procentu_likme/12,1,Aizdevuma_termiņš-ROWS($C$4:C282)+1,Aizdevuma_dzēšana[[#This Row],[sākuma
atlikums]]),""),0)</f>
        <v>763.45655035687093</v>
      </c>
      <c r="G282" s="17">
        <f ca="1">IF(Aizdevuma_dzēšana[[#This Row],[maksājums
datums]]="",0,Īpašuma_nodokļa_summa)</f>
        <v>375</v>
      </c>
      <c r="H282" s="17">
        <f ca="1">IF(Aizdevuma_dzēšana[[#This Row],[maksājums
datums]]="",0,Aizdevuma_dzēšana[[#This Row],[procenti]]+Aizdevuma_dzēšana[[#This Row],[pamatsumma]]+Aizdevuma_dzēšana[[#This Row],[īpašuma
nodoklis]])</f>
        <v>1445.4621770644587</v>
      </c>
      <c r="I282" s="17">
        <f ca="1">IF(Aizdevuma_dzēšana[[#This Row],[maksājums
datums]]="",0,Aizdevuma_dzēšana[[#This Row],[sākuma
atlikums]]-Aizdevuma_dzēšana[[#This Row],[pamatsumma]])</f>
        <v>73681.350409821069</v>
      </c>
      <c r="J282" s="12">
        <f ca="1">IF(Aizdevuma_dzēšana[[#This Row],[beigu
atlikums]]&gt;0,Pēdējā_rinda-ROW(),0)</f>
        <v>81</v>
      </c>
    </row>
    <row r="283" spans="2:10" ht="15" customHeight="1" x14ac:dyDescent="0.25">
      <c r="B283" s="21">
        <f>ROWS($B$4:B283)</f>
        <v>280</v>
      </c>
      <c r="C283" s="14">
        <f ca="1">IF(Ievadītās_vērtības,IF(Aizdevuma_dzēšana[[#This Row],['#]]&lt;=Aizdevuma_termiņš,IF(ROW()-ROW(Aizdevuma_dzēšana[[#Headers],[maksājums
datums]])=1,Aizdevuma_sākums,IF(I282&gt;0,EDATE(C282,1),"")),""),"")</f>
        <v>51815</v>
      </c>
      <c r="D283" s="17">
        <f ca="1">IF(ROW()-ROW(Aizdevuma_dzēšana[[#Headers],[sākuma
atlikums]])=1,Aizdevuma_summa,IF(Aizdevuma_dzēšana[[#This Row],[maksājums
datums]]="",0,INDEX(Aizdevuma_dzēšana[], ROW()-4,8)))</f>
        <v>73681.350409821069</v>
      </c>
      <c r="E283" s="17">
        <f ca="1">IF(Ievadītās_vērtības,IF(ROW()-ROW(Aizdevuma_dzēšana[[#Headers],[procenti]])=1,-IPMT(Procentu_likme/12,1,Aizdevuma_termiņš-ROWS($C$4:C283)+1,Aizdevuma_dzēšana[[#This Row],[sākuma
atlikums]]),IFERROR(-IPMT(Procentu_likme/12,1,Aizdevuma_dzēšana[[#This Row],['#
atlikums]],D284),0)),0)</f>
        <v>303.81130329376822</v>
      </c>
      <c r="F283" s="17">
        <f ca="1">IFERROR(IF(AND(Ievadītās_vērtības,Aizdevuma_dzēšana[[#This Row],[maksājums
datums]]&lt;&gt;""),-PPMT(Procentu_likme/12,1,Aizdevuma_termiņš-ROWS($C$4:C283)+1,Aizdevuma_dzēšana[[#This Row],[sākuma
atlikums]]),""),0)</f>
        <v>766.63761931669126</v>
      </c>
      <c r="G283" s="17">
        <f ca="1">IF(Aizdevuma_dzēšana[[#This Row],[maksājums
datums]]="",0,Īpašuma_nodokļa_summa)</f>
        <v>375</v>
      </c>
      <c r="H283" s="17">
        <f ca="1">IF(Aizdevuma_dzēšana[[#This Row],[maksājums
datums]]="",0,Aizdevuma_dzēšana[[#This Row],[procenti]]+Aizdevuma_dzēšana[[#This Row],[pamatsumma]]+Aizdevuma_dzēšana[[#This Row],[īpašuma
nodoklis]])</f>
        <v>1445.4489226104595</v>
      </c>
      <c r="I283" s="17">
        <f ca="1">IF(Aizdevuma_dzēšana[[#This Row],[maksājums
datums]]="",0,Aizdevuma_dzēšana[[#This Row],[sākuma
atlikums]]-Aizdevuma_dzēšana[[#This Row],[pamatsumma]])</f>
        <v>72914.712790504374</v>
      </c>
      <c r="J283" s="12">
        <f ca="1">IF(Aizdevuma_dzēšana[[#This Row],[beigu
atlikums]]&gt;0,Pēdējā_rinda-ROW(),0)</f>
        <v>80</v>
      </c>
    </row>
    <row r="284" spans="2:10" ht="15" customHeight="1" x14ac:dyDescent="0.25">
      <c r="B284" s="21">
        <f>ROWS($B$4:B284)</f>
        <v>281</v>
      </c>
      <c r="C284" s="14">
        <f ca="1">IF(Ievadītās_vērtības,IF(Aizdevuma_dzēšana[[#This Row],['#]]&lt;=Aizdevuma_termiņš,IF(ROW()-ROW(Aizdevuma_dzēšana[[#Headers],[maksājums
datums]])=1,Aizdevuma_sākums,IF(I283&gt;0,EDATE(C283,1),"")),""),"")</f>
        <v>51845</v>
      </c>
      <c r="D284" s="17">
        <f ca="1">IF(ROW()-ROW(Aizdevuma_dzēšana[[#Headers],[sākuma
atlikums]])=1,Aizdevuma_summa,IF(Aizdevuma_dzēšana[[#This Row],[maksājums
datums]]="",0,INDEX(Aizdevuma_dzēšana[], ROW()-4,8)))</f>
        <v>72914.712790504374</v>
      </c>
      <c r="E284" s="17">
        <f ca="1">IF(Ievadītās_vērtības,IF(ROW()-ROW(Aizdevuma_dzēšana[[#Headers],[procenti]])=1,-IPMT(Procentu_likme/12,1,Aizdevuma_termiņš-ROWS($C$4:C284)+1,Aizdevuma_dzēšana[[#This Row],[sākuma
atlikums]]),IFERROR(-IPMT(Procentu_likme/12,1,Aizdevuma_dzēšana[[#This Row],['#
atlikums]],D285),0)),0)</f>
        <v>300.60367019905777</v>
      </c>
      <c r="F284" s="17">
        <f ca="1">IFERROR(IF(AND(Ievadītās_vērtības,Aizdevuma_dzēšana[[#This Row],[maksājums
datums]]&lt;&gt;""),-PPMT(Procentu_likme/12,1,Aizdevuma_termiņš-ROWS($C$4:C284)+1,Aizdevuma_dzēšana[[#This Row],[sākuma
atlikums]]),""),0)</f>
        <v>769.83194273051083</v>
      </c>
      <c r="G284" s="17">
        <f ca="1">IF(Aizdevuma_dzēšana[[#This Row],[maksājums
datums]]="",0,Īpašuma_nodokļa_summa)</f>
        <v>375</v>
      </c>
      <c r="H284" s="17">
        <f ca="1">IF(Aizdevuma_dzēšana[[#This Row],[maksājums
datums]]="",0,Aizdevuma_dzēšana[[#This Row],[procenti]]+Aizdevuma_dzēšana[[#This Row],[pamatsumma]]+Aizdevuma_dzēšana[[#This Row],[īpašuma
nodoklis]])</f>
        <v>1445.4356129295686</v>
      </c>
      <c r="I284" s="17">
        <f ca="1">IF(Aizdevuma_dzēšana[[#This Row],[maksājums
datums]]="",0,Aizdevuma_dzēšana[[#This Row],[sākuma
atlikums]]-Aizdevuma_dzēšana[[#This Row],[pamatsumma]])</f>
        <v>72144.880847773864</v>
      </c>
      <c r="J284" s="12">
        <f ca="1">IF(Aizdevuma_dzēšana[[#This Row],[beigu
atlikums]]&gt;0,Pēdējā_rinda-ROW(),0)</f>
        <v>79</v>
      </c>
    </row>
    <row r="285" spans="2:10" ht="15" customHeight="1" x14ac:dyDescent="0.25">
      <c r="B285" s="21">
        <f>ROWS($B$4:B285)</f>
        <v>282</v>
      </c>
      <c r="C285" s="14">
        <f ca="1">IF(Ievadītās_vērtības,IF(Aizdevuma_dzēšana[[#This Row],['#]]&lt;=Aizdevuma_termiņš,IF(ROW()-ROW(Aizdevuma_dzēšana[[#Headers],[maksājums
datums]])=1,Aizdevuma_sākums,IF(I284&gt;0,EDATE(C284,1),"")),""),"")</f>
        <v>51876</v>
      </c>
      <c r="D285" s="17">
        <f ca="1">IF(ROW()-ROW(Aizdevuma_dzēšana[[#Headers],[sākuma
atlikums]])=1,Aizdevuma_summa,IF(Aizdevuma_dzēšana[[#This Row],[maksājums
datums]]="",0,INDEX(Aizdevuma_dzēšana[], ROW()-4,8)))</f>
        <v>72144.880847773864</v>
      </c>
      <c r="E285" s="17">
        <f ca="1">IF(Ievadītās_vērtības,IF(ROW()-ROW(Aizdevuma_dzēšana[[#Headers],[procenti]])=1,-IPMT(Procentu_likme/12,1,Aizdevuma_termiņš-ROWS($C$4:C285)+1,Aizdevuma_dzēšana[[#This Row],[sākuma
atlikums]]),IFERROR(-IPMT(Procentu_likme/12,1,Aizdevuma_dzēšana[[#This Row],['#
atlikums]],D286),0)),0)</f>
        <v>297.38267196645268</v>
      </c>
      <c r="F285" s="17">
        <f ca="1">IFERROR(IF(AND(Ievadītās_vērtības,Aizdevuma_dzēšana[[#This Row],[maksājums
datums]]&lt;&gt;""),-PPMT(Procentu_likme/12,1,Aizdevuma_termiņš-ROWS($C$4:C285)+1,Aizdevuma_dzēšana[[#This Row],[sākuma
atlikums]]),""),0)</f>
        <v>773.03957582522128</v>
      </c>
      <c r="G285" s="17">
        <f ca="1">IF(Aizdevuma_dzēšana[[#This Row],[maksājums
datums]]="",0,Īpašuma_nodokļa_summa)</f>
        <v>375</v>
      </c>
      <c r="H285" s="17">
        <f ca="1">IF(Aizdevuma_dzēšana[[#This Row],[maksājums
datums]]="",0,Aizdevuma_dzēšana[[#This Row],[procenti]]+Aizdevuma_dzēšana[[#This Row],[pamatsumma]]+Aizdevuma_dzēšana[[#This Row],[īpašuma
nodoklis]])</f>
        <v>1445.422247791674</v>
      </c>
      <c r="I285" s="17">
        <f ca="1">IF(Aizdevuma_dzēšana[[#This Row],[maksājums
datums]]="",0,Aizdevuma_dzēšana[[#This Row],[sākuma
atlikums]]-Aizdevuma_dzēšana[[#This Row],[pamatsumma]])</f>
        <v>71371.841271948637</v>
      </c>
      <c r="J285" s="12">
        <f ca="1">IF(Aizdevuma_dzēšana[[#This Row],[beigu
atlikums]]&gt;0,Pēdējā_rinda-ROW(),0)</f>
        <v>78</v>
      </c>
    </row>
    <row r="286" spans="2:10" ht="15" customHeight="1" x14ac:dyDescent="0.25">
      <c r="B286" s="21">
        <f>ROWS($B$4:B286)</f>
        <v>283</v>
      </c>
      <c r="C286" s="14">
        <f ca="1">IF(Ievadītās_vērtības,IF(Aizdevuma_dzēšana[[#This Row],['#]]&lt;=Aizdevuma_termiņš,IF(ROW()-ROW(Aizdevuma_dzēšana[[#Headers],[maksājums
datums]])=1,Aizdevuma_sākums,IF(I285&gt;0,EDATE(C285,1),"")),""),"")</f>
        <v>51907</v>
      </c>
      <c r="D286" s="17">
        <f ca="1">IF(ROW()-ROW(Aizdevuma_dzēšana[[#Headers],[sākuma
atlikums]])=1,Aizdevuma_summa,IF(Aizdevuma_dzēšana[[#This Row],[maksājums
datums]]="",0,INDEX(Aizdevuma_dzēšana[], ROW()-4,8)))</f>
        <v>71371.841271948637</v>
      </c>
      <c r="E286" s="17">
        <f ca="1">IF(Ievadītās_vērtības,IF(ROW()-ROW(Aizdevuma_dzēšana[[#Headers],[procenti]])=1,-IPMT(Procentu_likme/12,1,Aizdevuma_termiņš-ROWS($C$4:C286)+1,Aizdevuma_dzēšana[[#This Row],[sākuma
atlikums]]),IFERROR(-IPMT(Procentu_likme/12,1,Aizdevuma_dzēšana[[#This Row],['#
atlikums]],D287),0)),0)</f>
        <v>294.14825290787837</v>
      </c>
      <c r="F286" s="17">
        <f ca="1">IFERROR(IF(AND(Ievadītās_vērtības,Aizdevuma_dzēšana[[#This Row],[maksājums
datums]]&lt;&gt;""),-PPMT(Procentu_likme/12,1,Aizdevuma_termiņš-ROWS($C$4:C286)+1,Aizdevuma_dzēšana[[#This Row],[sākuma
atlikums]]),""),0)</f>
        <v>776.26057405782615</v>
      </c>
      <c r="G286" s="17">
        <f ca="1">IF(Aizdevuma_dzēšana[[#This Row],[maksājums
datums]]="",0,Īpašuma_nodokļa_summa)</f>
        <v>375</v>
      </c>
      <c r="H286" s="17">
        <f ca="1">IF(Aizdevuma_dzēšana[[#This Row],[maksājums
datums]]="",0,Aizdevuma_dzēšana[[#This Row],[procenti]]+Aizdevuma_dzēšana[[#This Row],[pamatsumma]]+Aizdevuma_dzēšana[[#This Row],[īpašuma
nodoklis]])</f>
        <v>1445.4088269657045</v>
      </c>
      <c r="I286" s="17">
        <f ca="1">IF(Aizdevuma_dzēšana[[#This Row],[maksājums
datums]]="",0,Aizdevuma_dzēšana[[#This Row],[sākuma
atlikums]]-Aizdevuma_dzēšana[[#This Row],[pamatsumma]])</f>
        <v>70595.580697890808</v>
      </c>
      <c r="J286" s="12">
        <f ca="1">IF(Aizdevuma_dzēšana[[#This Row],[beigu
atlikums]]&gt;0,Pēdējā_rinda-ROW(),0)</f>
        <v>77</v>
      </c>
    </row>
    <row r="287" spans="2:10" ht="15" customHeight="1" x14ac:dyDescent="0.25">
      <c r="B287" s="21">
        <f>ROWS($B$4:B287)</f>
        <v>284</v>
      </c>
      <c r="C287" s="14">
        <f ca="1">IF(Ievadītās_vērtības,IF(Aizdevuma_dzēšana[[#This Row],['#]]&lt;=Aizdevuma_termiņš,IF(ROW()-ROW(Aizdevuma_dzēšana[[#Headers],[maksājums
datums]])=1,Aizdevuma_sākums,IF(I286&gt;0,EDATE(C286,1),"")),""),"")</f>
        <v>51935</v>
      </c>
      <c r="D287" s="17">
        <f ca="1">IF(ROW()-ROW(Aizdevuma_dzēšana[[#Headers],[sākuma
atlikums]])=1,Aizdevuma_summa,IF(Aizdevuma_dzēšana[[#This Row],[maksājums
datums]]="",0,INDEX(Aizdevuma_dzēšana[], ROW()-4,8)))</f>
        <v>70595.580697890808</v>
      </c>
      <c r="E287" s="17">
        <f ca="1">IF(Ievadītās_vērtības,IF(ROW()-ROW(Aizdevuma_dzēšana[[#Headers],[procenti]])=1,-IPMT(Procentu_likme/12,1,Aizdevuma_termiņš-ROWS($C$4:C287)+1,Aizdevuma_dzēšana[[#This Row],[sākuma
atlikums]]),IFERROR(-IPMT(Procentu_likme/12,1,Aizdevuma_dzēšana[[#This Row],['#
atlikums]],D288),0)),0)</f>
        <v>290.90035710322667</v>
      </c>
      <c r="F287" s="17">
        <f ca="1">IFERROR(IF(AND(Ievadītās_vērtības,Aizdevuma_dzēšana[[#This Row],[maksājums
datums]]&lt;&gt;""),-PPMT(Procentu_likme/12,1,Aizdevuma_termiņš-ROWS($C$4:C287)+1,Aizdevuma_dzēšana[[#This Row],[sākuma
atlikums]]),""),0)</f>
        <v>779.49499311640034</v>
      </c>
      <c r="G287" s="17">
        <f ca="1">IF(Aizdevuma_dzēšana[[#This Row],[maksājums
datums]]="",0,Īpašuma_nodokļa_summa)</f>
        <v>375</v>
      </c>
      <c r="H287" s="17">
        <f ca="1">IF(Aizdevuma_dzēšana[[#This Row],[maksājums
datums]]="",0,Aizdevuma_dzēšana[[#This Row],[procenti]]+Aizdevuma_dzēšana[[#This Row],[pamatsumma]]+Aizdevuma_dzēšana[[#This Row],[īpašuma
nodoklis]])</f>
        <v>1445.3953502196271</v>
      </c>
      <c r="I287" s="17">
        <f ca="1">IF(Aizdevuma_dzēšana[[#This Row],[maksājums
datums]]="",0,Aizdevuma_dzēšana[[#This Row],[sākuma
atlikums]]-Aizdevuma_dzēšana[[#This Row],[pamatsumma]])</f>
        <v>69816.085704774407</v>
      </c>
      <c r="J287" s="12">
        <f ca="1">IF(Aizdevuma_dzēšana[[#This Row],[beigu
atlikums]]&gt;0,Pēdējā_rinda-ROW(),0)</f>
        <v>76</v>
      </c>
    </row>
    <row r="288" spans="2:10" ht="15" customHeight="1" x14ac:dyDescent="0.25">
      <c r="B288" s="21">
        <f>ROWS($B$4:B288)</f>
        <v>285</v>
      </c>
      <c r="C288" s="14">
        <f ca="1">IF(Ievadītās_vērtības,IF(Aizdevuma_dzēšana[[#This Row],['#]]&lt;=Aizdevuma_termiņš,IF(ROW()-ROW(Aizdevuma_dzēšana[[#Headers],[maksājums
datums]])=1,Aizdevuma_sākums,IF(I287&gt;0,EDATE(C287,1),"")),""),"")</f>
        <v>51966</v>
      </c>
      <c r="D288" s="17">
        <f ca="1">IF(ROW()-ROW(Aizdevuma_dzēšana[[#Headers],[sākuma
atlikums]])=1,Aizdevuma_summa,IF(Aizdevuma_dzēšana[[#This Row],[maksājums
datums]]="",0,INDEX(Aizdevuma_dzēšana[], ROW()-4,8)))</f>
        <v>69816.085704774407</v>
      </c>
      <c r="E288" s="17">
        <f ca="1">IF(Ievadītās_vērtības,IF(ROW()-ROW(Aizdevuma_dzēšana[[#Headers],[procenti]])=1,-IPMT(Procentu_likme/12,1,Aizdevuma_termiņš-ROWS($C$4:C288)+1,Aizdevuma_dzēšana[[#This Row],[sākuma
atlikums]]),IFERROR(-IPMT(Procentu_likme/12,1,Aizdevuma_dzēšana[[#This Row],['#
atlikums]],D289),0)),0)</f>
        <v>287.63892839938893</v>
      </c>
      <c r="F288" s="17">
        <f ca="1">IFERROR(IF(AND(Ievadītās_vērtības,Aizdevuma_dzēšana[[#This Row],[maksājums
datums]]&lt;&gt;""),-PPMT(Procentu_likme/12,1,Aizdevuma_termiņš-ROWS($C$4:C288)+1,Aizdevuma_dzēšana[[#This Row],[sākuma
atlikums]]),""),0)</f>
        <v>782.7428889210521</v>
      </c>
      <c r="G288" s="17">
        <f ca="1">IF(Aizdevuma_dzēšana[[#This Row],[maksājums
datums]]="",0,Īpašuma_nodokļa_summa)</f>
        <v>375</v>
      </c>
      <c r="H288" s="17">
        <f ca="1">IF(Aizdevuma_dzēšana[[#This Row],[maksājums
datums]]="",0,Aizdevuma_dzēšana[[#This Row],[procenti]]+Aizdevuma_dzēšana[[#This Row],[pamatsumma]]+Aizdevuma_dzēšana[[#This Row],[īpašuma
nodoklis]])</f>
        <v>1445.3818173204411</v>
      </c>
      <c r="I288" s="17">
        <f ca="1">IF(Aizdevuma_dzēšana[[#This Row],[maksājums
datums]]="",0,Aizdevuma_dzēšana[[#This Row],[sākuma
atlikums]]-Aizdevuma_dzēšana[[#This Row],[pamatsumma]])</f>
        <v>69033.34281585335</v>
      </c>
      <c r="J288" s="12">
        <f ca="1">IF(Aizdevuma_dzēšana[[#This Row],[beigu
atlikums]]&gt;0,Pēdējā_rinda-ROW(),0)</f>
        <v>75</v>
      </c>
    </row>
    <row r="289" spans="2:10" ht="15" customHeight="1" x14ac:dyDescent="0.25">
      <c r="B289" s="21">
        <f>ROWS($B$4:B289)</f>
        <v>286</v>
      </c>
      <c r="C289" s="14">
        <f ca="1">IF(Ievadītās_vērtības,IF(Aizdevuma_dzēšana[[#This Row],['#]]&lt;=Aizdevuma_termiņš,IF(ROW()-ROW(Aizdevuma_dzēšana[[#Headers],[maksājums
datums]])=1,Aizdevuma_sākums,IF(I288&gt;0,EDATE(C288,1),"")),""),"")</f>
        <v>51996</v>
      </c>
      <c r="D289" s="17">
        <f ca="1">IF(ROW()-ROW(Aizdevuma_dzēšana[[#Headers],[sākuma
atlikums]])=1,Aizdevuma_summa,IF(Aizdevuma_dzēšana[[#This Row],[maksājums
datums]]="",0,INDEX(Aizdevuma_dzēšana[], ROW()-4,8)))</f>
        <v>69033.34281585335</v>
      </c>
      <c r="E289" s="17">
        <f ca="1">IF(Ievadītās_vērtības,IF(ROW()-ROW(Aizdevuma_dzēšana[[#Headers],[procenti]])=1,-IPMT(Procentu_likme/12,1,Aizdevuma_termiņš-ROWS($C$4:C289)+1,Aizdevuma_dzēšana[[#This Row],[sākuma
atlikums]]),IFERROR(-IPMT(Procentu_likme/12,1,Aizdevuma_dzēšana[[#This Row],['#
atlikums]],D290),0)),0)</f>
        <v>284.36391040928527</v>
      </c>
      <c r="F289" s="17">
        <f ca="1">IFERROR(IF(AND(Ievadītās_vērtības,Aizdevuma_dzēšana[[#This Row],[maksājums
datums]]&lt;&gt;""),-PPMT(Procentu_likme/12,1,Aizdevuma_termiņš-ROWS($C$4:C289)+1,Aizdevuma_dzēšana[[#This Row],[sākuma
atlikums]]),""),0)</f>
        <v>786.00431762488984</v>
      </c>
      <c r="G289" s="17">
        <f ca="1">IF(Aizdevuma_dzēšana[[#This Row],[maksājums
datums]]="",0,Īpašuma_nodokļa_summa)</f>
        <v>375</v>
      </c>
      <c r="H289" s="17">
        <f ca="1">IF(Aizdevuma_dzēšana[[#This Row],[maksājums
datums]]="",0,Aizdevuma_dzēšana[[#This Row],[procenti]]+Aizdevuma_dzēšana[[#This Row],[pamatsumma]]+Aizdevuma_dzēšana[[#This Row],[īpašuma
nodoklis]])</f>
        <v>1445.368228034175</v>
      </c>
      <c r="I289" s="17">
        <f ca="1">IF(Aizdevuma_dzēšana[[#This Row],[maksājums
datums]]="",0,Aizdevuma_dzēšana[[#This Row],[sākuma
atlikums]]-Aizdevuma_dzēšana[[#This Row],[pamatsumma]])</f>
        <v>68247.338498228462</v>
      </c>
      <c r="J289" s="12">
        <f ca="1">IF(Aizdevuma_dzēšana[[#This Row],[beigu
atlikums]]&gt;0,Pēdējā_rinda-ROW(),0)</f>
        <v>74</v>
      </c>
    </row>
    <row r="290" spans="2:10" ht="15" customHeight="1" x14ac:dyDescent="0.25">
      <c r="B290" s="21">
        <f>ROWS($B$4:B290)</f>
        <v>287</v>
      </c>
      <c r="C290" s="14">
        <f ca="1">IF(Ievadītās_vērtības,IF(Aizdevuma_dzēšana[[#This Row],['#]]&lt;=Aizdevuma_termiņš,IF(ROW()-ROW(Aizdevuma_dzēšana[[#Headers],[maksājums
datums]])=1,Aizdevuma_sākums,IF(I289&gt;0,EDATE(C289,1),"")),""),"")</f>
        <v>52027</v>
      </c>
      <c r="D290" s="17">
        <f ca="1">IF(ROW()-ROW(Aizdevuma_dzēšana[[#Headers],[sākuma
atlikums]])=1,Aizdevuma_summa,IF(Aizdevuma_dzēšana[[#This Row],[maksājums
datums]]="",0,INDEX(Aizdevuma_dzēšana[], ROW()-4,8)))</f>
        <v>68247.338498228462</v>
      </c>
      <c r="E290" s="17">
        <f ca="1">IF(Ievadītās_vērtības,IF(ROW()-ROW(Aizdevuma_dzēšana[[#Headers],[procenti]])=1,-IPMT(Procentu_likme/12,1,Aizdevuma_termiņš-ROWS($C$4:C290)+1,Aizdevuma_dzēšana[[#This Row],[sākuma
atlikums]]),IFERROR(-IPMT(Procentu_likme/12,1,Aizdevuma_dzēšana[[#This Row],['#
atlikums]],D291),0)),0)</f>
        <v>281.07524651088943</v>
      </c>
      <c r="F290" s="17">
        <f ca="1">IFERROR(IF(AND(Ievadītās_vērtības,Aizdevuma_dzēšana[[#This Row],[maksājums
datums]]&lt;&gt;""),-PPMT(Procentu_likme/12,1,Aizdevuma_termiņš-ROWS($C$4:C290)+1,Aizdevuma_dzēšana[[#This Row],[sākuma
atlikums]]),""),0)</f>
        <v>789.27933561499356</v>
      </c>
      <c r="G290" s="17">
        <f ca="1">IF(Aizdevuma_dzēšana[[#This Row],[maksājums
datums]]="",0,Īpašuma_nodokļa_summa)</f>
        <v>375</v>
      </c>
      <c r="H290" s="17">
        <f ca="1">IF(Aizdevuma_dzēšana[[#This Row],[maksājums
datums]]="",0,Aizdevuma_dzēšana[[#This Row],[procenti]]+Aizdevuma_dzēšana[[#This Row],[pamatsumma]]+Aizdevuma_dzēšana[[#This Row],[īpašuma
nodoklis]])</f>
        <v>1445.3545821258831</v>
      </c>
      <c r="I290" s="17">
        <f ca="1">IF(Aizdevuma_dzēšana[[#This Row],[maksājums
datums]]="",0,Aizdevuma_dzēšana[[#This Row],[sākuma
atlikums]]-Aizdevuma_dzēšana[[#This Row],[pamatsumma]])</f>
        <v>67458.05916261347</v>
      </c>
      <c r="J290" s="12">
        <f ca="1">IF(Aizdevuma_dzēšana[[#This Row],[beigu
atlikums]]&gt;0,Pēdējā_rinda-ROW(),0)</f>
        <v>73</v>
      </c>
    </row>
    <row r="291" spans="2:10" ht="15" customHeight="1" x14ac:dyDescent="0.25">
      <c r="B291" s="21">
        <f>ROWS($B$4:B291)</f>
        <v>288</v>
      </c>
      <c r="C291" s="14">
        <f ca="1">IF(Ievadītās_vērtības,IF(Aizdevuma_dzēšana[[#This Row],['#]]&lt;=Aizdevuma_termiņš,IF(ROW()-ROW(Aizdevuma_dzēšana[[#Headers],[maksājums
datums]])=1,Aizdevuma_sākums,IF(I290&gt;0,EDATE(C290,1),"")),""),"")</f>
        <v>52057</v>
      </c>
      <c r="D291" s="17">
        <f ca="1">IF(ROW()-ROW(Aizdevuma_dzēšana[[#Headers],[sākuma
atlikums]])=1,Aizdevuma_summa,IF(Aizdevuma_dzēšana[[#This Row],[maksājums
datums]]="",0,INDEX(Aizdevuma_dzēšana[], ROW()-4,8)))</f>
        <v>67458.05916261347</v>
      </c>
      <c r="E291" s="17">
        <f ca="1">IF(Ievadītās_vērtības,IF(ROW()-ROW(Aizdevuma_dzēšana[[#Headers],[procenti]])=1,-IPMT(Procentu_likme/12,1,Aizdevuma_termiņš-ROWS($C$4:C291)+1,Aizdevuma_dzēšana[[#This Row],[sākuma
atlikums]]),IFERROR(-IPMT(Procentu_likme/12,1,Aizdevuma_dzēšana[[#This Row],['#
atlikums]],D292),0)),0)</f>
        <v>277.77287984625036</v>
      </c>
      <c r="F291" s="17">
        <f ca="1">IFERROR(IF(AND(Ievadītās_vērtības,Aizdevuma_dzēšana[[#This Row],[maksājums
datums]]&lt;&gt;""),-PPMT(Procentu_likme/12,1,Aizdevuma_termiņš-ROWS($C$4:C291)+1,Aizdevuma_dzēšana[[#This Row],[sākuma
atlikums]]),""),0)</f>
        <v>792.5679995133894</v>
      </c>
      <c r="G291" s="17">
        <f ca="1">IF(Aizdevuma_dzēšana[[#This Row],[maksājums
datums]]="",0,Īpašuma_nodokļa_summa)</f>
        <v>375</v>
      </c>
      <c r="H291" s="17">
        <f ca="1">IF(Aizdevuma_dzēšana[[#This Row],[maksājums
datums]]="",0,Aizdevuma_dzēšana[[#This Row],[procenti]]+Aizdevuma_dzēšana[[#This Row],[pamatsumma]]+Aizdevuma_dzēšana[[#This Row],[īpašuma
nodoklis]])</f>
        <v>1445.3408793596398</v>
      </c>
      <c r="I291" s="17">
        <f ca="1">IF(Aizdevuma_dzēšana[[#This Row],[maksājums
datums]]="",0,Aizdevuma_dzēšana[[#This Row],[sākuma
atlikums]]-Aizdevuma_dzēšana[[#This Row],[pamatsumma]])</f>
        <v>66665.491163100087</v>
      </c>
      <c r="J291" s="12">
        <f ca="1">IF(Aizdevuma_dzēšana[[#This Row],[beigu
atlikums]]&gt;0,Pēdējā_rinda-ROW(),0)</f>
        <v>72</v>
      </c>
    </row>
    <row r="292" spans="2:10" ht="15" customHeight="1" x14ac:dyDescent="0.25">
      <c r="B292" s="21">
        <f>ROWS($B$4:B292)</f>
        <v>289</v>
      </c>
      <c r="C292" s="14">
        <f ca="1">IF(Ievadītās_vērtības,IF(Aizdevuma_dzēšana[[#This Row],['#]]&lt;=Aizdevuma_termiņš,IF(ROW()-ROW(Aizdevuma_dzēšana[[#Headers],[maksājums
datums]])=1,Aizdevuma_sākums,IF(I291&gt;0,EDATE(C291,1),"")),""),"")</f>
        <v>52088</v>
      </c>
      <c r="D292" s="17">
        <f ca="1">IF(ROW()-ROW(Aizdevuma_dzēšana[[#Headers],[sākuma
atlikums]])=1,Aizdevuma_summa,IF(Aizdevuma_dzēšana[[#This Row],[maksājums
datums]]="",0,INDEX(Aizdevuma_dzēšana[], ROW()-4,8)))</f>
        <v>66665.491163100087</v>
      </c>
      <c r="E292" s="17">
        <f ca="1">IF(Ievadītās_vērtības,IF(ROW()-ROW(Aizdevuma_dzēšana[[#Headers],[procenti]])=1,-IPMT(Procentu_likme/12,1,Aizdevuma_termiņš-ROWS($C$4:C292)+1,Aizdevuma_dzēšana[[#This Row],[sākuma
atlikums]]),IFERROR(-IPMT(Procentu_likme/12,1,Aizdevuma_dzēšana[[#This Row],['#
atlikums]],D293),0)),0)</f>
        <v>274.45675332050854</v>
      </c>
      <c r="F292" s="17">
        <f ca="1">IFERROR(IF(AND(Ievadītās_vērtības,Aizdevuma_dzēšana[[#This Row],[maksājums
datums]]&lt;&gt;""),-PPMT(Procentu_likme/12,1,Aizdevuma_termiņš-ROWS($C$4:C292)+1,Aizdevuma_dzēšana[[#This Row],[sākuma
atlikums]]),""),0)</f>
        <v>795.87036617802869</v>
      </c>
      <c r="G292" s="17">
        <f ca="1">IF(Aizdevuma_dzēšana[[#This Row],[maksājums
datums]]="",0,Īpašuma_nodokļa_summa)</f>
        <v>375</v>
      </c>
      <c r="H292" s="17">
        <f ca="1">IF(Aizdevuma_dzēšana[[#This Row],[maksājums
datums]]="",0,Aizdevuma_dzēšana[[#This Row],[procenti]]+Aizdevuma_dzēšana[[#This Row],[pamatsumma]]+Aizdevuma_dzēšana[[#This Row],[īpašuma
nodoklis]])</f>
        <v>1445.3271194985373</v>
      </c>
      <c r="I292" s="17">
        <f ca="1">IF(Aizdevuma_dzēšana[[#This Row],[maksājums
datums]]="",0,Aizdevuma_dzēšana[[#This Row],[sākuma
atlikums]]-Aizdevuma_dzēšana[[#This Row],[pamatsumma]])</f>
        <v>65869.620796922056</v>
      </c>
      <c r="J292" s="12">
        <f ca="1">IF(Aizdevuma_dzēšana[[#This Row],[beigu
atlikums]]&gt;0,Pēdējā_rinda-ROW(),0)</f>
        <v>71</v>
      </c>
    </row>
    <row r="293" spans="2:10" ht="15" customHeight="1" x14ac:dyDescent="0.25">
      <c r="B293" s="21">
        <f>ROWS($B$4:B293)</f>
        <v>290</v>
      </c>
      <c r="C293" s="14">
        <f ca="1">IF(Ievadītās_vērtības,IF(Aizdevuma_dzēšana[[#This Row],['#]]&lt;=Aizdevuma_termiņš,IF(ROW()-ROW(Aizdevuma_dzēšana[[#Headers],[maksājums
datums]])=1,Aizdevuma_sākums,IF(I292&gt;0,EDATE(C292,1),"")),""),"")</f>
        <v>52119</v>
      </c>
      <c r="D293" s="17">
        <f ca="1">IF(ROW()-ROW(Aizdevuma_dzēšana[[#Headers],[sākuma
atlikums]])=1,Aizdevuma_summa,IF(Aizdevuma_dzēšana[[#This Row],[maksājums
datums]]="",0,INDEX(Aizdevuma_dzēšana[], ROW()-4,8)))</f>
        <v>65869.620796922056</v>
      </c>
      <c r="E293" s="17">
        <f ca="1">IF(Ievadītās_vērtības,IF(ROW()-ROW(Aizdevuma_dzēšana[[#Headers],[procenti]])=1,-IPMT(Procentu_likme/12,1,Aizdevuma_termiņš-ROWS($C$4:C293)+1,Aizdevuma_dzēšana[[#This Row],[sākuma
atlikums]]),IFERROR(-IPMT(Procentu_likme/12,1,Aizdevuma_dzēšana[[#This Row],['#
atlikums]],D294),0)),0)</f>
        <v>271.12680960090955</v>
      </c>
      <c r="F293" s="17">
        <f ca="1">IFERROR(IF(AND(Ievadītās_vērtības,Aizdevuma_dzēšana[[#This Row],[maksājums
datums]]&lt;&gt;""),-PPMT(Procentu_likme/12,1,Aizdevuma_termiņš-ROWS($C$4:C293)+1,Aizdevuma_dzēšana[[#This Row],[sākuma
atlikums]]),""),0)</f>
        <v>799.18649270377034</v>
      </c>
      <c r="G293" s="17">
        <f ca="1">IF(Aizdevuma_dzēšana[[#This Row],[maksājums
datums]]="",0,Īpašuma_nodokļa_summa)</f>
        <v>375</v>
      </c>
      <c r="H293" s="17">
        <f ca="1">IF(Aizdevuma_dzēšana[[#This Row],[maksājums
datums]]="",0,Aizdevuma_dzēšana[[#This Row],[procenti]]+Aizdevuma_dzēšana[[#This Row],[pamatsumma]]+Aizdevuma_dzēšana[[#This Row],[īpašuma
nodoklis]])</f>
        <v>1445.3133023046798</v>
      </c>
      <c r="I293" s="17">
        <f ca="1">IF(Aizdevuma_dzēšana[[#This Row],[maksājums
datums]]="",0,Aizdevuma_dzēšana[[#This Row],[sākuma
atlikums]]-Aizdevuma_dzēšana[[#This Row],[pamatsumma]])</f>
        <v>65070.434304218288</v>
      </c>
      <c r="J293" s="12">
        <f ca="1">IF(Aizdevuma_dzēšana[[#This Row],[beigu
atlikums]]&gt;0,Pēdējā_rinda-ROW(),0)</f>
        <v>70</v>
      </c>
    </row>
    <row r="294" spans="2:10" ht="15" customHeight="1" x14ac:dyDescent="0.25">
      <c r="B294" s="21">
        <f>ROWS($B$4:B294)</f>
        <v>291</v>
      </c>
      <c r="C294" s="14">
        <f ca="1">IF(Ievadītās_vērtības,IF(Aizdevuma_dzēšana[[#This Row],['#]]&lt;=Aizdevuma_termiņš,IF(ROW()-ROW(Aizdevuma_dzēšana[[#Headers],[maksājums
datums]])=1,Aizdevuma_sākums,IF(I293&gt;0,EDATE(C293,1),"")),""),"")</f>
        <v>52149</v>
      </c>
      <c r="D294" s="17">
        <f ca="1">IF(ROW()-ROW(Aizdevuma_dzēšana[[#Headers],[sākuma
atlikums]])=1,Aizdevuma_summa,IF(Aizdevuma_dzēšana[[#This Row],[maksājums
datums]]="",0,INDEX(Aizdevuma_dzēšana[], ROW()-4,8)))</f>
        <v>65070.434304218288</v>
      </c>
      <c r="E294" s="17">
        <f ca="1">IF(Ievadītās_vērtības,IF(ROW()-ROW(Aizdevuma_dzēšana[[#Headers],[procenti]])=1,-IPMT(Procentu_likme/12,1,Aizdevuma_termiņš-ROWS($C$4:C294)+1,Aizdevuma_dzēšana[[#This Row],[sākuma
atlikums]]),IFERROR(-IPMT(Procentu_likme/12,1,Aizdevuma_dzēšana[[#This Row],['#
atlikums]],D295),0)),0)</f>
        <v>267.78299111581214</v>
      </c>
      <c r="F294" s="17">
        <f ca="1">IFERROR(IF(AND(Ievadītās_vērtības,Aizdevuma_dzēšana[[#This Row],[maksājums
datums]]&lt;&gt;""),-PPMT(Procentu_likme/12,1,Aizdevuma_termiņš-ROWS($C$4:C294)+1,Aizdevuma_dzēšana[[#This Row],[sākuma
atlikums]]),""),0)</f>
        <v>802.51643642336933</v>
      </c>
      <c r="G294" s="17">
        <f ca="1">IF(Aizdevuma_dzēšana[[#This Row],[maksājums
datums]]="",0,Īpašuma_nodokļa_summa)</f>
        <v>375</v>
      </c>
      <c r="H294" s="17">
        <f ca="1">IF(Aizdevuma_dzēšana[[#This Row],[maksājums
datums]]="",0,Aizdevuma_dzēšana[[#This Row],[procenti]]+Aizdevuma_dzēšana[[#This Row],[pamatsumma]]+Aizdevuma_dzēšana[[#This Row],[īpašuma
nodoklis]])</f>
        <v>1445.2994275391816</v>
      </c>
      <c r="I294" s="17">
        <f ca="1">IF(Aizdevuma_dzēšana[[#This Row],[maksājums
datums]]="",0,Aizdevuma_dzēšana[[#This Row],[sākuma
atlikums]]-Aizdevuma_dzēšana[[#This Row],[pamatsumma]])</f>
        <v>64267.917867794917</v>
      </c>
      <c r="J294" s="12">
        <f ca="1">IF(Aizdevuma_dzēšana[[#This Row],[beigu
atlikums]]&gt;0,Pēdējā_rinda-ROW(),0)</f>
        <v>69</v>
      </c>
    </row>
    <row r="295" spans="2:10" ht="15" customHeight="1" x14ac:dyDescent="0.25">
      <c r="B295" s="21">
        <f>ROWS($B$4:B295)</f>
        <v>292</v>
      </c>
      <c r="C295" s="14">
        <f ca="1">IF(Ievadītās_vērtības,IF(Aizdevuma_dzēšana[[#This Row],['#]]&lt;=Aizdevuma_termiņš,IF(ROW()-ROW(Aizdevuma_dzēšana[[#Headers],[maksājums
datums]])=1,Aizdevuma_sākums,IF(I294&gt;0,EDATE(C294,1),"")),""),"")</f>
        <v>52180</v>
      </c>
      <c r="D295" s="17">
        <f ca="1">IF(ROW()-ROW(Aizdevuma_dzēšana[[#Headers],[sākuma
atlikums]])=1,Aizdevuma_summa,IF(Aizdevuma_dzēšana[[#This Row],[maksājums
datums]]="",0,INDEX(Aizdevuma_dzēšana[], ROW()-4,8)))</f>
        <v>64267.917867794917</v>
      </c>
      <c r="E295" s="17">
        <f ca="1">IF(Ievadītās_vērtības,IF(ROW()-ROW(Aizdevuma_dzēšana[[#Headers],[procenti]])=1,-IPMT(Procentu_likme/12,1,Aizdevuma_termiņš-ROWS($C$4:C295)+1,Aizdevuma_dzēšana[[#This Row],[sākuma
atlikums]]),IFERROR(-IPMT(Procentu_likme/12,1,Aizdevuma_dzēšana[[#This Row],['#
atlikums]],D296),0)),0)</f>
        <v>264.42524005369353</v>
      </c>
      <c r="F295" s="17">
        <f ca="1">IFERROR(IF(AND(Ievadītās_vērtības,Aizdevuma_dzēšana[[#This Row],[maksājums
datums]]&lt;&gt;""),-PPMT(Procentu_likme/12,1,Aizdevuma_termiņš-ROWS($C$4:C295)+1,Aizdevuma_dzēšana[[#This Row],[sākuma
atlikums]]),""),0)</f>
        <v>805.86025490846669</v>
      </c>
      <c r="G295" s="17">
        <f ca="1">IF(Aizdevuma_dzēšana[[#This Row],[maksājums
datums]]="",0,Īpašuma_nodokļa_summa)</f>
        <v>375</v>
      </c>
      <c r="H295" s="17">
        <f ca="1">IF(Aizdevuma_dzēšana[[#This Row],[maksājums
datums]]="",0,Aizdevuma_dzēšana[[#This Row],[procenti]]+Aizdevuma_dzēšana[[#This Row],[pamatsumma]]+Aizdevuma_dzēšana[[#This Row],[īpašuma
nodoklis]])</f>
        <v>1445.2854949621601</v>
      </c>
      <c r="I295" s="17">
        <f ca="1">IF(Aizdevuma_dzēšana[[#This Row],[maksājums
datums]]="",0,Aizdevuma_dzēšana[[#This Row],[sākuma
atlikums]]-Aizdevuma_dzēšana[[#This Row],[pamatsumma]])</f>
        <v>63462.057612886449</v>
      </c>
      <c r="J295" s="12">
        <f ca="1">IF(Aizdevuma_dzēšana[[#This Row],[beigu
atlikums]]&gt;0,Pēdējā_rinda-ROW(),0)</f>
        <v>68</v>
      </c>
    </row>
    <row r="296" spans="2:10" ht="15" customHeight="1" x14ac:dyDescent="0.25">
      <c r="B296" s="21">
        <f>ROWS($B$4:B296)</f>
        <v>293</v>
      </c>
      <c r="C296" s="14">
        <f ca="1">IF(Ievadītās_vērtības,IF(Aizdevuma_dzēšana[[#This Row],['#]]&lt;=Aizdevuma_termiņš,IF(ROW()-ROW(Aizdevuma_dzēšana[[#Headers],[maksājums
datums]])=1,Aizdevuma_sākums,IF(I295&gt;0,EDATE(C295,1),"")),""),"")</f>
        <v>52210</v>
      </c>
      <c r="D296" s="17">
        <f ca="1">IF(ROW()-ROW(Aizdevuma_dzēšana[[#Headers],[sākuma
atlikums]])=1,Aizdevuma_summa,IF(Aizdevuma_dzēšana[[#This Row],[maksājums
datums]]="",0,INDEX(Aizdevuma_dzēšana[], ROW()-4,8)))</f>
        <v>63462.057612886449</v>
      </c>
      <c r="E296" s="17">
        <f ca="1">IF(Ievadītās_vērtības,IF(ROW()-ROW(Aizdevuma_dzēšana[[#Headers],[procenti]])=1,-IPMT(Procentu_likme/12,1,Aizdevuma_termiņš-ROWS($C$4:C296)+1,Aizdevuma_dzēšana[[#This Row],[sākuma
atlikums]]),IFERROR(-IPMT(Procentu_likme/12,1,Aizdevuma_dzēšana[[#This Row],['#
atlikums]],D297),0)),0)</f>
        <v>261.05349836214941</v>
      </c>
      <c r="F296" s="17">
        <f ca="1">IFERROR(IF(AND(Ievadītās_vērtības,Aizdevuma_dzēšana[[#This Row],[maksājums
datums]]&lt;&gt;""),-PPMT(Procentu_likme/12,1,Aizdevuma_termiņš-ROWS($C$4:C296)+1,Aizdevuma_dzēšana[[#This Row],[sākuma
atlikums]]),""),0)</f>
        <v>809.21800597058541</v>
      </c>
      <c r="G296" s="17">
        <f ca="1">IF(Aizdevuma_dzēšana[[#This Row],[maksājums
datums]]="",0,Īpašuma_nodokļa_summa)</f>
        <v>375</v>
      </c>
      <c r="H296" s="17">
        <f ca="1">IF(Aizdevuma_dzēšana[[#This Row],[maksājums
datums]]="",0,Aizdevuma_dzēšana[[#This Row],[procenti]]+Aizdevuma_dzēšana[[#This Row],[pamatsumma]]+Aizdevuma_dzēšana[[#This Row],[īpašuma
nodoklis]])</f>
        <v>1445.2715043327348</v>
      </c>
      <c r="I296" s="17">
        <f ca="1">IF(Aizdevuma_dzēšana[[#This Row],[maksājums
datums]]="",0,Aizdevuma_dzēšana[[#This Row],[sākuma
atlikums]]-Aizdevuma_dzēšana[[#This Row],[pamatsumma]])</f>
        <v>62652.839606915863</v>
      </c>
      <c r="J296" s="12">
        <f ca="1">IF(Aizdevuma_dzēšana[[#This Row],[beigu
atlikums]]&gt;0,Pēdējā_rinda-ROW(),0)</f>
        <v>67</v>
      </c>
    </row>
    <row r="297" spans="2:10" ht="15" customHeight="1" x14ac:dyDescent="0.25">
      <c r="B297" s="21">
        <f>ROWS($B$4:B297)</f>
        <v>294</v>
      </c>
      <c r="C297" s="14">
        <f ca="1">IF(Ievadītās_vērtības,IF(Aizdevuma_dzēšana[[#This Row],['#]]&lt;=Aizdevuma_termiņš,IF(ROW()-ROW(Aizdevuma_dzēšana[[#Headers],[maksājums
datums]])=1,Aizdevuma_sākums,IF(I296&gt;0,EDATE(C296,1),"")),""),"")</f>
        <v>52241</v>
      </c>
      <c r="D297" s="17">
        <f ca="1">IF(ROW()-ROW(Aizdevuma_dzēšana[[#Headers],[sākuma
atlikums]])=1,Aizdevuma_summa,IF(Aizdevuma_dzēšana[[#This Row],[maksājums
datums]]="",0,INDEX(Aizdevuma_dzēšana[], ROW()-4,8)))</f>
        <v>62652.839606915863</v>
      </c>
      <c r="E297" s="17">
        <f ca="1">IF(Ievadītās_vērtības,IF(ROW()-ROW(Aizdevuma_dzēšana[[#Headers],[procenti]])=1,-IPMT(Procentu_likme/12,1,Aizdevuma_termiņš-ROWS($C$4:C297)+1,Aizdevuma_dzēšana[[#This Row],[sākuma
atlikums]]),IFERROR(-IPMT(Procentu_likme/12,1,Aizdevuma_dzēšana[[#This Row],['#
atlikums]],D298),0)),0)</f>
        <v>257.66770774689053</v>
      </c>
      <c r="F297" s="17">
        <f ca="1">IFERROR(IF(AND(Ievadītās_vērtības,Aizdevuma_dzēšana[[#This Row],[maksājums
datums]]&lt;&gt;""),-PPMT(Procentu_likme/12,1,Aizdevuma_termiņš-ROWS($C$4:C297)+1,Aizdevuma_dzēšana[[#This Row],[sākuma
atlikums]]),""),0)</f>
        <v>812.58974766212964</v>
      </c>
      <c r="G297" s="17">
        <f ca="1">IF(Aizdevuma_dzēšana[[#This Row],[maksājums
datums]]="",0,Īpašuma_nodokļa_summa)</f>
        <v>375</v>
      </c>
      <c r="H297" s="17">
        <f ca="1">IF(Aizdevuma_dzēšana[[#This Row],[maksājums
datums]]="",0,Aizdevuma_dzēšana[[#This Row],[procenti]]+Aizdevuma_dzēšana[[#This Row],[pamatsumma]]+Aizdevuma_dzēšana[[#This Row],[īpašuma
nodoklis]])</f>
        <v>1445.2574554090202</v>
      </c>
      <c r="I297" s="17">
        <f ca="1">IF(Aizdevuma_dzēšana[[#This Row],[maksājums
datums]]="",0,Aizdevuma_dzēšana[[#This Row],[sākuma
atlikums]]-Aizdevuma_dzēšana[[#This Row],[pamatsumma]])</f>
        <v>61840.24985925373</v>
      </c>
      <c r="J297" s="12">
        <f ca="1">IF(Aizdevuma_dzēšana[[#This Row],[beigu
atlikums]]&gt;0,Pēdējā_rinda-ROW(),0)</f>
        <v>66</v>
      </c>
    </row>
    <row r="298" spans="2:10" ht="15" customHeight="1" x14ac:dyDescent="0.25">
      <c r="B298" s="21">
        <f>ROWS($B$4:B298)</f>
        <v>295</v>
      </c>
      <c r="C298" s="14">
        <f ca="1">IF(Ievadītās_vērtības,IF(Aizdevuma_dzēšana[[#This Row],['#]]&lt;=Aizdevuma_termiņš,IF(ROW()-ROW(Aizdevuma_dzēšana[[#Headers],[maksājums
datums]])=1,Aizdevuma_sākums,IF(I297&gt;0,EDATE(C297,1),"")),""),"")</f>
        <v>52272</v>
      </c>
      <c r="D298" s="17">
        <f ca="1">IF(ROW()-ROW(Aizdevuma_dzēšana[[#Headers],[sākuma
atlikums]])=1,Aizdevuma_summa,IF(Aizdevuma_dzēšana[[#This Row],[maksājums
datums]]="",0,INDEX(Aizdevuma_dzēšana[], ROW()-4,8)))</f>
        <v>61840.24985925373</v>
      </c>
      <c r="E298" s="17">
        <f ca="1">IF(Ievadītās_vērtības,IF(ROW()-ROW(Aizdevuma_dzēšana[[#Headers],[procenti]])=1,-IPMT(Procentu_likme/12,1,Aizdevuma_termiņš-ROWS($C$4:C298)+1,Aizdevuma_dzēšana[[#This Row],[sākuma
atlikums]]),IFERROR(-IPMT(Procentu_likme/12,1,Aizdevuma_dzēšana[[#This Row],['#
atlikums]],D299),0)),0)</f>
        <v>254.26780967073475</v>
      </c>
      <c r="F298" s="17">
        <f ca="1">IFERROR(IF(AND(Ievadītās_vērtības,Aizdevuma_dzēšana[[#This Row],[maksājums
datums]]&lt;&gt;""),-PPMT(Procentu_likme/12,1,Aizdevuma_termiņš-ROWS($C$4:C298)+1,Aizdevuma_dzēšana[[#This Row],[sākuma
atlikums]]),""),0)</f>
        <v>815.97553827738852</v>
      </c>
      <c r="G298" s="17">
        <f ca="1">IF(Aizdevuma_dzēšana[[#This Row],[maksājums
datums]]="",0,Īpašuma_nodokļa_summa)</f>
        <v>375</v>
      </c>
      <c r="H298" s="17">
        <f ca="1">IF(Aizdevuma_dzēšana[[#This Row],[maksājums
datums]]="",0,Aizdevuma_dzēšana[[#This Row],[procenti]]+Aizdevuma_dzēšana[[#This Row],[pamatsumma]]+Aizdevuma_dzēšana[[#This Row],[īpašuma
nodoklis]])</f>
        <v>1445.2433479481233</v>
      </c>
      <c r="I298" s="17">
        <f ca="1">IF(Aizdevuma_dzēšana[[#This Row],[maksājums
datums]]="",0,Aizdevuma_dzēšana[[#This Row],[sākuma
atlikums]]-Aizdevuma_dzēšana[[#This Row],[pamatsumma]])</f>
        <v>61024.274320976343</v>
      </c>
      <c r="J298" s="12">
        <f ca="1">IF(Aizdevuma_dzēšana[[#This Row],[beigu
atlikums]]&gt;0,Pēdējā_rinda-ROW(),0)</f>
        <v>65</v>
      </c>
    </row>
    <row r="299" spans="2:10" ht="15" customHeight="1" x14ac:dyDescent="0.25">
      <c r="B299" s="21">
        <f>ROWS($B$4:B299)</f>
        <v>296</v>
      </c>
      <c r="C299" s="14">
        <f ca="1">IF(Ievadītās_vērtības,IF(Aizdevuma_dzēšana[[#This Row],['#]]&lt;=Aizdevuma_termiņš,IF(ROW()-ROW(Aizdevuma_dzēšana[[#Headers],[maksājums
datums]])=1,Aizdevuma_sākums,IF(I298&gt;0,EDATE(C298,1),"")),""),"")</f>
        <v>52300</v>
      </c>
      <c r="D299" s="17">
        <f ca="1">IF(ROW()-ROW(Aizdevuma_dzēšana[[#Headers],[sākuma
atlikums]])=1,Aizdevuma_summa,IF(Aizdevuma_dzēšana[[#This Row],[maksājums
datums]]="",0,INDEX(Aizdevuma_dzēšana[], ROW()-4,8)))</f>
        <v>61024.274320976343</v>
      </c>
      <c r="E299" s="17">
        <f ca="1">IF(Ievadītās_vērtības,IF(ROW()-ROW(Aizdevuma_dzēšana[[#Headers],[procenti]])=1,-IPMT(Procentu_likme/12,1,Aizdevuma_termiņš-ROWS($C$4:C299)+1,Aizdevuma_dzēšana[[#This Row],[sākuma
atlikums]]),IFERROR(-IPMT(Procentu_likme/12,1,Aizdevuma_dzēšana[[#This Row],['#
atlikums]],D300),0)),0)</f>
        <v>250.85374535259501</v>
      </c>
      <c r="F299" s="17">
        <f ca="1">IFERROR(IF(AND(Ievadītās_vērtības,Aizdevuma_dzēšana[[#This Row],[maksājums
datums]]&lt;&gt;""),-PPMT(Procentu_likme/12,1,Aizdevuma_termiņš-ROWS($C$4:C299)+1,Aizdevuma_dzēšana[[#This Row],[sākuma
atlikums]]),""),0)</f>
        <v>819.37543635354427</v>
      </c>
      <c r="G299" s="17">
        <f ca="1">IF(Aizdevuma_dzēšana[[#This Row],[maksājums
datums]]="",0,Īpašuma_nodokļa_summa)</f>
        <v>375</v>
      </c>
      <c r="H299" s="17">
        <f ca="1">IF(Aizdevuma_dzēšana[[#This Row],[maksājums
datums]]="",0,Aizdevuma_dzēšana[[#This Row],[procenti]]+Aizdevuma_dzēšana[[#This Row],[pamatsumma]]+Aizdevuma_dzēšana[[#This Row],[īpašuma
nodoklis]])</f>
        <v>1445.2291817061393</v>
      </c>
      <c r="I299" s="17">
        <f ca="1">IF(Aizdevuma_dzēšana[[#This Row],[maksājums
datums]]="",0,Aizdevuma_dzēšana[[#This Row],[sākuma
atlikums]]-Aizdevuma_dzēšana[[#This Row],[pamatsumma]])</f>
        <v>60204.898884622802</v>
      </c>
      <c r="J299" s="12">
        <f ca="1">IF(Aizdevuma_dzēšana[[#This Row],[beigu
atlikums]]&gt;0,Pēdējā_rinda-ROW(),0)</f>
        <v>64</v>
      </c>
    </row>
    <row r="300" spans="2:10" ht="15" customHeight="1" x14ac:dyDescent="0.25">
      <c r="B300" s="21">
        <f>ROWS($B$4:B300)</f>
        <v>297</v>
      </c>
      <c r="C300" s="14">
        <f ca="1">IF(Ievadītās_vērtības,IF(Aizdevuma_dzēšana[[#This Row],['#]]&lt;=Aizdevuma_termiņš,IF(ROW()-ROW(Aizdevuma_dzēšana[[#Headers],[maksājums
datums]])=1,Aizdevuma_sākums,IF(I299&gt;0,EDATE(C299,1),"")),""),"")</f>
        <v>52331</v>
      </c>
      <c r="D300" s="17">
        <f ca="1">IF(ROW()-ROW(Aizdevuma_dzēšana[[#Headers],[sākuma
atlikums]])=1,Aizdevuma_summa,IF(Aizdevuma_dzēšana[[#This Row],[maksājums
datums]]="",0,INDEX(Aizdevuma_dzēšana[], ROW()-4,8)))</f>
        <v>60204.898884622802</v>
      </c>
      <c r="E300" s="17">
        <f ca="1">IF(Ievadītās_vērtības,IF(ROW()-ROW(Aizdevuma_dzēšana[[#Headers],[procenti]])=1,-IPMT(Procentu_likme/12,1,Aizdevuma_termiņš-ROWS($C$4:C300)+1,Aizdevuma_dzēšana[[#This Row],[sākuma
atlikums]]),IFERROR(-IPMT(Procentu_likme/12,1,Aizdevuma_dzēšana[[#This Row],['#
atlikums]],D301),0)),0)</f>
        <v>247.42545576646299</v>
      </c>
      <c r="F300" s="17">
        <f ca="1">IFERROR(IF(AND(Ievadītās_vērtības,Aizdevuma_dzēšana[[#This Row],[maksājums
datums]]&lt;&gt;""),-PPMT(Procentu_likme/12,1,Aizdevuma_termiņš-ROWS($C$4:C300)+1,Aizdevuma_dzēšana[[#This Row],[sākuma
atlikums]]),""),0)</f>
        <v>822.78950067168387</v>
      </c>
      <c r="G300" s="17">
        <f ca="1">IF(Aizdevuma_dzēšana[[#This Row],[maksājums
datums]]="",0,Īpašuma_nodokļa_summa)</f>
        <v>375</v>
      </c>
      <c r="H300" s="17">
        <f ca="1">IF(Aizdevuma_dzēšana[[#This Row],[maksājums
datums]]="",0,Aizdevuma_dzēšana[[#This Row],[procenti]]+Aizdevuma_dzēšana[[#This Row],[pamatsumma]]+Aizdevuma_dzēšana[[#This Row],[īpašuma
nodoklis]])</f>
        <v>1445.2149564381468</v>
      </c>
      <c r="I300" s="17">
        <f ca="1">IF(Aizdevuma_dzēšana[[#This Row],[maksājums
datums]]="",0,Aizdevuma_dzēšana[[#This Row],[sākuma
atlikums]]-Aizdevuma_dzēšana[[#This Row],[pamatsumma]])</f>
        <v>59382.109383951116</v>
      </c>
      <c r="J300" s="12">
        <f ca="1">IF(Aizdevuma_dzēšana[[#This Row],[beigu
atlikums]]&gt;0,Pēdējā_rinda-ROW(),0)</f>
        <v>63</v>
      </c>
    </row>
    <row r="301" spans="2:10" ht="15" customHeight="1" x14ac:dyDescent="0.25">
      <c r="B301" s="21">
        <f>ROWS($B$4:B301)</f>
        <v>298</v>
      </c>
      <c r="C301" s="14">
        <f ca="1">IF(Ievadītās_vērtības,IF(Aizdevuma_dzēšana[[#This Row],['#]]&lt;=Aizdevuma_termiņš,IF(ROW()-ROW(Aizdevuma_dzēšana[[#Headers],[maksājums
datums]])=1,Aizdevuma_sākums,IF(I300&gt;0,EDATE(C300,1),"")),""),"")</f>
        <v>52361</v>
      </c>
      <c r="D301" s="17">
        <f ca="1">IF(ROW()-ROW(Aizdevuma_dzēšana[[#Headers],[sākuma
atlikums]])=1,Aizdevuma_summa,IF(Aizdevuma_dzēšana[[#This Row],[maksājums
datums]]="",0,INDEX(Aizdevuma_dzēšana[], ROW()-4,8)))</f>
        <v>59382.109383951116</v>
      </c>
      <c r="E301" s="17">
        <f ca="1">IF(Ievadītās_vērtības,IF(ROW()-ROW(Aizdevuma_dzēšana[[#Headers],[procenti]])=1,-IPMT(Procentu_likme/12,1,Aizdevuma_termiņš-ROWS($C$4:C301)+1,Aizdevuma_dzēšana[[#This Row],[sākuma
atlikums]]),IFERROR(-IPMT(Procentu_likme/12,1,Aizdevuma_dzēšana[[#This Row],['#
atlikums]],D302),0)),0)</f>
        <v>243.98288164038874</v>
      </c>
      <c r="F301" s="17">
        <f ca="1">IFERROR(IF(AND(Ievadītās_vērtības,Aizdevuma_dzēšana[[#This Row],[maksājums
datums]]&lt;&gt;""),-PPMT(Procentu_likme/12,1,Aizdevuma_termiņš-ROWS($C$4:C301)+1,Aizdevuma_dzēšana[[#This Row],[sākuma
atlikums]]),""),0)</f>
        <v>826.21779025781575</v>
      </c>
      <c r="G301" s="17">
        <f ca="1">IF(Aizdevuma_dzēšana[[#This Row],[maksājums
datums]]="",0,Īpašuma_nodokļa_summa)</f>
        <v>375</v>
      </c>
      <c r="H301" s="17">
        <f ca="1">IF(Aizdevuma_dzēšana[[#This Row],[maksājums
datums]]="",0,Aizdevuma_dzēšana[[#This Row],[procenti]]+Aizdevuma_dzēšana[[#This Row],[pamatsumma]]+Aizdevuma_dzēšana[[#This Row],[īpašuma
nodoklis]])</f>
        <v>1445.2006718982045</v>
      </c>
      <c r="I301" s="17">
        <f ca="1">IF(Aizdevuma_dzēšana[[#This Row],[maksājums
datums]]="",0,Aizdevuma_dzēšana[[#This Row],[sākuma
atlikums]]-Aizdevuma_dzēšana[[#This Row],[pamatsumma]])</f>
        <v>58555.891593693297</v>
      </c>
      <c r="J301" s="12">
        <f ca="1">IF(Aizdevuma_dzēšana[[#This Row],[beigu
atlikums]]&gt;0,Pēdējā_rinda-ROW(),0)</f>
        <v>62</v>
      </c>
    </row>
    <row r="302" spans="2:10" ht="15" customHeight="1" x14ac:dyDescent="0.25">
      <c r="B302" s="21">
        <f>ROWS($B$4:B302)</f>
        <v>299</v>
      </c>
      <c r="C302" s="14">
        <f ca="1">IF(Ievadītās_vērtības,IF(Aizdevuma_dzēšana[[#This Row],['#]]&lt;=Aizdevuma_termiņš,IF(ROW()-ROW(Aizdevuma_dzēšana[[#Headers],[maksājums
datums]])=1,Aizdevuma_sākums,IF(I301&gt;0,EDATE(C301,1),"")),""),"")</f>
        <v>52392</v>
      </c>
      <c r="D302" s="17">
        <f ca="1">IF(ROW()-ROW(Aizdevuma_dzēšana[[#Headers],[sākuma
atlikums]])=1,Aizdevuma_summa,IF(Aizdevuma_dzēšana[[#This Row],[maksājums
datums]]="",0,INDEX(Aizdevuma_dzēšana[], ROW()-4,8)))</f>
        <v>58555.891593693297</v>
      </c>
      <c r="E302" s="17">
        <f ca="1">IF(Ievadītās_vērtības,IF(ROW()-ROW(Aizdevuma_dzēšana[[#Headers],[procenti]])=1,-IPMT(Procentu_likme/12,1,Aizdevuma_termiņš-ROWS($C$4:C302)+1,Aizdevuma_dzēšana[[#This Row],[sākuma
atlikums]]),IFERROR(-IPMT(Procentu_likme/12,1,Aizdevuma_dzēšana[[#This Row],['#
atlikums]],D303),0)),0)</f>
        <v>240.52596345545587</v>
      </c>
      <c r="F302" s="17">
        <f ca="1">IFERROR(IF(AND(Ievadītās_vērtības,Aizdevuma_dzēšana[[#This Row],[maksājums
datums]]&lt;&gt;""),-PPMT(Procentu_likme/12,1,Aizdevuma_termiņš-ROWS($C$4:C302)+1,Aizdevuma_dzēšana[[#This Row],[sākuma
atlikums]]),""),0)</f>
        <v>829.66036438388983</v>
      </c>
      <c r="G302" s="17">
        <f ca="1">IF(Aizdevuma_dzēšana[[#This Row],[maksājums
datums]]="",0,Īpašuma_nodokļa_summa)</f>
        <v>375</v>
      </c>
      <c r="H302" s="17">
        <f ca="1">IF(Aizdevuma_dzēšana[[#This Row],[maksājums
datums]]="",0,Aizdevuma_dzēšana[[#This Row],[procenti]]+Aizdevuma_dzēšana[[#This Row],[pamatsumma]]+Aizdevuma_dzēšana[[#This Row],[īpašuma
nodoklis]])</f>
        <v>1445.1863278393457</v>
      </c>
      <c r="I302" s="17">
        <f ca="1">IF(Aizdevuma_dzēšana[[#This Row],[maksājums
datums]]="",0,Aizdevuma_dzēšana[[#This Row],[sākuma
atlikums]]-Aizdevuma_dzēšana[[#This Row],[pamatsumma]])</f>
        <v>57726.231229309407</v>
      </c>
      <c r="J302" s="12">
        <f ca="1">IF(Aizdevuma_dzēšana[[#This Row],[beigu
atlikums]]&gt;0,Pēdējā_rinda-ROW(),0)</f>
        <v>61</v>
      </c>
    </row>
    <row r="303" spans="2:10" ht="15" customHeight="1" x14ac:dyDescent="0.25">
      <c r="B303" s="21">
        <f>ROWS($B$4:B303)</f>
        <v>300</v>
      </c>
      <c r="C303" s="14">
        <f ca="1">IF(Ievadītās_vērtības,IF(Aizdevuma_dzēšana[[#This Row],['#]]&lt;=Aizdevuma_termiņš,IF(ROW()-ROW(Aizdevuma_dzēšana[[#Headers],[maksājums
datums]])=1,Aizdevuma_sākums,IF(I302&gt;0,EDATE(C302,1),"")),""),"")</f>
        <v>52422</v>
      </c>
      <c r="D303" s="17">
        <f ca="1">IF(ROW()-ROW(Aizdevuma_dzēšana[[#Headers],[sākuma
atlikums]])=1,Aizdevuma_summa,IF(Aizdevuma_dzēšana[[#This Row],[maksājums
datums]]="",0,INDEX(Aizdevuma_dzēšana[], ROW()-4,8)))</f>
        <v>57726.231229309407</v>
      </c>
      <c r="E303" s="17">
        <f ca="1">IF(Ievadītās_vērtības,IF(ROW()-ROW(Aizdevuma_dzēšana[[#Headers],[procenti]])=1,-IPMT(Procentu_likme/12,1,Aizdevuma_termiņš-ROWS($C$4:C303)+1,Aizdevuma_dzēšana[[#This Row],[sākuma
atlikums]]),IFERROR(-IPMT(Procentu_likme/12,1,Aizdevuma_dzēšana[[#This Row],['#
atlikums]],D304),0)),0)</f>
        <v>237.05464144475241</v>
      </c>
      <c r="F303" s="17">
        <f ca="1">IFERROR(IF(AND(Ievadītās_vērtības,Aizdevuma_dzēšana[[#This Row],[maksājums
datums]]&lt;&gt;""),-PPMT(Procentu_likme/12,1,Aizdevuma_termiņš-ROWS($C$4:C303)+1,Aizdevuma_dzēšana[[#This Row],[sākuma
atlikums]]),""),0)</f>
        <v>833.11728256882282</v>
      </c>
      <c r="G303" s="17">
        <f ca="1">IF(Aizdevuma_dzēšana[[#This Row],[maksājums
datums]]="",0,Īpašuma_nodokļa_summa)</f>
        <v>375</v>
      </c>
      <c r="H303" s="17">
        <f ca="1">IF(Aizdevuma_dzēšana[[#This Row],[maksājums
datums]]="",0,Aizdevuma_dzēšana[[#This Row],[procenti]]+Aizdevuma_dzēšana[[#This Row],[pamatsumma]]+Aizdevuma_dzēšana[[#This Row],[īpašuma
nodoklis]])</f>
        <v>1445.1719240135753</v>
      </c>
      <c r="I303" s="17">
        <f ca="1">IF(Aizdevuma_dzēšana[[#This Row],[maksājums
datums]]="",0,Aizdevuma_dzēšana[[#This Row],[sākuma
atlikums]]-Aizdevuma_dzēšana[[#This Row],[pamatsumma]])</f>
        <v>56893.113946740581</v>
      </c>
      <c r="J303" s="12">
        <f ca="1">IF(Aizdevuma_dzēšana[[#This Row],[beigu
atlikums]]&gt;0,Pēdējā_rinda-ROW(),0)</f>
        <v>60</v>
      </c>
    </row>
    <row r="304" spans="2:10" ht="15" customHeight="1" x14ac:dyDescent="0.25">
      <c r="B304" s="21">
        <f>ROWS($B$4:B304)</f>
        <v>301</v>
      </c>
      <c r="C304" s="14">
        <f ca="1">IF(Ievadītās_vērtības,IF(Aizdevuma_dzēšana[[#This Row],['#]]&lt;=Aizdevuma_termiņš,IF(ROW()-ROW(Aizdevuma_dzēšana[[#Headers],[maksājums
datums]])=1,Aizdevuma_sākums,IF(I303&gt;0,EDATE(C303,1),"")),""),"")</f>
        <v>52453</v>
      </c>
      <c r="D304" s="17">
        <f ca="1">IF(ROW()-ROW(Aizdevuma_dzēšana[[#Headers],[sākuma
atlikums]])=1,Aizdevuma_summa,IF(Aizdevuma_dzēšana[[#This Row],[maksājums
datums]]="",0,INDEX(Aizdevuma_dzēšana[], ROW()-4,8)))</f>
        <v>56893.113946740581</v>
      </c>
      <c r="E304" s="17">
        <f ca="1">IF(Ievadītās_vērtības,IF(ROW()-ROW(Aizdevuma_dzēšana[[#Headers],[procenti]])=1,-IPMT(Procentu_likme/12,1,Aizdevuma_termiņš-ROWS($C$4:C304)+1,Aizdevuma_dzēšana[[#This Row],[sākuma
atlikums]]),IFERROR(-IPMT(Procentu_likme/12,1,Aizdevuma_dzēšana[[#This Row],['#
atlikums]],D305),0)),0)</f>
        <v>233.56885559233771</v>
      </c>
      <c r="F304" s="17">
        <f ca="1">IFERROR(IF(AND(Ievadītās_vērtības,Aizdevuma_dzēšana[[#This Row],[maksājums
datums]]&lt;&gt;""),-PPMT(Procentu_likme/12,1,Aizdevuma_termiņš-ROWS($C$4:C304)+1,Aizdevuma_dzēšana[[#This Row],[sākuma
atlikums]]),""),0)</f>
        <v>836.5886045795263</v>
      </c>
      <c r="G304" s="17">
        <f ca="1">IF(Aizdevuma_dzēšana[[#This Row],[maksājums
datums]]="",0,Īpašuma_nodokļa_summa)</f>
        <v>375</v>
      </c>
      <c r="H304" s="17">
        <f ca="1">IF(Aizdevuma_dzēšana[[#This Row],[maksājums
datums]]="",0,Aizdevuma_dzēšana[[#This Row],[procenti]]+Aizdevuma_dzēšana[[#This Row],[pamatsumma]]+Aizdevuma_dzēšana[[#This Row],[īpašuma
nodoklis]])</f>
        <v>1445.1574601718639</v>
      </c>
      <c r="I304" s="17">
        <f ca="1">IF(Aizdevuma_dzēšana[[#This Row],[maksājums
datums]]="",0,Aizdevuma_dzēšana[[#This Row],[sākuma
atlikums]]-Aizdevuma_dzēšana[[#This Row],[pamatsumma]])</f>
        <v>56056.525342161054</v>
      </c>
      <c r="J304" s="12">
        <f ca="1">IF(Aizdevuma_dzēšana[[#This Row],[beigu
atlikums]]&gt;0,Pēdējā_rinda-ROW(),0)</f>
        <v>59</v>
      </c>
    </row>
    <row r="305" spans="2:10" ht="15" customHeight="1" x14ac:dyDescent="0.25">
      <c r="B305" s="21">
        <f>ROWS($B$4:B305)</f>
        <v>302</v>
      </c>
      <c r="C305" s="14">
        <f ca="1">IF(Ievadītās_vērtības,IF(Aizdevuma_dzēšana[[#This Row],['#]]&lt;=Aizdevuma_termiņš,IF(ROW()-ROW(Aizdevuma_dzēšana[[#Headers],[maksājums
datums]])=1,Aizdevuma_sākums,IF(I304&gt;0,EDATE(C304,1),"")),""),"")</f>
        <v>52484</v>
      </c>
      <c r="D305" s="17">
        <f ca="1">IF(ROW()-ROW(Aizdevuma_dzēšana[[#Headers],[sākuma
atlikums]])=1,Aizdevuma_summa,IF(Aizdevuma_dzēšana[[#This Row],[maksājums
datums]]="",0,INDEX(Aizdevuma_dzēšana[], ROW()-4,8)))</f>
        <v>56056.525342161054</v>
      </c>
      <c r="E305" s="17">
        <f ca="1">IF(Ievadītās_vērtības,IF(ROW()-ROW(Aizdevuma_dzēšana[[#Headers],[procenti]])=1,-IPMT(Procentu_likme/12,1,Aizdevuma_termiņš-ROWS($C$4:C305)+1,Aizdevuma_dzēšana[[#This Row],[sākuma
atlikums]]),IFERROR(-IPMT(Procentu_likme/12,1,Aizdevuma_dzēšana[[#This Row],['#
atlikums]],D306),0)),0)</f>
        <v>230.06854563220463</v>
      </c>
      <c r="F305" s="17">
        <f ca="1">IFERROR(IF(AND(Ievadītās_vērtības,Aizdevuma_dzēšana[[#This Row],[maksājums
datums]]&lt;&gt;""),-PPMT(Procentu_likme/12,1,Aizdevuma_termiņš-ROWS($C$4:C305)+1,Aizdevuma_dzēšana[[#This Row],[sākuma
atlikums]]),""),0)</f>
        <v>840.07439043194097</v>
      </c>
      <c r="G305" s="17">
        <f ca="1">IF(Aizdevuma_dzēšana[[#This Row],[maksājums
datums]]="",0,Īpašuma_nodokļa_summa)</f>
        <v>375</v>
      </c>
      <c r="H305" s="17">
        <f ca="1">IF(Aizdevuma_dzēšana[[#This Row],[maksājums
datums]]="",0,Aizdevuma_dzēšana[[#This Row],[procenti]]+Aizdevuma_dzēšana[[#This Row],[pamatsumma]]+Aizdevuma_dzēšana[[#This Row],[īpašuma
nodoklis]])</f>
        <v>1445.1429360641455</v>
      </c>
      <c r="I305" s="17">
        <f ca="1">IF(Aizdevuma_dzēšana[[#This Row],[maksājums
datums]]="",0,Aizdevuma_dzēšana[[#This Row],[sākuma
atlikums]]-Aizdevuma_dzēšana[[#This Row],[pamatsumma]])</f>
        <v>55216.450951729115</v>
      </c>
      <c r="J305" s="12">
        <f ca="1">IF(Aizdevuma_dzēšana[[#This Row],[beigu
atlikums]]&gt;0,Pēdējā_rinda-ROW(),0)</f>
        <v>58</v>
      </c>
    </row>
    <row r="306" spans="2:10" ht="15" customHeight="1" x14ac:dyDescent="0.25">
      <c r="B306" s="21">
        <f>ROWS($B$4:B306)</f>
        <v>303</v>
      </c>
      <c r="C306" s="14">
        <f ca="1">IF(Ievadītās_vērtības,IF(Aizdevuma_dzēšana[[#This Row],['#]]&lt;=Aizdevuma_termiņš,IF(ROW()-ROW(Aizdevuma_dzēšana[[#Headers],[maksājums
datums]])=1,Aizdevuma_sākums,IF(I305&gt;0,EDATE(C305,1),"")),""),"")</f>
        <v>52514</v>
      </c>
      <c r="D306" s="17">
        <f ca="1">IF(ROW()-ROW(Aizdevuma_dzēšana[[#Headers],[sākuma
atlikums]])=1,Aizdevuma_summa,IF(Aizdevuma_dzēšana[[#This Row],[maksājums
datums]]="",0,INDEX(Aizdevuma_dzēšana[], ROW()-4,8)))</f>
        <v>55216.450951729115</v>
      </c>
      <c r="E306" s="17">
        <f ca="1">IF(Ievadītās_vērtības,IF(ROW()-ROW(Aizdevuma_dzēšana[[#Headers],[procenti]])=1,-IPMT(Procentu_likme/12,1,Aizdevuma_termiņš-ROWS($C$4:C306)+1,Aizdevuma_dzēšana[[#This Row],[sākuma
atlikums]]),IFERROR(-IPMT(Procentu_likme/12,1,Aizdevuma_dzēšana[[#This Row],['#
atlikums]],D307),0)),0)</f>
        <v>226.55365104723765</v>
      </c>
      <c r="F306" s="17">
        <f ca="1">IFERROR(IF(AND(Ievadītās_vērtības,Aizdevuma_dzēšana[[#This Row],[maksājums
datums]]&lt;&gt;""),-PPMT(Procentu_likme/12,1,Aizdevuma_termiņš-ROWS($C$4:C306)+1,Aizdevuma_dzēšana[[#This Row],[sākuma
atlikums]]),""),0)</f>
        <v>843.57470039207385</v>
      </c>
      <c r="G306" s="17">
        <f ca="1">IF(Aizdevuma_dzēšana[[#This Row],[maksājums
datums]]="",0,Īpašuma_nodokļa_summa)</f>
        <v>375</v>
      </c>
      <c r="H306" s="17">
        <f ca="1">IF(Aizdevuma_dzēšana[[#This Row],[maksājums
datums]]="",0,Aizdevuma_dzēšana[[#This Row],[procenti]]+Aizdevuma_dzēšana[[#This Row],[pamatsumma]]+Aizdevuma_dzēšana[[#This Row],[īpašuma
nodoklis]])</f>
        <v>1445.1283514393115</v>
      </c>
      <c r="I306" s="17">
        <f ca="1">IF(Aizdevuma_dzēšana[[#This Row],[maksājums
datums]]="",0,Aizdevuma_dzēšana[[#This Row],[sākuma
atlikums]]-Aizdevuma_dzēšana[[#This Row],[pamatsumma]])</f>
        <v>54372.876251337038</v>
      </c>
      <c r="J306" s="12">
        <f ca="1">IF(Aizdevuma_dzēšana[[#This Row],[beigu
atlikums]]&gt;0,Pēdējā_rinda-ROW(),0)</f>
        <v>57</v>
      </c>
    </row>
    <row r="307" spans="2:10" ht="15" customHeight="1" x14ac:dyDescent="0.25">
      <c r="B307" s="21">
        <f>ROWS($B$4:B307)</f>
        <v>304</v>
      </c>
      <c r="C307" s="14">
        <f ca="1">IF(Ievadītās_vērtības,IF(Aizdevuma_dzēšana[[#This Row],['#]]&lt;=Aizdevuma_termiņš,IF(ROW()-ROW(Aizdevuma_dzēšana[[#Headers],[maksājums
datums]])=1,Aizdevuma_sākums,IF(I306&gt;0,EDATE(C306,1),"")),""),"")</f>
        <v>52545</v>
      </c>
      <c r="D307" s="17">
        <f ca="1">IF(ROW()-ROW(Aizdevuma_dzēšana[[#Headers],[sākuma
atlikums]])=1,Aizdevuma_summa,IF(Aizdevuma_dzēšana[[#This Row],[maksājums
datums]]="",0,INDEX(Aizdevuma_dzēšana[], ROW()-4,8)))</f>
        <v>54372.876251337038</v>
      </c>
      <c r="E307" s="17">
        <f ca="1">IF(Ievadītās_vērtības,IF(ROW()-ROW(Aizdevuma_dzēšana[[#Headers],[procenti]])=1,-IPMT(Procentu_likme/12,1,Aizdevuma_termiņš-ROWS($C$4:C307)+1,Aizdevuma_dzēšana[[#This Row],[sākuma
atlikums]]),IFERROR(-IPMT(Procentu_likme/12,1,Aizdevuma_dzēšana[[#This Row],['#
atlikums]],D308),0)),0)</f>
        <v>223.02411106816666</v>
      </c>
      <c r="F307" s="17">
        <f ca="1">IFERROR(IF(AND(Ievadītās_vērtības,Aizdevuma_dzēšana[[#This Row],[maksājums
datums]]&lt;&gt;""),-PPMT(Procentu_likme/12,1,Aizdevuma_termiņš-ROWS($C$4:C307)+1,Aizdevuma_dzēšana[[#This Row],[sākuma
atlikums]]),""),0)</f>
        <v>847.08959497704097</v>
      </c>
      <c r="G307" s="17">
        <f ca="1">IF(Aizdevuma_dzēšana[[#This Row],[maksājums
datums]]="",0,Īpašuma_nodokļa_summa)</f>
        <v>375</v>
      </c>
      <c r="H307" s="17">
        <f ca="1">IF(Aizdevuma_dzēšana[[#This Row],[maksājums
datums]]="",0,Aizdevuma_dzēšana[[#This Row],[procenti]]+Aizdevuma_dzēšana[[#This Row],[pamatsumma]]+Aizdevuma_dzēšana[[#This Row],[īpašuma
nodoklis]])</f>
        <v>1445.1137060452077</v>
      </c>
      <c r="I307" s="17">
        <f ca="1">IF(Aizdevuma_dzēšana[[#This Row],[maksājums
datums]]="",0,Aizdevuma_dzēšana[[#This Row],[sākuma
atlikums]]-Aizdevuma_dzēšana[[#This Row],[pamatsumma]])</f>
        <v>53525.786656359996</v>
      </c>
      <c r="J307" s="12">
        <f ca="1">IF(Aizdevuma_dzēšana[[#This Row],[beigu
atlikums]]&gt;0,Pēdējā_rinda-ROW(),0)</f>
        <v>56</v>
      </c>
    </row>
    <row r="308" spans="2:10" ht="15" customHeight="1" x14ac:dyDescent="0.25">
      <c r="B308" s="21">
        <f>ROWS($B$4:B308)</f>
        <v>305</v>
      </c>
      <c r="C308" s="14">
        <f ca="1">IF(Ievadītās_vērtības,IF(Aizdevuma_dzēšana[[#This Row],['#]]&lt;=Aizdevuma_termiņš,IF(ROW()-ROW(Aizdevuma_dzēšana[[#Headers],[maksājums
datums]])=1,Aizdevuma_sākums,IF(I307&gt;0,EDATE(C307,1),"")),""),"")</f>
        <v>52575</v>
      </c>
      <c r="D308" s="17">
        <f ca="1">IF(ROW()-ROW(Aizdevuma_dzēšana[[#Headers],[sākuma
atlikums]])=1,Aizdevuma_summa,IF(Aizdevuma_dzēšana[[#This Row],[maksājums
datums]]="",0,INDEX(Aizdevuma_dzēšana[], ROW()-4,8)))</f>
        <v>53525.786656359996</v>
      </c>
      <c r="E308" s="17">
        <f ca="1">IF(Ievadītās_vērtības,IF(ROW()-ROW(Aizdevuma_dzēšana[[#Headers],[procenti]])=1,-IPMT(Procentu_likme/12,1,Aizdevuma_termiņš-ROWS($C$4:C308)+1,Aizdevuma_dzēšana[[#This Row],[sākuma
atlikums]]),IFERROR(-IPMT(Procentu_likme/12,1,Aizdevuma_dzēšana[[#This Row],['#
atlikums]],D309),0)),0)</f>
        <v>219.47986467251619</v>
      </c>
      <c r="F308" s="17">
        <f ca="1">IFERROR(IF(AND(Ievadītās_vērtības,Aizdevuma_dzēšana[[#This Row],[maksājums
datums]]&lt;&gt;""),-PPMT(Procentu_likme/12,1,Aizdevuma_termiņš-ROWS($C$4:C308)+1,Aizdevuma_dzēšana[[#This Row],[sākuma
atlikums]]),""),0)</f>
        <v>850.61913495611191</v>
      </c>
      <c r="G308" s="17">
        <f ca="1">IF(Aizdevuma_dzēšana[[#This Row],[maksājums
datums]]="",0,Īpašuma_nodokļa_summa)</f>
        <v>375</v>
      </c>
      <c r="H308" s="17">
        <f ca="1">IF(Aizdevuma_dzēšana[[#This Row],[maksājums
datums]]="",0,Aizdevuma_dzēšana[[#This Row],[procenti]]+Aizdevuma_dzēšana[[#This Row],[pamatsumma]]+Aizdevuma_dzēšana[[#This Row],[īpašuma
nodoklis]])</f>
        <v>1445.098999628628</v>
      </c>
      <c r="I308" s="17">
        <f ca="1">IF(Aizdevuma_dzēšana[[#This Row],[maksājums
datums]]="",0,Aizdevuma_dzēšana[[#This Row],[sākuma
atlikums]]-Aizdevuma_dzēšana[[#This Row],[pamatsumma]])</f>
        <v>52675.167521403884</v>
      </c>
      <c r="J308" s="12">
        <f ca="1">IF(Aizdevuma_dzēšana[[#This Row],[beigu
atlikums]]&gt;0,Pēdējā_rinda-ROW(),0)</f>
        <v>55</v>
      </c>
    </row>
    <row r="309" spans="2:10" ht="15" customHeight="1" x14ac:dyDescent="0.25">
      <c r="B309" s="21">
        <f>ROWS($B$4:B309)</f>
        <v>306</v>
      </c>
      <c r="C309" s="14">
        <f ca="1">IF(Ievadītās_vērtības,IF(Aizdevuma_dzēšana[[#This Row],['#]]&lt;=Aizdevuma_termiņš,IF(ROW()-ROW(Aizdevuma_dzēšana[[#Headers],[maksājums
datums]])=1,Aizdevuma_sākums,IF(I308&gt;0,EDATE(C308,1),"")),""),"")</f>
        <v>52606</v>
      </c>
      <c r="D309" s="17">
        <f ca="1">IF(ROW()-ROW(Aizdevuma_dzēšana[[#Headers],[sākuma
atlikums]])=1,Aizdevuma_summa,IF(Aizdevuma_dzēšana[[#This Row],[maksājums
datums]]="",0,INDEX(Aizdevuma_dzēšana[], ROW()-4,8)))</f>
        <v>52675.167521403884</v>
      </c>
      <c r="E309" s="17">
        <f ca="1">IF(Ievadītās_vērtības,IF(ROW()-ROW(Aizdevuma_dzēšana[[#Headers],[procenti]])=1,-IPMT(Procentu_likme/12,1,Aizdevuma_termiņš-ROWS($C$4:C309)+1,Aizdevuma_dzēšana[[#This Row],[sākuma
atlikums]]),IFERROR(-IPMT(Procentu_likme/12,1,Aizdevuma_dzēšana[[#This Row],['#
atlikums]],D310),0)),0)</f>
        <v>215.9208505835505</v>
      </c>
      <c r="F309" s="17">
        <f ca="1">IFERROR(IF(AND(Ievadītās_vērtības,Aizdevuma_dzēšana[[#This Row],[maksājums
datums]]&lt;&gt;""),-PPMT(Procentu_likme/12,1,Aizdevuma_termiņš-ROWS($C$4:C309)+1,Aizdevuma_dzēšana[[#This Row],[sākuma
atlikums]]),""),0)</f>
        <v>854.16338135176238</v>
      </c>
      <c r="G309" s="17">
        <f ca="1">IF(Aizdevuma_dzēšana[[#This Row],[maksājums
datums]]="",0,Īpašuma_nodokļa_summa)</f>
        <v>375</v>
      </c>
      <c r="H309" s="17">
        <f ca="1">IF(Aizdevuma_dzēšana[[#This Row],[maksājums
datums]]="",0,Aizdevuma_dzēšana[[#This Row],[procenti]]+Aizdevuma_dzēšana[[#This Row],[pamatsumma]]+Aizdevuma_dzēšana[[#This Row],[īpašuma
nodoklis]])</f>
        <v>1445.0842319353128</v>
      </c>
      <c r="I309" s="17">
        <f ca="1">IF(Aizdevuma_dzēšana[[#This Row],[maksājums
datums]]="",0,Aizdevuma_dzēšana[[#This Row],[sākuma
atlikums]]-Aizdevuma_dzēšana[[#This Row],[pamatsumma]])</f>
        <v>51821.004140052122</v>
      </c>
      <c r="J309" s="12">
        <f ca="1">IF(Aizdevuma_dzēšana[[#This Row],[beigu
atlikums]]&gt;0,Pēdējā_rinda-ROW(),0)</f>
        <v>54</v>
      </c>
    </row>
    <row r="310" spans="2:10" ht="15" customHeight="1" x14ac:dyDescent="0.25">
      <c r="B310" s="21">
        <f>ROWS($B$4:B310)</f>
        <v>307</v>
      </c>
      <c r="C310" s="14">
        <f ca="1">IF(Ievadītās_vērtības,IF(Aizdevuma_dzēšana[[#This Row],['#]]&lt;=Aizdevuma_termiņš,IF(ROW()-ROW(Aizdevuma_dzēšana[[#Headers],[maksājums
datums]])=1,Aizdevuma_sākums,IF(I309&gt;0,EDATE(C309,1),"")),""),"")</f>
        <v>52637</v>
      </c>
      <c r="D310" s="17">
        <f ca="1">IF(ROW()-ROW(Aizdevuma_dzēšana[[#Headers],[sākuma
atlikums]])=1,Aizdevuma_summa,IF(Aizdevuma_dzēšana[[#This Row],[maksājums
datums]]="",0,INDEX(Aizdevuma_dzēšana[], ROW()-4,8)))</f>
        <v>51821.004140052122</v>
      </c>
      <c r="E310" s="17">
        <f ca="1">IF(Ievadītās_vērtības,IF(ROW()-ROW(Aizdevuma_dzēšana[[#Headers],[procenti]])=1,-IPMT(Procentu_likme/12,1,Aizdevuma_termiņš-ROWS($C$4:C310)+1,Aizdevuma_dzēšana[[#This Row],[sākuma
atlikums]]),IFERROR(-IPMT(Procentu_likme/12,1,Aizdevuma_dzēšana[[#This Row],['#
atlikums]],D311),0)),0)</f>
        <v>212.34700726921412</v>
      </c>
      <c r="F310" s="17">
        <f ca="1">IFERROR(IF(AND(Ievadītās_vērtības,Aizdevuma_dzēšana[[#This Row],[maksājums
datums]]&lt;&gt;""),-PPMT(Procentu_likme/12,1,Aizdevuma_termiņš-ROWS($C$4:C310)+1,Aizdevuma_dzēšana[[#This Row],[sākuma
atlikums]]),""),0)</f>
        <v>857.72239544072806</v>
      </c>
      <c r="G310" s="17">
        <f ca="1">IF(Aizdevuma_dzēšana[[#This Row],[maksājums
datums]]="",0,Īpašuma_nodokļa_summa)</f>
        <v>375</v>
      </c>
      <c r="H310" s="17">
        <f ca="1">IF(Aizdevuma_dzēšana[[#This Row],[maksājums
datums]]="",0,Aizdevuma_dzēšana[[#This Row],[procenti]]+Aizdevuma_dzēšana[[#This Row],[pamatsumma]]+Aizdevuma_dzēšana[[#This Row],[īpašuma
nodoklis]])</f>
        <v>1445.0694027099421</v>
      </c>
      <c r="I310" s="17">
        <f ca="1">IF(Aizdevuma_dzēšana[[#This Row],[maksājums
datums]]="",0,Aizdevuma_dzēšana[[#This Row],[sākuma
atlikums]]-Aizdevuma_dzēšana[[#This Row],[pamatsumma]])</f>
        <v>50963.281744611391</v>
      </c>
      <c r="J310" s="12">
        <f ca="1">IF(Aizdevuma_dzēšana[[#This Row],[beigu
atlikums]]&gt;0,Pēdējā_rinda-ROW(),0)</f>
        <v>53</v>
      </c>
    </row>
    <row r="311" spans="2:10" ht="15" customHeight="1" x14ac:dyDescent="0.25">
      <c r="B311" s="21">
        <f>ROWS($B$4:B311)</f>
        <v>308</v>
      </c>
      <c r="C311" s="14">
        <f ca="1">IF(Ievadītās_vērtības,IF(Aizdevuma_dzēšana[[#This Row],['#]]&lt;=Aizdevuma_termiņš,IF(ROW()-ROW(Aizdevuma_dzēšana[[#Headers],[maksājums
datums]])=1,Aizdevuma_sākums,IF(I310&gt;0,EDATE(C310,1),"")),""),"")</f>
        <v>52666</v>
      </c>
      <c r="D311" s="17">
        <f ca="1">IF(ROW()-ROW(Aizdevuma_dzēšana[[#Headers],[sākuma
atlikums]])=1,Aizdevuma_summa,IF(Aizdevuma_dzēšana[[#This Row],[maksājums
datums]]="",0,INDEX(Aizdevuma_dzēšana[], ROW()-4,8)))</f>
        <v>50963.281744611391</v>
      </c>
      <c r="E311" s="17">
        <f ca="1">IF(Ievadītās_vērtības,IF(ROW()-ROW(Aizdevuma_dzēšana[[#Headers],[procenti]])=1,-IPMT(Procentu_likme/12,1,Aizdevuma_termiņš-ROWS($C$4:C311)+1,Aizdevuma_dzēšana[[#This Row],[sākuma
atlikums]]),IFERROR(-IPMT(Procentu_likme/12,1,Aizdevuma_dzēšana[[#This Row],['#
atlikums]],D312),0)),0)</f>
        <v>208.75827294106801</v>
      </c>
      <c r="F311" s="17">
        <f ca="1">IFERROR(IF(AND(Ievadītās_vērtības,Aizdevuma_dzēšana[[#This Row],[maksājums
datums]]&lt;&gt;""),-PPMT(Procentu_likme/12,1,Aizdevuma_termiņš-ROWS($C$4:C311)+1,Aizdevuma_dzēšana[[#This Row],[sākuma
atlikums]]),""),0)</f>
        <v>861.29623875506434</v>
      </c>
      <c r="G311" s="17">
        <f ca="1">IF(Aizdevuma_dzēšana[[#This Row],[maksājums
datums]]="",0,Īpašuma_nodokļa_summa)</f>
        <v>375</v>
      </c>
      <c r="H311" s="17">
        <f ca="1">IF(Aizdevuma_dzēšana[[#This Row],[maksājums
datums]]="",0,Aizdevuma_dzēšana[[#This Row],[procenti]]+Aizdevuma_dzēšana[[#This Row],[pamatsumma]]+Aizdevuma_dzēšana[[#This Row],[īpašuma
nodoklis]])</f>
        <v>1445.0545116961323</v>
      </c>
      <c r="I311" s="17">
        <f ca="1">IF(Aizdevuma_dzēšana[[#This Row],[maksājums
datums]]="",0,Aizdevuma_dzēšana[[#This Row],[sākuma
atlikums]]-Aizdevuma_dzēšana[[#This Row],[pamatsumma]])</f>
        <v>50101.985505856326</v>
      </c>
      <c r="J311" s="12">
        <f ca="1">IF(Aizdevuma_dzēšana[[#This Row],[beigu
atlikums]]&gt;0,Pēdējā_rinda-ROW(),0)</f>
        <v>52</v>
      </c>
    </row>
    <row r="312" spans="2:10" ht="15" customHeight="1" x14ac:dyDescent="0.25">
      <c r="B312" s="21">
        <f>ROWS($B$4:B312)</f>
        <v>309</v>
      </c>
      <c r="C312" s="14">
        <f ca="1">IF(Ievadītās_vērtības,IF(Aizdevuma_dzēšana[[#This Row],['#]]&lt;=Aizdevuma_termiņš,IF(ROW()-ROW(Aizdevuma_dzēšana[[#Headers],[maksājums
datums]])=1,Aizdevuma_sākums,IF(I311&gt;0,EDATE(C311,1),"")),""),"")</f>
        <v>52697</v>
      </c>
      <c r="D312" s="17">
        <f ca="1">IF(ROW()-ROW(Aizdevuma_dzēšana[[#Headers],[sākuma
atlikums]])=1,Aizdevuma_summa,IF(Aizdevuma_dzēšana[[#This Row],[maksājums
datums]]="",0,INDEX(Aizdevuma_dzēšana[], ROW()-4,8)))</f>
        <v>50101.985505856326</v>
      </c>
      <c r="E312" s="17">
        <f ca="1">IF(Ievadītās_vērtības,IF(ROW()-ROW(Aizdevuma_dzēšana[[#Headers],[procenti]])=1,-IPMT(Procentu_likme/12,1,Aizdevuma_termiņš-ROWS($C$4:C312)+1,Aizdevuma_dzēšana[[#This Row],[sākuma
atlikums]]),IFERROR(-IPMT(Procentu_likme/12,1,Aizdevuma_dzēšana[[#This Row],['#
atlikums]],D313),0)),0)</f>
        <v>205.15458555322132</v>
      </c>
      <c r="F312" s="17">
        <f ca="1">IFERROR(IF(AND(Ievadītās_vērtības,Aizdevuma_dzēšana[[#This Row],[maksājums
datums]]&lt;&gt;""),-PPMT(Procentu_likme/12,1,Aizdevuma_termiņš-ROWS($C$4:C312)+1,Aizdevuma_dzēšana[[#This Row],[sākuma
atlikums]]),""),0)</f>
        <v>864.88497308321053</v>
      </c>
      <c r="G312" s="17">
        <f ca="1">IF(Aizdevuma_dzēšana[[#This Row],[maksājums
datums]]="",0,Īpašuma_nodokļa_summa)</f>
        <v>375</v>
      </c>
      <c r="H312" s="17">
        <f ca="1">IF(Aizdevuma_dzēšana[[#This Row],[maksājums
datums]]="",0,Aizdevuma_dzēšana[[#This Row],[procenti]]+Aizdevuma_dzēšana[[#This Row],[pamatsumma]]+Aizdevuma_dzēšana[[#This Row],[īpašuma
nodoklis]])</f>
        <v>1445.0395586364318</v>
      </c>
      <c r="I312" s="17">
        <f ca="1">IF(Aizdevuma_dzēšana[[#This Row],[maksājums
datums]]="",0,Aizdevuma_dzēšana[[#This Row],[sākuma
atlikums]]-Aizdevuma_dzēšana[[#This Row],[pamatsumma]])</f>
        <v>49237.100532773118</v>
      </c>
      <c r="J312" s="12">
        <f ca="1">IF(Aizdevuma_dzēšana[[#This Row],[beigu
atlikums]]&gt;0,Pēdējā_rinda-ROW(),0)</f>
        <v>51</v>
      </c>
    </row>
    <row r="313" spans="2:10" ht="15" customHeight="1" x14ac:dyDescent="0.25">
      <c r="B313" s="21">
        <f>ROWS($B$4:B313)</f>
        <v>310</v>
      </c>
      <c r="C313" s="14">
        <f ca="1">IF(Ievadītās_vērtības,IF(Aizdevuma_dzēšana[[#This Row],['#]]&lt;=Aizdevuma_termiņš,IF(ROW()-ROW(Aizdevuma_dzēšana[[#Headers],[maksājums
datums]])=1,Aizdevuma_sākums,IF(I312&gt;0,EDATE(C312,1),"")),""),"")</f>
        <v>52727</v>
      </c>
      <c r="D313" s="17">
        <f ca="1">IF(ROW()-ROW(Aizdevuma_dzēšana[[#Headers],[sākuma
atlikums]])=1,Aizdevuma_summa,IF(Aizdevuma_dzēšana[[#This Row],[maksājums
datums]]="",0,INDEX(Aizdevuma_dzēšana[], ROW()-4,8)))</f>
        <v>49237.100532773118</v>
      </c>
      <c r="E313" s="17">
        <f ca="1">IF(Ievadītās_vērtības,IF(ROW()-ROW(Aizdevuma_dzēšana[[#Headers],[procenti]])=1,-IPMT(Procentu_likme/12,1,Aizdevuma_termiņš-ROWS($C$4:C313)+1,Aizdevuma_dzēšana[[#This Row],[sākuma
atlikums]]),IFERROR(-IPMT(Procentu_likme/12,1,Aizdevuma_dzēšana[[#This Row],['#
atlikums]],D314),0)),0)</f>
        <v>201.53588280125859</v>
      </c>
      <c r="F313" s="17">
        <f ca="1">IFERROR(IF(AND(Ievadītās_vērtības,Aizdevuma_dzēšana[[#This Row],[maksājums
datums]]&lt;&gt;""),-PPMT(Procentu_likme/12,1,Aizdevuma_termiņš-ROWS($C$4:C313)+1,Aizdevuma_dzēšana[[#This Row],[sākuma
atlikums]]),""),0)</f>
        <v>868.48866047105741</v>
      </c>
      <c r="G313" s="17">
        <f ca="1">IF(Aizdevuma_dzēšana[[#This Row],[maksājums
datums]]="",0,Īpašuma_nodokļa_summa)</f>
        <v>375</v>
      </c>
      <c r="H313" s="17">
        <f ca="1">IF(Aizdevuma_dzēšana[[#This Row],[maksājums
datums]]="",0,Aizdevuma_dzēšana[[#This Row],[procenti]]+Aizdevuma_dzēšana[[#This Row],[pamatsumma]]+Aizdevuma_dzēšana[[#This Row],[īpašuma
nodoklis]])</f>
        <v>1445.0245432723159</v>
      </c>
      <c r="I313" s="17">
        <f ca="1">IF(Aizdevuma_dzēšana[[#This Row],[maksājums
datums]]="",0,Aizdevuma_dzēšana[[#This Row],[sākuma
atlikums]]-Aizdevuma_dzēšana[[#This Row],[pamatsumma]])</f>
        <v>48368.611872302063</v>
      </c>
      <c r="J313" s="12">
        <f ca="1">IF(Aizdevuma_dzēšana[[#This Row],[beigu
atlikums]]&gt;0,Pēdējā_rinda-ROW(),0)</f>
        <v>50</v>
      </c>
    </row>
    <row r="314" spans="2:10" ht="15" customHeight="1" x14ac:dyDescent="0.25">
      <c r="B314" s="21">
        <f>ROWS($B$4:B314)</f>
        <v>311</v>
      </c>
      <c r="C314" s="14">
        <f ca="1">IF(Ievadītās_vērtības,IF(Aizdevuma_dzēšana[[#This Row],['#]]&lt;=Aizdevuma_termiņš,IF(ROW()-ROW(Aizdevuma_dzēšana[[#Headers],[maksājums
datums]])=1,Aizdevuma_sākums,IF(I313&gt;0,EDATE(C313,1),"")),""),"")</f>
        <v>52758</v>
      </c>
      <c r="D314" s="17">
        <f ca="1">IF(ROW()-ROW(Aizdevuma_dzēšana[[#Headers],[sākuma
atlikums]])=1,Aizdevuma_summa,IF(Aizdevuma_dzēšana[[#This Row],[maksājums
datums]]="",0,INDEX(Aizdevuma_dzēšana[], ROW()-4,8)))</f>
        <v>48368.611872302063</v>
      </c>
      <c r="E314" s="17">
        <f ca="1">IF(Ievadītās_vērtības,IF(ROW()-ROW(Aizdevuma_dzēšana[[#Headers],[procenti]])=1,-IPMT(Procentu_likme/12,1,Aizdevuma_termiņš-ROWS($C$4:C314)+1,Aizdevuma_dzēšana[[#This Row],[sākuma
atlikums]]),IFERROR(-IPMT(Procentu_likme/12,1,Aizdevuma_dzēšana[[#This Row],['#
atlikums]],D315),0)),0)</f>
        <v>197.90210212116267</v>
      </c>
      <c r="F314" s="17">
        <f ca="1">IFERROR(IF(AND(Ievadītās_vērtības,Aizdevuma_dzēšana[[#This Row],[maksājums
datums]]&lt;&gt;""),-PPMT(Procentu_likme/12,1,Aizdevuma_termiņš-ROWS($C$4:C314)+1,Aizdevuma_dzēšana[[#This Row],[sākuma
atlikums]]),""),0)</f>
        <v>872.10736322302</v>
      </c>
      <c r="G314" s="17">
        <f ca="1">IF(Aizdevuma_dzēšana[[#This Row],[maksājums
datums]]="",0,Īpašuma_nodokļa_summa)</f>
        <v>375</v>
      </c>
      <c r="H314" s="17">
        <f ca="1">IF(Aizdevuma_dzēšana[[#This Row],[maksājums
datums]]="",0,Aizdevuma_dzēšana[[#This Row],[procenti]]+Aizdevuma_dzēšana[[#This Row],[pamatsumma]]+Aizdevuma_dzēšana[[#This Row],[īpašuma
nodoklis]])</f>
        <v>1445.0094653441827</v>
      </c>
      <c r="I314" s="17">
        <f ca="1">IF(Aizdevuma_dzēšana[[#This Row],[maksājums
datums]]="",0,Aizdevuma_dzēšana[[#This Row],[sākuma
atlikums]]-Aizdevuma_dzēšana[[#This Row],[pamatsumma]])</f>
        <v>47496.504509079045</v>
      </c>
      <c r="J314" s="12">
        <f ca="1">IF(Aizdevuma_dzēšana[[#This Row],[beigu
atlikums]]&gt;0,Pēdējā_rinda-ROW(),0)</f>
        <v>49</v>
      </c>
    </row>
    <row r="315" spans="2:10" ht="15" customHeight="1" x14ac:dyDescent="0.25">
      <c r="B315" s="21">
        <f>ROWS($B$4:B315)</f>
        <v>312</v>
      </c>
      <c r="C315" s="14">
        <f ca="1">IF(Ievadītās_vērtības,IF(Aizdevuma_dzēšana[[#This Row],['#]]&lt;=Aizdevuma_termiņš,IF(ROW()-ROW(Aizdevuma_dzēšana[[#Headers],[maksājums
datums]])=1,Aizdevuma_sākums,IF(I314&gt;0,EDATE(C314,1),"")),""),"")</f>
        <v>52788</v>
      </c>
      <c r="D315" s="17">
        <f ca="1">IF(ROW()-ROW(Aizdevuma_dzēšana[[#Headers],[sākuma
atlikums]])=1,Aizdevuma_summa,IF(Aizdevuma_dzēšana[[#This Row],[maksājums
datums]]="",0,INDEX(Aizdevuma_dzēšana[], ROW()-4,8)))</f>
        <v>47496.504509079045</v>
      </c>
      <c r="E315" s="17">
        <f ca="1">IF(Ievadītās_vērtības,IF(ROW()-ROW(Aizdevuma_dzēšana[[#Headers],[procenti]])=1,-IPMT(Procentu_likme/12,1,Aizdevuma_termiņš-ROWS($C$4:C315)+1,Aizdevuma_dzēšana[[#This Row],[sākuma
atlikums]]),IFERROR(-IPMT(Procentu_likme/12,1,Aizdevuma_dzēšana[[#This Row],['#
atlikums]],D316),0)),0)</f>
        <v>194.25318068823304</v>
      </c>
      <c r="F315" s="17">
        <f ca="1">IFERROR(IF(AND(Ievadītās_vērtības,Aizdevuma_dzēšana[[#This Row],[maksājums
datums]]&lt;&gt;""),-PPMT(Procentu_likme/12,1,Aizdevuma_termiņš-ROWS($C$4:C315)+1,Aizdevuma_dzēšana[[#This Row],[sākuma
atlikums]]),""),0)</f>
        <v>875.74114390311615</v>
      </c>
      <c r="G315" s="17">
        <f ca="1">IF(Aizdevuma_dzēšana[[#This Row],[maksājums
datums]]="",0,Īpašuma_nodokļa_summa)</f>
        <v>375</v>
      </c>
      <c r="H315" s="17">
        <f ca="1">IF(Aizdevuma_dzēšana[[#This Row],[maksājums
datums]]="",0,Aizdevuma_dzēšana[[#This Row],[procenti]]+Aizdevuma_dzēšana[[#This Row],[pamatsumma]]+Aizdevuma_dzēšana[[#This Row],[īpašuma
nodoklis]])</f>
        <v>1444.9943245913491</v>
      </c>
      <c r="I315" s="17">
        <f ca="1">IF(Aizdevuma_dzēšana[[#This Row],[maksājums
datums]]="",0,Aizdevuma_dzēšana[[#This Row],[sākuma
atlikums]]-Aizdevuma_dzēšana[[#This Row],[pamatsumma]])</f>
        <v>46620.763365175932</v>
      </c>
      <c r="J315" s="12">
        <f ca="1">IF(Aizdevuma_dzēšana[[#This Row],[beigu
atlikums]]&gt;0,Pēdējā_rinda-ROW(),0)</f>
        <v>48</v>
      </c>
    </row>
    <row r="316" spans="2:10" ht="15" customHeight="1" x14ac:dyDescent="0.25">
      <c r="B316" s="21">
        <f>ROWS($B$4:B316)</f>
        <v>313</v>
      </c>
      <c r="C316" s="14">
        <f ca="1">IF(Ievadītās_vērtības,IF(Aizdevuma_dzēšana[[#This Row],['#]]&lt;=Aizdevuma_termiņš,IF(ROW()-ROW(Aizdevuma_dzēšana[[#Headers],[maksājums
datums]])=1,Aizdevuma_sākums,IF(I315&gt;0,EDATE(C315,1),"")),""),"")</f>
        <v>52819</v>
      </c>
      <c r="D316" s="17">
        <f ca="1">IF(ROW()-ROW(Aizdevuma_dzēšana[[#Headers],[sākuma
atlikums]])=1,Aizdevuma_summa,IF(Aizdevuma_dzēšana[[#This Row],[maksājums
datums]]="",0,INDEX(Aizdevuma_dzēšana[], ROW()-4,8)))</f>
        <v>46620.763365175932</v>
      </c>
      <c r="E316" s="17">
        <f ca="1">IF(Ievadītās_vērtības,IF(ROW()-ROW(Aizdevuma_dzēšana[[#Headers],[procenti]])=1,-IPMT(Procentu_likme/12,1,Aizdevuma_termiņš-ROWS($C$4:C316)+1,Aizdevuma_dzēšana[[#This Row],[sākuma
atlikums]]),IFERROR(-IPMT(Procentu_likme/12,1,Aizdevuma_dzēšana[[#This Row],['#
atlikums]],D317),0)),0)</f>
        <v>190.58905541599952</v>
      </c>
      <c r="F316" s="17">
        <f ca="1">IFERROR(IF(AND(Ievadītās_vērtības,Aizdevuma_dzēšana[[#This Row],[maksājums
datums]]&lt;&gt;""),-PPMT(Procentu_likme/12,1,Aizdevuma_termiņš-ROWS($C$4:C316)+1,Aizdevuma_dzēšana[[#This Row],[sākuma
atlikums]]),""),0)</f>
        <v>879.39006533604572</v>
      </c>
      <c r="G316" s="17">
        <f ca="1">IF(Aizdevuma_dzēšana[[#This Row],[maksājums
datums]]="",0,Īpašuma_nodokļa_summa)</f>
        <v>375</v>
      </c>
      <c r="H316" s="17">
        <f ca="1">IF(Aizdevuma_dzēšana[[#This Row],[maksājums
datums]]="",0,Aizdevuma_dzēšana[[#This Row],[procenti]]+Aizdevuma_dzēšana[[#This Row],[pamatsumma]]+Aizdevuma_dzēšana[[#This Row],[īpašuma
nodoklis]])</f>
        <v>1444.9791207520452</v>
      </c>
      <c r="I316" s="17">
        <f ca="1">IF(Aizdevuma_dzēšana[[#This Row],[maksājums
datums]]="",0,Aizdevuma_dzēšana[[#This Row],[sākuma
atlikums]]-Aizdevuma_dzēšana[[#This Row],[pamatsumma]])</f>
        <v>45741.373299839885</v>
      </c>
      <c r="J316" s="12">
        <f ca="1">IF(Aizdevuma_dzēšana[[#This Row],[beigu
atlikums]]&gt;0,Pēdējā_rinda-ROW(),0)</f>
        <v>47</v>
      </c>
    </row>
    <row r="317" spans="2:10" ht="15" customHeight="1" x14ac:dyDescent="0.25">
      <c r="B317" s="21">
        <f>ROWS($B$4:B317)</f>
        <v>314</v>
      </c>
      <c r="C317" s="14">
        <f ca="1">IF(Ievadītās_vērtības,IF(Aizdevuma_dzēšana[[#This Row],['#]]&lt;=Aizdevuma_termiņš,IF(ROW()-ROW(Aizdevuma_dzēšana[[#Headers],[maksājums
datums]])=1,Aizdevuma_sākums,IF(I316&gt;0,EDATE(C316,1),"")),""),"")</f>
        <v>52850</v>
      </c>
      <c r="D317" s="17">
        <f ca="1">IF(ROW()-ROW(Aizdevuma_dzēšana[[#Headers],[sākuma
atlikums]])=1,Aizdevuma_summa,IF(Aizdevuma_dzēšana[[#This Row],[maksājums
datums]]="",0,INDEX(Aizdevuma_dzēšana[], ROW()-4,8)))</f>
        <v>45741.373299839885</v>
      </c>
      <c r="E317" s="17">
        <f ca="1">IF(Ievadītās_vērtības,IF(ROW()-ROW(Aizdevuma_dzēšana[[#Headers],[procenti]])=1,-IPMT(Procentu_likme/12,1,Aizdevuma_termiņš-ROWS($C$4:C317)+1,Aizdevuma_dzēšana[[#This Row],[sākuma
atlikums]]),IFERROR(-IPMT(Procentu_likme/12,1,Aizdevuma_dzēšana[[#This Row],['#
atlikums]],D318),0)),0)</f>
        <v>186.90966295513169</v>
      </c>
      <c r="F317" s="17">
        <f ca="1">IFERROR(IF(AND(Ievadītās_vērtības,Aizdevuma_dzēšana[[#This Row],[maksājums
datums]]&lt;&gt;""),-PPMT(Procentu_likme/12,1,Aizdevuma_termiņš-ROWS($C$4:C317)+1,Aizdevuma_dzēšana[[#This Row],[sākuma
atlikums]]),""),0)</f>
        <v>883.0541906082791</v>
      </c>
      <c r="G317" s="17">
        <f ca="1">IF(Aizdevuma_dzēšana[[#This Row],[maksājums
datums]]="",0,Īpašuma_nodokļa_summa)</f>
        <v>375</v>
      </c>
      <c r="H317" s="17">
        <f ca="1">IF(Aizdevuma_dzēšana[[#This Row],[maksājums
datums]]="",0,Aizdevuma_dzēšana[[#This Row],[procenti]]+Aizdevuma_dzēšana[[#This Row],[pamatsumma]]+Aizdevuma_dzēšana[[#This Row],[īpašuma
nodoklis]])</f>
        <v>1444.9638535634108</v>
      </c>
      <c r="I317" s="17">
        <f ca="1">IF(Aizdevuma_dzēšana[[#This Row],[maksājums
datums]]="",0,Aizdevuma_dzēšana[[#This Row],[sākuma
atlikums]]-Aizdevuma_dzēšana[[#This Row],[pamatsumma]])</f>
        <v>44858.319109231605</v>
      </c>
      <c r="J317" s="12">
        <f ca="1">IF(Aizdevuma_dzēšana[[#This Row],[beigu
atlikums]]&gt;0,Pēdējā_rinda-ROW(),0)</f>
        <v>46</v>
      </c>
    </row>
    <row r="318" spans="2:10" ht="15" customHeight="1" x14ac:dyDescent="0.25">
      <c r="B318" s="21">
        <f>ROWS($B$4:B318)</f>
        <v>315</v>
      </c>
      <c r="C318" s="14">
        <f ca="1">IF(Ievadītās_vērtības,IF(Aizdevuma_dzēšana[[#This Row],['#]]&lt;=Aizdevuma_termiņš,IF(ROW()-ROW(Aizdevuma_dzēšana[[#Headers],[maksājums
datums]])=1,Aizdevuma_sākums,IF(I317&gt;0,EDATE(C317,1),"")),""),"")</f>
        <v>52880</v>
      </c>
      <c r="D318" s="17">
        <f ca="1">IF(ROW()-ROW(Aizdevuma_dzēšana[[#Headers],[sākuma
atlikums]])=1,Aizdevuma_summa,IF(Aizdevuma_dzēšana[[#This Row],[maksājums
datums]]="",0,INDEX(Aizdevuma_dzēšana[], ROW()-4,8)))</f>
        <v>44858.319109231605</v>
      </c>
      <c r="E318" s="17">
        <f ca="1">IF(Ievadītās_vērtības,IF(ROW()-ROW(Aizdevuma_dzēšana[[#Headers],[procenti]])=1,-IPMT(Procentu_likme/12,1,Aizdevuma_termiņš-ROWS($C$4:C318)+1,Aizdevuma_dzēšana[[#This Row],[sākuma
atlikums]]),IFERROR(-IPMT(Procentu_likme/12,1,Aizdevuma_dzēšana[[#This Row],['#
atlikums]],D319),0)),0)</f>
        <v>183.21493969234359</v>
      </c>
      <c r="F318" s="17">
        <f ca="1">IFERROR(IF(AND(Ievadītās_vērtības,Aizdevuma_dzēšana[[#This Row],[maksājums
datums]]&lt;&gt;""),-PPMT(Procentu_likme/12,1,Aizdevuma_termiņš-ROWS($C$4:C318)+1,Aizdevuma_dzēšana[[#This Row],[sākuma
atlikums]]),""),0)</f>
        <v>886.73358306914702</v>
      </c>
      <c r="G318" s="17">
        <f ca="1">IF(Aizdevuma_dzēšana[[#This Row],[maksājums
datums]]="",0,Īpašuma_nodokļa_summa)</f>
        <v>375</v>
      </c>
      <c r="H318" s="17">
        <f ca="1">IF(Aizdevuma_dzēšana[[#This Row],[maksājums
datums]]="",0,Aizdevuma_dzēšana[[#This Row],[procenti]]+Aizdevuma_dzēšana[[#This Row],[pamatsumma]]+Aizdevuma_dzēšana[[#This Row],[īpašuma
nodoklis]])</f>
        <v>1444.9485227614905</v>
      </c>
      <c r="I318" s="17">
        <f ca="1">IF(Aizdevuma_dzēšana[[#This Row],[maksājums
datums]]="",0,Aizdevuma_dzēšana[[#This Row],[sākuma
atlikums]]-Aizdevuma_dzēšana[[#This Row],[pamatsumma]])</f>
        <v>43971.58552616246</v>
      </c>
      <c r="J318" s="12">
        <f ca="1">IF(Aizdevuma_dzēšana[[#This Row],[beigu
atlikums]]&gt;0,Pēdējā_rinda-ROW(),0)</f>
        <v>45</v>
      </c>
    </row>
    <row r="319" spans="2:10" ht="15" customHeight="1" x14ac:dyDescent="0.25">
      <c r="B319" s="21">
        <f>ROWS($B$4:B319)</f>
        <v>316</v>
      </c>
      <c r="C319" s="14">
        <f ca="1">IF(Ievadītās_vērtības,IF(Aizdevuma_dzēšana[[#This Row],['#]]&lt;=Aizdevuma_termiņš,IF(ROW()-ROW(Aizdevuma_dzēšana[[#Headers],[maksājums
datums]])=1,Aizdevuma_sākums,IF(I318&gt;0,EDATE(C318,1),"")),""),"")</f>
        <v>52911</v>
      </c>
      <c r="D319" s="17">
        <f ca="1">IF(ROW()-ROW(Aizdevuma_dzēšana[[#Headers],[sākuma
atlikums]])=1,Aizdevuma_summa,IF(Aizdevuma_dzēšana[[#This Row],[maksājums
datums]]="",0,INDEX(Aizdevuma_dzēšana[], ROW()-4,8)))</f>
        <v>43971.58552616246</v>
      </c>
      <c r="E319" s="17">
        <f ca="1">IF(Ievadītās_vērtības,IF(ROW()-ROW(Aizdevuma_dzēšana[[#Headers],[procenti]])=1,-IPMT(Procentu_likme/12,1,Aizdevuma_termiņš-ROWS($C$4:C319)+1,Aizdevuma_dzēšana[[#This Row],[sākuma
atlikums]]),IFERROR(-IPMT(Procentu_likme/12,1,Aizdevuma_dzēšana[[#This Row],['#
atlikums]],D320),0)),0)</f>
        <v>179.50482174929385</v>
      </c>
      <c r="F319" s="17">
        <f ca="1">IFERROR(IF(AND(Ievadītās_vērtības,Aizdevuma_dzēšana[[#This Row],[maksājums
datums]]&lt;&gt;""),-PPMT(Procentu_likme/12,1,Aizdevuma_termiņš-ROWS($C$4:C319)+1,Aizdevuma_dzēšana[[#This Row],[sākuma
atlikums]]),""),0)</f>
        <v>890.42830633193523</v>
      </c>
      <c r="G319" s="17">
        <f ca="1">IF(Aizdevuma_dzēšana[[#This Row],[maksājums
datums]]="",0,Īpašuma_nodokļa_summa)</f>
        <v>375</v>
      </c>
      <c r="H319" s="17">
        <f ca="1">IF(Aizdevuma_dzēšana[[#This Row],[maksājums
datums]]="",0,Aizdevuma_dzēšana[[#This Row],[procenti]]+Aizdevuma_dzēšana[[#This Row],[pamatsumma]]+Aizdevuma_dzēšana[[#This Row],[īpašuma
nodoklis]])</f>
        <v>1444.9331280812291</v>
      </c>
      <c r="I319" s="17">
        <f ca="1">IF(Aizdevuma_dzēšana[[#This Row],[maksājums
datums]]="",0,Aizdevuma_dzēšana[[#This Row],[sākuma
atlikums]]-Aizdevuma_dzēšana[[#This Row],[pamatsumma]])</f>
        <v>43081.157219830522</v>
      </c>
      <c r="J319" s="12">
        <f ca="1">IF(Aizdevuma_dzēšana[[#This Row],[beigu
atlikums]]&gt;0,Pēdējā_rinda-ROW(),0)</f>
        <v>44</v>
      </c>
    </row>
    <row r="320" spans="2:10" ht="15" customHeight="1" x14ac:dyDescent="0.25">
      <c r="B320" s="21">
        <f>ROWS($B$4:B320)</f>
        <v>317</v>
      </c>
      <c r="C320" s="14">
        <f ca="1">IF(Ievadītās_vērtības,IF(Aizdevuma_dzēšana[[#This Row],['#]]&lt;=Aizdevuma_termiņš,IF(ROW()-ROW(Aizdevuma_dzēšana[[#Headers],[maksājums
datums]])=1,Aizdevuma_sākums,IF(I319&gt;0,EDATE(C319,1),"")),""),"")</f>
        <v>52941</v>
      </c>
      <c r="D320" s="17">
        <f ca="1">IF(ROW()-ROW(Aizdevuma_dzēšana[[#Headers],[sākuma
atlikums]])=1,Aizdevuma_summa,IF(Aizdevuma_dzēšana[[#This Row],[maksājums
datums]]="",0,INDEX(Aizdevuma_dzēšana[], ROW()-4,8)))</f>
        <v>43081.157219830522</v>
      </c>
      <c r="E320" s="17">
        <f ca="1">IF(Ievadītās_vērtības,IF(ROW()-ROW(Aizdevuma_dzēšana[[#Headers],[procenti]])=1,-IPMT(Procentu_likme/12,1,Aizdevuma_termiņš-ROWS($C$4:C320)+1,Aizdevuma_dzēšana[[#This Row],[sākuma
atlikums]]),IFERROR(-IPMT(Procentu_likme/12,1,Aizdevuma_dzēšana[[#This Row],['#
atlikums]],D321),0)),0)</f>
        <v>175.77924498148141</v>
      </c>
      <c r="F320" s="17">
        <f ca="1">IFERROR(IF(AND(Ievadītās_vērtības,Aizdevuma_dzēšana[[#This Row],[maksājums
datums]]&lt;&gt;""),-PPMT(Procentu_likme/12,1,Aizdevuma_termiņš-ROWS($C$4:C320)+1,Aizdevuma_dzēšana[[#This Row],[sākuma
atlikums]]),""),0)</f>
        <v>894.1384242749848</v>
      </c>
      <c r="G320" s="17">
        <f ca="1">IF(Aizdevuma_dzēšana[[#This Row],[maksājums
datums]]="",0,Īpašuma_nodokļa_summa)</f>
        <v>375</v>
      </c>
      <c r="H320" s="17">
        <f ca="1">IF(Aizdevuma_dzēšana[[#This Row],[maksājums
datums]]="",0,Aizdevuma_dzēšana[[#This Row],[procenti]]+Aizdevuma_dzēšana[[#This Row],[pamatsumma]]+Aizdevuma_dzēšana[[#This Row],[īpašuma
nodoklis]])</f>
        <v>1444.9176692564663</v>
      </c>
      <c r="I320" s="17">
        <f ca="1">IF(Aizdevuma_dzēšana[[#This Row],[maksājums
datums]]="",0,Aizdevuma_dzēšana[[#This Row],[sākuma
atlikums]]-Aizdevuma_dzēšana[[#This Row],[pamatsumma]])</f>
        <v>42187.018795555538</v>
      </c>
      <c r="J320" s="12">
        <f ca="1">IF(Aizdevuma_dzēšana[[#This Row],[beigu
atlikums]]&gt;0,Pēdējā_rinda-ROW(),0)</f>
        <v>43</v>
      </c>
    </row>
    <row r="321" spans="2:10" ht="15" customHeight="1" x14ac:dyDescent="0.25">
      <c r="B321" s="21">
        <f>ROWS($B$4:B321)</f>
        <v>318</v>
      </c>
      <c r="C321" s="14">
        <f ca="1">IF(Ievadītās_vērtības,IF(Aizdevuma_dzēšana[[#This Row],['#]]&lt;=Aizdevuma_termiņš,IF(ROW()-ROW(Aizdevuma_dzēšana[[#Headers],[maksājums
datums]])=1,Aizdevuma_sākums,IF(I320&gt;0,EDATE(C320,1),"")),""),"")</f>
        <v>52972</v>
      </c>
      <c r="D321" s="17">
        <f ca="1">IF(ROW()-ROW(Aizdevuma_dzēšana[[#Headers],[sākuma
atlikums]])=1,Aizdevuma_summa,IF(Aizdevuma_dzēšana[[#This Row],[maksājums
datums]]="",0,INDEX(Aizdevuma_dzēšana[], ROW()-4,8)))</f>
        <v>42187.018795555538</v>
      </c>
      <c r="E321" s="17">
        <f ca="1">IF(Ievadītās_vērtības,IF(ROW()-ROW(Aizdevuma_dzēšana[[#Headers],[procenti]])=1,-IPMT(Procentu_likme/12,1,Aizdevuma_termiņš-ROWS($C$4:C321)+1,Aizdevuma_dzēšana[[#This Row],[sākuma
atlikums]]),IFERROR(-IPMT(Procentu_likme/12,1,Aizdevuma_dzēšana[[#This Row],['#
atlikums]],D322),0)),0)</f>
        <v>172.0381449771364</v>
      </c>
      <c r="F321" s="17">
        <f ca="1">IFERROR(IF(AND(Ievadītās_vērtības,Aizdevuma_dzēšana[[#This Row],[maksājums
datums]]&lt;&gt;""),-PPMT(Procentu_likme/12,1,Aizdevuma_termiņš-ROWS($C$4:C321)+1,Aizdevuma_dzēšana[[#This Row],[sākuma
atlikums]]),""),0)</f>
        <v>897.86400104279721</v>
      </c>
      <c r="G321" s="17">
        <f ca="1">IF(Aizdevuma_dzēšana[[#This Row],[maksājums
datums]]="",0,Īpašuma_nodokļa_summa)</f>
        <v>375</v>
      </c>
      <c r="H321" s="17">
        <f ca="1">IF(Aizdevuma_dzēšana[[#This Row],[maksājums
datums]]="",0,Aizdevuma_dzēšana[[#This Row],[procenti]]+Aizdevuma_dzēšana[[#This Row],[pamatsumma]]+Aizdevuma_dzēšana[[#This Row],[īpašuma
nodoklis]])</f>
        <v>1444.9021460199335</v>
      </c>
      <c r="I321" s="17">
        <f ca="1">IF(Aizdevuma_dzēšana[[#This Row],[maksājums
datums]]="",0,Aizdevuma_dzēšana[[#This Row],[sākuma
atlikums]]-Aizdevuma_dzēšana[[#This Row],[pamatsumma]])</f>
        <v>41289.154794512739</v>
      </c>
      <c r="J321" s="12">
        <f ca="1">IF(Aizdevuma_dzēšana[[#This Row],[beigu
atlikums]]&gt;0,Pēdējā_rinda-ROW(),0)</f>
        <v>42</v>
      </c>
    </row>
    <row r="322" spans="2:10" ht="15" customHeight="1" x14ac:dyDescent="0.25">
      <c r="B322" s="21">
        <f>ROWS($B$4:B322)</f>
        <v>319</v>
      </c>
      <c r="C322" s="14">
        <f ca="1">IF(Ievadītās_vērtības,IF(Aizdevuma_dzēšana[[#This Row],['#]]&lt;=Aizdevuma_termiņš,IF(ROW()-ROW(Aizdevuma_dzēšana[[#Headers],[maksājums
datums]])=1,Aizdevuma_sākums,IF(I321&gt;0,EDATE(C321,1),"")),""),"")</f>
        <v>53003</v>
      </c>
      <c r="D322" s="17">
        <f ca="1">IF(ROW()-ROW(Aizdevuma_dzēšana[[#Headers],[sākuma
atlikums]])=1,Aizdevuma_summa,IF(Aizdevuma_dzēšana[[#This Row],[maksājums
datums]]="",0,INDEX(Aizdevuma_dzēšana[], ROW()-4,8)))</f>
        <v>41289.154794512739</v>
      </c>
      <c r="E322" s="17">
        <f ca="1">IF(Ievadītās_vērtības,IF(ROW()-ROW(Aizdevuma_dzēšana[[#Headers],[procenti]])=1,-IPMT(Procentu_likme/12,1,Aizdevuma_termiņš-ROWS($C$4:C322)+1,Aizdevuma_dzēšana[[#This Row],[sākuma
atlikums]]),IFERROR(-IPMT(Procentu_likme/12,1,Aizdevuma_dzēšana[[#This Row],['#
atlikums]],D323),0)),0)</f>
        <v>168.28145705610666</v>
      </c>
      <c r="F322" s="17">
        <f ca="1">IFERROR(IF(AND(Ievadītās_vērtības,Aizdevuma_dzēšana[[#This Row],[maksājums
datums]]&lt;&gt;""),-PPMT(Procentu_likme/12,1,Aizdevuma_termiņš-ROWS($C$4:C322)+1,Aizdevuma_dzēšana[[#This Row],[sākuma
atlikums]]),""),0)</f>
        <v>901.60510104714217</v>
      </c>
      <c r="G322" s="17">
        <f ca="1">IF(Aizdevuma_dzēšana[[#This Row],[maksājums
datums]]="",0,Īpašuma_nodokļa_summa)</f>
        <v>375</v>
      </c>
      <c r="H322" s="17">
        <f ca="1">IF(Aizdevuma_dzēšana[[#This Row],[maksājums
datums]]="",0,Aizdevuma_dzēšana[[#This Row],[procenti]]+Aizdevuma_dzēšana[[#This Row],[pamatsumma]]+Aizdevuma_dzēšana[[#This Row],[īpašuma
nodoklis]])</f>
        <v>1444.8865581032487</v>
      </c>
      <c r="I322" s="17">
        <f ca="1">IF(Aizdevuma_dzēšana[[#This Row],[maksājums
datums]]="",0,Aizdevuma_dzēšana[[#This Row],[sākuma
atlikums]]-Aizdevuma_dzēšana[[#This Row],[pamatsumma]])</f>
        <v>40387.549693465597</v>
      </c>
      <c r="J322" s="12">
        <f ca="1">IF(Aizdevuma_dzēšana[[#This Row],[beigu
atlikums]]&gt;0,Pēdējā_rinda-ROW(),0)</f>
        <v>41</v>
      </c>
    </row>
    <row r="323" spans="2:10" ht="15" customHeight="1" x14ac:dyDescent="0.25">
      <c r="B323" s="21">
        <f>ROWS($B$4:B323)</f>
        <v>320</v>
      </c>
      <c r="C323" s="14">
        <f ca="1">IF(Ievadītās_vērtības,IF(Aizdevuma_dzēšana[[#This Row],['#]]&lt;=Aizdevuma_termiņš,IF(ROW()-ROW(Aizdevuma_dzēšana[[#Headers],[maksājums
datums]])=1,Aizdevuma_sākums,IF(I322&gt;0,EDATE(C322,1),"")),""),"")</f>
        <v>53031</v>
      </c>
      <c r="D323" s="17">
        <f ca="1">IF(ROW()-ROW(Aizdevuma_dzēšana[[#Headers],[sākuma
atlikums]])=1,Aizdevuma_summa,IF(Aizdevuma_dzēšana[[#This Row],[maksājums
datums]]="",0,INDEX(Aizdevuma_dzēšana[], ROW()-4,8)))</f>
        <v>40387.549693465597</v>
      </c>
      <c r="E323" s="17">
        <f ca="1">IF(Ievadītās_vērtības,IF(ROW()-ROW(Aizdevuma_dzēšana[[#Headers],[procenti]])=1,-IPMT(Procentu_likme/12,1,Aizdevuma_termiņš-ROWS($C$4:C323)+1,Aizdevuma_dzēšana[[#This Row],[sākuma
atlikums]]),IFERROR(-IPMT(Procentu_likme/12,1,Aizdevuma_dzēšana[[#This Row],['#
atlikums]],D324),0)),0)</f>
        <v>164.50911626873926</v>
      </c>
      <c r="F323" s="17">
        <f ca="1">IFERROR(IF(AND(Ievadītās_vērtības,Aizdevuma_dzēšana[[#This Row],[maksājums
datums]]&lt;&gt;""),-PPMT(Procentu_likme/12,1,Aizdevuma_termiņš-ROWS($C$4:C323)+1,Aizdevuma_dzēšana[[#This Row],[sākuma
atlikums]]),""),0)</f>
        <v>905.36178896817182</v>
      </c>
      <c r="G323" s="17">
        <f ca="1">IF(Aizdevuma_dzēšana[[#This Row],[maksājums
datums]]="",0,Īpašuma_nodokļa_summa)</f>
        <v>375</v>
      </c>
      <c r="H323" s="17">
        <f ca="1">IF(Aizdevuma_dzēšana[[#This Row],[maksājums
datums]]="",0,Aizdevuma_dzēšana[[#This Row],[procenti]]+Aizdevuma_dzēšana[[#This Row],[pamatsumma]]+Aizdevuma_dzēšana[[#This Row],[īpašuma
nodoklis]])</f>
        <v>1444.8709052369111</v>
      </c>
      <c r="I323" s="17">
        <f ca="1">IF(Aizdevuma_dzēšana[[#This Row],[maksājums
datums]]="",0,Aizdevuma_dzēšana[[#This Row],[sākuma
atlikums]]-Aizdevuma_dzēšana[[#This Row],[pamatsumma]])</f>
        <v>39482.187904497427</v>
      </c>
      <c r="J323" s="12">
        <f ca="1">IF(Aizdevuma_dzēšana[[#This Row],[beigu
atlikums]]&gt;0,Pēdējā_rinda-ROW(),0)</f>
        <v>40</v>
      </c>
    </row>
    <row r="324" spans="2:10" ht="15" customHeight="1" x14ac:dyDescent="0.25">
      <c r="B324" s="21">
        <f>ROWS($B$4:B324)</f>
        <v>321</v>
      </c>
      <c r="C324" s="14">
        <f ca="1">IF(Ievadītās_vērtības,IF(Aizdevuma_dzēšana[[#This Row],['#]]&lt;=Aizdevuma_termiņš,IF(ROW()-ROW(Aizdevuma_dzēšana[[#Headers],[maksājums
datums]])=1,Aizdevuma_sākums,IF(I323&gt;0,EDATE(C323,1),"")),""),"")</f>
        <v>53062</v>
      </c>
      <c r="D324" s="17">
        <f ca="1">IF(ROW()-ROW(Aizdevuma_dzēšana[[#Headers],[sākuma
atlikums]])=1,Aizdevuma_summa,IF(Aizdevuma_dzēšana[[#This Row],[maksājums
datums]]="",0,INDEX(Aizdevuma_dzēšana[], ROW()-4,8)))</f>
        <v>39482.187904497427</v>
      </c>
      <c r="E324" s="17">
        <f ca="1">IF(Ievadītās_vērtības,IF(ROW()-ROW(Aizdevuma_dzēšana[[#Headers],[procenti]])=1,-IPMT(Procentu_likme/12,1,Aizdevuma_termiņš-ROWS($C$4:C324)+1,Aizdevuma_dzēšana[[#This Row],[sākuma
atlikums]]),IFERROR(-IPMT(Procentu_likme/12,1,Aizdevuma_dzēšana[[#This Row],['#
atlikums]],D325),0)),0)</f>
        <v>160.72105739475785</v>
      </c>
      <c r="F324" s="17">
        <f ca="1">IFERROR(IF(AND(Ievadītās_vērtības,Aizdevuma_dzēšana[[#This Row],[maksājums
datums]]&lt;&gt;""),-PPMT(Procentu_likme/12,1,Aizdevuma_termiņš-ROWS($C$4:C324)+1,Aizdevuma_dzēšana[[#This Row],[sākuma
atlikums]]),""),0)</f>
        <v>909.13412975553945</v>
      </c>
      <c r="G324" s="17">
        <f ca="1">IF(Aizdevuma_dzēšana[[#This Row],[maksājums
datums]]="",0,Īpašuma_nodokļa_summa)</f>
        <v>375</v>
      </c>
      <c r="H324" s="17">
        <f ca="1">IF(Aizdevuma_dzēšana[[#This Row],[maksājums
datums]]="",0,Aizdevuma_dzēšana[[#This Row],[procenti]]+Aizdevuma_dzēšana[[#This Row],[pamatsumma]]+Aizdevuma_dzēšana[[#This Row],[īpašuma
nodoklis]])</f>
        <v>1444.8551871502973</v>
      </c>
      <c r="I324" s="17">
        <f ca="1">IF(Aizdevuma_dzēšana[[#This Row],[maksājums
datums]]="",0,Aizdevuma_dzēšana[[#This Row],[sākuma
atlikums]]-Aizdevuma_dzēšana[[#This Row],[pamatsumma]])</f>
        <v>38573.053774741886</v>
      </c>
      <c r="J324" s="12">
        <f ca="1">IF(Aizdevuma_dzēšana[[#This Row],[beigu
atlikums]]&gt;0,Pēdējā_rinda-ROW(),0)</f>
        <v>39</v>
      </c>
    </row>
    <row r="325" spans="2:10" ht="15" customHeight="1" x14ac:dyDescent="0.25">
      <c r="B325" s="21">
        <f>ROWS($B$4:B325)</f>
        <v>322</v>
      </c>
      <c r="C325" s="14">
        <f ca="1">IF(Ievadītās_vērtības,IF(Aizdevuma_dzēšana[[#This Row],['#]]&lt;=Aizdevuma_termiņš,IF(ROW()-ROW(Aizdevuma_dzēšana[[#Headers],[maksājums
datums]])=1,Aizdevuma_sākums,IF(I324&gt;0,EDATE(C324,1),"")),""),"")</f>
        <v>53092</v>
      </c>
      <c r="D325" s="17">
        <f ca="1">IF(ROW()-ROW(Aizdevuma_dzēšana[[#Headers],[sākuma
atlikums]])=1,Aizdevuma_summa,IF(Aizdevuma_dzēšana[[#This Row],[maksājums
datums]]="",0,INDEX(Aizdevuma_dzēšana[], ROW()-4,8)))</f>
        <v>38573.053774741886</v>
      </c>
      <c r="E325" s="17">
        <f ca="1">IF(Ievadītās_vērtības,IF(ROW()-ROW(Aizdevuma_dzēšana[[#Headers],[procenti]])=1,-IPMT(Procentu_likme/12,1,Aizdevuma_termiņš-ROWS($C$4:C325)+1,Aizdevuma_dzēšana[[#This Row],[sākuma
atlikums]]),IFERROR(-IPMT(Procentu_likme/12,1,Aizdevuma_dzēšana[[#This Row],['#
atlikums]],D326),0)),0)</f>
        <v>156.91721494213485</v>
      </c>
      <c r="F325" s="17">
        <f ca="1">IFERROR(IF(AND(Ievadītās_vērtības,Aizdevuma_dzēšana[[#This Row],[maksājums
datums]]&lt;&gt;""),-PPMT(Procentu_likme/12,1,Aizdevuma_termiņš-ROWS($C$4:C325)+1,Aizdevuma_dzēšana[[#This Row],[sākuma
atlikums]]),""),0)</f>
        <v>912.92218862952063</v>
      </c>
      <c r="G325" s="17">
        <f ca="1">IF(Aizdevuma_dzēšana[[#This Row],[maksājums
datums]]="",0,Īpašuma_nodokļa_summa)</f>
        <v>375</v>
      </c>
      <c r="H325" s="17">
        <f ca="1">IF(Aizdevuma_dzēšana[[#This Row],[maksājums
datums]]="",0,Aizdevuma_dzēšana[[#This Row],[procenti]]+Aizdevuma_dzēšana[[#This Row],[pamatsumma]]+Aizdevuma_dzēšana[[#This Row],[īpašuma
nodoklis]])</f>
        <v>1444.8394035716556</v>
      </c>
      <c r="I325" s="17">
        <f ca="1">IF(Aizdevuma_dzēšana[[#This Row],[maksājums
datums]]="",0,Aizdevuma_dzēšana[[#This Row],[sākuma
atlikums]]-Aizdevuma_dzēšana[[#This Row],[pamatsumma]])</f>
        <v>37660.131586112366</v>
      </c>
      <c r="J325" s="12">
        <f ca="1">IF(Aizdevuma_dzēšana[[#This Row],[beigu
atlikums]]&gt;0,Pēdējā_rinda-ROW(),0)</f>
        <v>38</v>
      </c>
    </row>
    <row r="326" spans="2:10" ht="15" customHeight="1" x14ac:dyDescent="0.25">
      <c r="B326" s="21">
        <f>ROWS($B$4:B326)</f>
        <v>323</v>
      </c>
      <c r="C326" s="14">
        <f ca="1">IF(Ievadītās_vērtības,IF(Aizdevuma_dzēšana[[#This Row],['#]]&lt;=Aizdevuma_termiņš,IF(ROW()-ROW(Aizdevuma_dzēšana[[#Headers],[maksājums
datums]])=1,Aizdevuma_sākums,IF(I325&gt;0,EDATE(C325,1),"")),""),"")</f>
        <v>53123</v>
      </c>
      <c r="D326" s="17">
        <f ca="1">IF(ROW()-ROW(Aizdevuma_dzēšana[[#Headers],[sākuma
atlikums]])=1,Aizdevuma_summa,IF(Aizdevuma_dzēšana[[#This Row],[maksājums
datums]]="",0,INDEX(Aizdevuma_dzēšana[], ROW()-4,8)))</f>
        <v>37660.131586112366</v>
      </c>
      <c r="E326" s="17">
        <f ca="1">IF(Ievadītās_vērtības,IF(ROW()-ROW(Aizdevuma_dzēšana[[#Headers],[procenti]])=1,-IPMT(Procentu_likme/12,1,Aizdevuma_termiņš-ROWS($C$4:C326)+1,Aizdevuma_dzēšana[[#This Row],[sākuma
atlikums]]),IFERROR(-IPMT(Procentu_likme/12,1,Aizdevuma_dzēšana[[#This Row],['#
atlikums]],D327),0)),0)</f>
        <v>153.09752314595926</v>
      </c>
      <c r="F326" s="17">
        <f ca="1">IFERROR(IF(AND(Ievadītās_vērtības,Aizdevuma_dzēšana[[#This Row],[maksājums
datums]]&lt;&gt;""),-PPMT(Procentu_likme/12,1,Aizdevuma_termiņš-ROWS($C$4:C326)+1,Aizdevuma_dzēšana[[#This Row],[sākuma
atlikums]]),""),0)</f>
        <v>916.72603108214378</v>
      </c>
      <c r="G326" s="17">
        <f ca="1">IF(Aizdevuma_dzēšana[[#This Row],[maksājums
datums]]="",0,Īpašuma_nodokļa_summa)</f>
        <v>375</v>
      </c>
      <c r="H326" s="17">
        <f ca="1">IF(Aizdevuma_dzēšana[[#This Row],[maksājums
datums]]="",0,Aizdevuma_dzēšana[[#This Row],[procenti]]+Aizdevuma_dzēšana[[#This Row],[pamatsumma]]+Aizdevuma_dzēšana[[#This Row],[īpašuma
nodoklis]])</f>
        <v>1444.8235542281031</v>
      </c>
      <c r="I326" s="17">
        <f ca="1">IF(Aizdevuma_dzēšana[[#This Row],[maksājums
datums]]="",0,Aizdevuma_dzēšana[[#This Row],[sākuma
atlikums]]-Aizdevuma_dzēšana[[#This Row],[pamatsumma]])</f>
        <v>36743.405555030222</v>
      </c>
      <c r="J326" s="12">
        <f ca="1">IF(Aizdevuma_dzēšana[[#This Row],[beigu
atlikums]]&gt;0,Pēdējā_rinda-ROW(),0)</f>
        <v>37</v>
      </c>
    </row>
    <row r="327" spans="2:10" ht="15" customHeight="1" x14ac:dyDescent="0.25">
      <c r="B327" s="21">
        <f>ROWS($B$4:B327)</f>
        <v>324</v>
      </c>
      <c r="C327" s="14">
        <f ca="1">IF(Ievadītās_vērtības,IF(Aizdevuma_dzēšana[[#This Row],['#]]&lt;=Aizdevuma_termiņš,IF(ROW()-ROW(Aizdevuma_dzēšana[[#Headers],[maksājums
datums]])=1,Aizdevuma_sākums,IF(I326&gt;0,EDATE(C326,1),"")),""),"")</f>
        <v>53153</v>
      </c>
      <c r="D327" s="17">
        <f ca="1">IF(ROW()-ROW(Aizdevuma_dzēšana[[#Headers],[sākuma
atlikums]])=1,Aizdevuma_summa,IF(Aizdevuma_dzēšana[[#This Row],[maksājums
datums]]="",0,INDEX(Aizdevuma_dzēšana[], ROW()-4,8)))</f>
        <v>36743.405555030222</v>
      </c>
      <c r="E327" s="17">
        <f ca="1">IF(Ievadītās_vērtības,IF(ROW()-ROW(Aizdevuma_dzēšana[[#Headers],[procenti]])=1,-IPMT(Procentu_likme/12,1,Aizdevuma_termiņš-ROWS($C$4:C327)+1,Aizdevuma_dzēšana[[#This Row],[sākuma
atlikums]]),IFERROR(-IPMT(Procentu_likme/12,1,Aizdevuma_dzēšana[[#This Row],['#
atlikums]],D328),0)),0)</f>
        <v>149.26191596729959</v>
      </c>
      <c r="F327" s="17">
        <f ca="1">IFERROR(IF(AND(Ievadītās_vērtības,Aizdevuma_dzēšana[[#This Row],[maksājums
datums]]&lt;&gt;""),-PPMT(Procentu_likme/12,1,Aizdevuma_termiņš-ROWS($C$4:C327)+1,Aizdevuma_dzēšana[[#This Row],[sākuma
atlikums]]),""),0)</f>
        <v>920.54572287831922</v>
      </c>
      <c r="G327" s="17">
        <f ca="1">IF(Aizdevuma_dzēšana[[#This Row],[maksājums
datums]]="",0,Īpašuma_nodokļa_summa)</f>
        <v>375</v>
      </c>
      <c r="H327" s="17">
        <f ca="1">IF(Aizdevuma_dzēšana[[#This Row],[maksājums
datums]]="",0,Aizdevuma_dzēšana[[#This Row],[procenti]]+Aizdevuma_dzēšana[[#This Row],[pamatsumma]]+Aizdevuma_dzēšana[[#This Row],[īpašuma
nodoklis]])</f>
        <v>1444.8076388456188</v>
      </c>
      <c r="I327" s="17">
        <f ca="1">IF(Aizdevuma_dzēšana[[#This Row],[maksājums
datums]]="",0,Aizdevuma_dzēšana[[#This Row],[sākuma
atlikums]]-Aizdevuma_dzēšana[[#This Row],[pamatsumma]])</f>
        <v>35822.859832151902</v>
      </c>
      <c r="J327" s="12">
        <f ca="1">IF(Aizdevuma_dzēšana[[#This Row],[beigu
atlikums]]&gt;0,Pēdējā_rinda-ROW(),0)</f>
        <v>36</v>
      </c>
    </row>
    <row r="328" spans="2:10" ht="15" customHeight="1" x14ac:dyDescent="0.25">
      <c r="B328" s="21">
        <f>ROWS($B$4:B328)</f>
        <v>325</v>
      </c>
      <c r="C328" s="14">
        <f ca="1">IF(Ievadītās_vērtības,IF(Aizdevuma_dzēšana[[#This Row],['#]]&lt;=Aizdevuma_termiņš,IF(ROW()-ROW(Aizdevuma_dzēšana[[#Headers],[maksājums
datums]])=1,Aizdevuma_sākums,IF(I327&gt;0,EDATE(C327,1),"")),""),"")</f>
        <v>53184</v>
      </c>
      <c r="D328" s="17">
        <f ca="1">IF(ROW()-ROW(Aizdevuma_dzēšana[[#Headers],[sākuma
atlikums]])=1,Aizdevuma_summa,IF(Aizdevuma_dzēšana[[#This Row],[maksājums
datums]]="",0,INDEX(Aizdevuma_dzēšana[], ROW()-4,8)))</f>
        <v>35822.859832151902</v>
      </c>
      <c r="E328" s="17">
        <f ca="1">IF(Ievadītās_vērtības,IF(ROW()-ROW(Aizdevuma_dzēšana[[#Headers],[procenti]])=1,-IPMT(Procentu_likme/12,1,Aizdevuma_termiņš-ROWS($C$4:C328)+1,Aizdevuma_dzēšana[[#This Row],[sākuma
atlikums]]),IFERROR(-IPMT(Procentu_likme/12,1,Aizdevuma_dzēšana[[#This Row],['#
atlikums]],D329),0)),0)</f>
        <v>145.41032709206218</v>
      </c>
      <c r="F328" s="17">
        <f ca="1">IFERROR(IF(AND(Ievadītās_vērtības,Aizdevuma_dzēšana[[#This Row],[maksājums
datums]]&lt;&gt;""),-PPMT(Procentu_likme/12,1,Aizdevuma_termiņš-ROWS($C$4:C328)+1,Aizdevuma_dzēšana[[#This Row],[sākuma
atlikums]]),""),0)</f>
        <v>924.38133005697898</v>
      </c>
      <c r="G328" s="17">
        <f ca="1">IF(Aizdevuma_dzēšana[[#This Row],[maksājums
datums]]="",0,Īpašuma_nodokļa_summa)</f>
        <v>375</v>
      </c>
      <c r="H328" s="17">
        <f ca="1">IF(Aizdevuma_dzēšana[[#This Row],[maksājums
datums]]="",0,Aizdevuma_dzēšana[[#This Row],[procenti]]+Aizdevuma_dzēšana[[#This Row],[pamatsumma]]+Aizdevuma_dzēšana[[#This Row],[īpašuma
nodoklis]])</f>
        <v>1444.7916571490412</v>
      </c>
      <c r="I328" s="17">
        <f ca="1">IF(Aizdevuma_dzēšana[[#This Row],[maksājums
datums]]="",0,Aizdevuma_dzēšana[[#This Row],[sākuma
atlikums]]-Aizdevuma_dzēšana[[#This Row],[pamatsumma]])</f>
        <v>34898.47850209492</v>
      </c>
      <c r="J328" s="12">
        <f ca="1">IF(Aizdevuma_dzēšana[[#This Row],[beigu
atlikums]]&gt;0,Pēdējā_rinda-ROW(),0)</f>
        <v>35</v>
      </c>
    </row>
    <row r="329" spans="2:10" ht="15" customHeight="1" x14ac:dyDescent="0.25">
      <c r="B329" s="21">
        <f>ROWS($B$4:B329)</f>
        <v>326</v>
      </c>
      <c r="C329" s="14">
        <f ca="1">IF(Ievadītās_vērtības,IF(Aizdevuma_dzēšana[[#This Row],['#]]&lt;=Aizdevuma_termiņš,IF(ROW()-ROW(Aizdevuma_dzēšana[[#Headers],[maksājums
datums]])=1,Aizdevuma_sākums,IF(I328&gt;0,EDATE(C328,1),"")),""),"")</f>
        <v>53215</v>
      </c>
      <c r="D329" s="17">
        <f ca="1">IF(ROW()-ROW(Aizdevuma_dzēšana[[#Headers],[sākuma
atlikums]])=1,Aizdevuma_summa,IF(Aizdevuma_dzēšana[[#This Row],[maksājums
datums]]="",0,INDEX(Aizdevuma_dzēšana[], ROW()-4,8)))</f>
        <v>34898.47850209492</v>
      </c>
      <c r="E329" s="17">
        <f ca="1">IF(Ievadītās_vērtības,IF(ROW()-ROW(Aizdevuma_dzēšana[[#Headers],[procenti]])=1,-IPMT(Procentu_likme/12,1,Aizdevuma_termiņš-ROWS($C$4:C329)+1,Aizdevuma_dzēšana[[#This Row],[sākuma
atlikums]]),IFERROR(-IPMT(Procentu_likme/12,1,Aizdevuma_dzēšana[[#This Row],['#
atlikums]],D330),0)),0)</f>
        <v>141.54268992984458</v>
      </c>
      <c r="F329" s="17">
        <f ca="1">IFERROR(IF(AND(Ievadītās_vērtības,Aizdevuma_dzēšana[[#This Row],[maksājums
datums]]&lt;&gt;""),-PPMT(Procentu_likme/12,1,Aizdevuma_termiņš-ROWS($C$4:C329)+1,Aizdevuma_dzēšana[[#This Row],[sākuma
atlikums]]),""),0)</f>
        <v>928.23291893221631</v>
      </c>
      <c r="G329" s="17">
        <f ca="1">IF(Aizdevuma_dzēšana[[#This Row],[maksājums
datums]]="",0,Īpašuma_nodokļa_summa)</f>
        <v>375</v>
      </c>
      <c r="H329" s="17">
        <f ca="1">IF(Aizdevuma_dzēšana[[#This Row],[maksājums
datums]]="",0,Aizdevuma_dzēšana[[#This Row],[procenti]]+Aizdevuma_dzēšana[[#This Row],[pamatsumma]]+Aizdevuma_dzēšana[[#This Row],[īpašuma
nodoklis]])</f>
        <v>1444.7756088620608</v>
      </c>
      <c r="I329" s="17">
        <f ca="1">IF(Aizdevuma_dzēšana[[#This Row],[maksājums
datums]]="",0,Aizdevuma_dzēšana[[#This Row],[sākuma
atlikums]]-Aizdevuma_dzēšana[[#This Row],[pamatsumma]])</f>
        <v>33970.245583162701</v>
      </c>
      <c r="J329" s="12">
        <f ca="1">IF(Aizdevuma_dzēšana[[#This Row],[beigu
atlikums]]&gt;0,Pēdējā_rinda-ROW(),0)</f>
        <v>34</v>
      </c>
    </row>
    <row r="330" spans="2:10" ht="15" customHeight="1" x14ac:dyDescent="0.25">
      <c r="B330" s="21">
        <f>ROWS($B$4:B330)</f>
        <v>327</v>
      </c>
      <c r="C330" s="14">
        <f ca="1">IF(Ievadītās_vērtības,IF(Aizdevuma_dzēšana[[#This Row],['#]]&lt;=Aizdevuma_termiņš,IF(ROW()-ROW(Aizdevuma_dzēšana[[#Headers],[maksājums
datums]])=1,Aizdevuma_sākums,IF(I329&gt;0,EDATE(C329,1),"")),""),"")</f>
        <v>53245</v>
      </c>
      <c r="D330" s="17">
        <f ca="1">IF(ROW()-ROW(Aizdevuma_dzēšana[[#Headers],[sākuma
atlikums]])=1,Aizdevuma_summa,IF(Aizdevuma_dzēšana[[#This Row],[maksājums
datums]]="",0,INDEX(Aizdevuma_dzēšana[], ROW()-4,8)))</f>
        <v>33970.245583162701</v>
      </c>
      <c r="E330" s="17">
        <f ca="1">IF(Ievadītās_vērtības,IF(ROW()-ROW(Aizdevuma_dzēšana[[#Headers],[procenti]])=1,-IPMT(Procentu_likme/12,1,Aizdevuma_termiņš-ROWS($C$4:C330)+1,Aizdevuma_dzēšana[[#This Row],[sākuma
atlikums]]),IFERROR(-IPMT(Procentu_likme/12,1,Aizdevuma_dzēšana[[#This Row],['#
atlikums]],D331),0)),0)</f>
        <v>137.65893761278446</v>
      </c>
      <c r="F330" s="17">
        <f ca="1">IFERROR(IF(AND(Ievadītās_vērtības,Aizdevuma_dzēšana[[#This Row],[maksājums
datums]]&lt;&gt;""),-PPMT(Procentu_likme/12,1,Aizdevuma_termiņš-ROWS($C$4:C330)+1,Aizdevuma_dzēšana[[#This Row],[sākuma
atlikums]]),""),0)</f>
        <v>932.10055609443373</v>
      </c>
      <c r="G330" s="17">
        <f ca="1">IF(Aizdevuma_dzēšana[[#This Row],[maksājums
datums]]="",0,Īpašuma_nodokļa_summa)</f>
        <v>375</v>
      </c>
      <c r="H330" s="17">
        <f ca="1">IF(Aizdevuma_dzēšana[[#This Row],[maksājums
datums]]="",0,Aizdevuma_dzēšana[[#This Row],[procenti]]+Aizdevuma_dzēšana[[#This Row],[pamatsumma]]+Aizdevuma_dzēšana[[#This Row],[īpašuma
nodoklis]])</f>
        <v>1444.7594937072181</v>
      </c>
      <c r="I330" s="17">
        <f ca="1">IF(Aizdevuma_dzēšana[[#This Row],[maksājums
datums]]="",0,Aizdevuma_dzēšana[[#This Row],[sākuma
atlikums]]-Aizdevuma_dzēšana[[#This Row],[pamatsumma]])</f>
        <v>33038.145027068269</v>
      </c>
      <c r="J330" s="12">
        <f ca="1">IF(Aizdevuma_dzēšana[[#This Row],[beigu
atlikums]]&gt;0,Pēdējā_rinda-ROW(),0)</f>
        <v>33</v>
      </c>
    </row>
    <row r="331" spans="2:10" ht="15" customHeight="1" x14ac:dyDescent="0.25">
      <c r="B331" s="21">
        <f>ROWS($B$4:B331)</f>
        <v>328</v>
      </c>
      <c r="C331" s="14">
        <f ca="1">IF(Ievadītās_vērtības,IF(Aizdevuma_dzēšana[[#This Row],['#]]&lt;=Aizdevuma_termiņš,IF(ROW()-ROW(Aizdevuma_dzēšana[[#Headers],[maksājums
datums]])=1,Aizdevuma_sākums,IF(I330&gt;0,EDATE(C330,1),"")),""),"")</f>
        <v>53276</v>
      </c>
      <c r="D331" s="17">
        <f ca="1">IF(ROW()-ROW(Aizdevuma_dzēšana[[#Headers],[sākuma
atlikums]])=1,Aizdevuma_summa,IF(Aizdevuma_dzēšana[[#This Row],[maksājums
datums]]="",0,INDEX(Aizdevuma_dzēšana[], ROW()-4,8)))</f>
        <v>33038.145027068269</v>
      </c>
      <c r="E331" s="17">
        <f ca="1">IF(Ievadītās_vērtības,IF(ROW()-ROW(Aizdevuma_dzēšana[[#Headers],[procenti]])=1,-IPMT(Procentu_likme/12,1,Aizdevuma_termiņš-ROWS($C$4:C331)+1,Aizdevuma_dzēšana[[#This Row],[sākuma
atlikums]]),IFERROR(-IPMT(Procentu_likme/12,1,Aizdevuma_dzēšana[[#This Row],['#
atlikums]],D332),0)),0)</f>
        <v>133.75900299440323</v>
      </c>
      <c r="F331" s="17">
        <f ca="1">IFERROR(IF(AND(Ievadītās_vērtības,Aizdevuma_dzēšana[[#This Row],[maksājums
datums]]&lt;&gt;""),-PPMT(Procentu_likme/12,1,Aizdevuma_termiņš-ROWS($C$4:C331)+1,Aizdevuma_dzēšana[[#This Row],[sākuma
atlikums]]),""),0)</f>
        <v>935.98430841149423</v>
      </c>
      <c r="G331" s="17">
        <f ca="1">IF(Aizdevuma_dzēšana[[#This Row],[maksājums
datums]]="",0,Īpašuma_nodokļa_summa)</f>
        <v>375</v>
      </c>
      <c r="H331" s="17">
        <f ca="1">IF(Aizdevuma_dzēšana[[#This Row],[maksājums
datums]]="",0,Aizdevuma_dzēšana[[#This Row],[procenti]]+Aizdevuma_dzēšana[[#This Row],[pamatsumma]]+Aizdevuma_dzēšana[[#This Row],[īpašuma
nodoklis]])</f>
        <v>1444.7433114058974</v>
      </c>
      <c r="I331" s="17">
        <f ca="1">IF(Aizdevuma_dzēšana[[#This Row],[maksājums
datums]]="",0,Aizdevuma_dzēšana[[#This Row],[sākuma
atlikums]]-Aizdevuma_dzēšana[[#This Row],[pamatsumma]])</f>
        <v>32102.160718656774</v>
      </c>
      <c r="J331" s="12">
        <f ca="1">IF(Aizdevuma_dzēšana[[#This Row],[beigu
atlikums]]&gt;0,Pēdējā_rinda-ROW(),0)</f>
        <v>32</v>
      </c>
    </row>
    <row r="332" spans="2:10" ht="15" customHeight="1" x14ac:dyDescent="0.25">
      <c r="B332" s="21">
        <f>ROWS($B$4:B332)</f>
        <v>329</v>
      </c>
      <c r="C332" s="14">
        <f ca="1">IF(Ievadītās_vērtības,IF(Aizdevuma_dzēšana[[#This Row],['#]]&lt;=Aizdevuma_termiņš,IF(ROW()-ROW(Aizdevuma_dzēšana[[#Headers],[maksājums
datums]])=1,Aizdevuma_sākums,IF(I331&gt;0,EDATE(C331,1),"")),""),"")</f>
        <v>53306</v>
      </c>
      <c r="D332" s="17">
        <f ca="1">IF(ROW()-ROW(Aizdevuma_dzēšana[[#Headers],[sākuma
atlikums]])=1,Aizdevuma_summa,IF(Aizdevuma_dzēšana[[#This Row],[maksājums
datums]]="",0,INDEX(Aizdevuma_dzēšana[], ROW()-4,8)))</f>
        <v>32102.160718656774</v>
      </c>
      <c r="E332" s="17">
        <f ca="1">IF(Ievadītās_vērtības,IF(ROW()-ROW(Aizdevuma_dzēšana[[#Headers],[procenti]])=1,-IPMT(Procentu_likme/12,1,Aizdevuma_termiņš-ROWS($C$4:C332)+1,Aizdevuma_dzēšana[[#This Row],[sākuma
atlikums]]),IFERROR(-IPMT(Procentu_likme/12,1,Aizdevuma_dzēšana[[#This Row],['#
atlikums]],D333),0)),0)</f>
        <v>129.84281864844542</v>
      </c>
      <c r="F332" s="17">
        <f ca="1">IFERROR(IF(AND(Ievadītās_vērtības,Aizdevuma_dzēšana[[#This Row],[maksājums
datums]]&lt;&gt;""),-PPMT(Procentu_likme/12,1,Aizdevuma_termiņš-ROWS($C$4:C332)+1,Aizdevuma_dzēšana[[#This Row],[sākuma
atlikums]]),""),0)</f>
        <v>939.88424302987539</v>
      </c>
      <c r="G332" s="17">
        <f ca="1">IF(Aizdevuma_dzēšana[[#This Row],[maksājums
datums]]="",0,Īpašuma_nodokļa_summa)</f>
        <v>375</v>
      </c>
      <c r="H332" s="17">
        <f ca="1">IF(Aizdevuma_dzēšana[[#This Row],[maksājums
datums]]="",0,Aizdevuma_dzēšana[[#This Row],[procenti]]+Aizdevuma_dzēšana[[#This Row],[pamatsumma]]+Aizdevuma_dzēšana[[#This Row],[īpašuma
nodoklis]])</f>
        <v>1444.7270616783208</v>
      </c>
      <c r="I332" s="17">
        <f ca="1">IF(Aizdevuma_dzēšana[[#This Row],[maksājums
datums]]="",0,Aizdevuma_dzēšana[[#This Row],[sākuma
atlikums]]-Aizdevuma_dzēšana[[#This Row],[pamatsumma]])</f>
        <v>31162.276475626899</v>
      </c>
      <c r="J332" s="12">
        <f ca="1">IF(Aizdevuma_dzēšana[[#This Row],[beigu
atlikums]]&gt;0,Pēdējā_rinda-ROW(),0)</f>
        <v>31</v>
      </c>
    </row>
    <row r="333" spans="2:10" ht="15" customHeight="1" x14ac:dyDescent="0.25">
      <c r="B333" s="21">
        <f>ROWS($B$4:B333)</f>
        <v>330</v>
      </c>
      <c r="C333" s="14">
        <f ca="1">IF(Ievadītās_vērtības,IF(Aizdevuma_dzēšana[[#This Row],['#]]&lt;=Aizdevuma_termiņš,IF(ROW()-ROW(Aizdevuma_dzēšana[[#Headers],[maksājums
datums]])=1,Aizdevuma_sākums,IF(I332&gt;0,EDATE(C332,1),"")),""),"")</f>
        <v>53337</v>
      </c>
      <c r="D333" s="17">
        <f ca="1">IF(ROW()-ROW(Aizdevuma_dzēšana[[#Headers],[sākuma
atlikums]])=1,Aizdevuma_summa,IF(Aizdevuma_dzēšana[[#This Row],[maksājums
datums]]="",0,INDEX(Aizdevuma_dzēšana[], ROW()-4,8)))</f>
        <v>31162.276475626899</v>
      </c>
      <c r="E333" s="17">
        <f ca="1">IF(Ievadītās_vērtības,IF(ROW()-ROW(Aizdevuma_dzēšana[[#Headers],[procenti]])=1,-IPMT(Procentu_likme/12,1,Aizdevuma_termiņš-ROWS($C$4:C333)+1,Aizdevuma_dzēšana[[#This Row],[sākuma
atlikums]]),IFERROR(-IPMT(Procentu_likme/12,1,Aizdevuma_dzēšana[[#This Row],['#
atlikums]],D334),0)),0)</f>
        <v>125.91031686771277</v>
      </c>
      <c r="F333" s="17">
        <f ca="1">IFERROR(IF(AND(Ievadītās_vērtības,Aizdevuma_dzēšana[[#This Row],[maksājums
datums]]&lt;&gt;""),-PPMT(Procentu_likme/12,1,Aizdevuma_termiņš-ROWS($C$4:C333)+1,Aizdevuma_dzēšana[[#This Row],[sākuma
atlikums]]),""),0)</f>
        <v>943.8004273758329</v>
      </c>
      <c r="G333" s="17">
        <f ca="1">IF(Aizdevuma_dzēšana[[#This Row],[maksājums
datums]]="",0,Īpašuma_nodokļa_summa)</f>
        <v>375</v>
      </c>
      <c r="H333" s="17">
        <f ca="1">IF(Aizdevuma_dzēšana[[#This Row],[maksājums
datums]]="",0,Aizdevuma_dzēšana[[#This Row],[procenti]]+Aizdevuma_dzēšana[[#This Row],[pamatsumma]]+Aizdevuma_dzēšana[[#This Row],[īpašuma
nodoklis]])</f>
        <v>1444.7107442435456</v>
      </c>
      <c r="I333" s="17">
        <f ca="1">IF(Aizdevuma_dzēšana[[#This Row],[maksājums
datums]]="",0,Aizdevuma_dzēšana[[#This Row],[sākuma
atlikums]]-Aizdevuma_dzēšana[[#This Row],[pamatsumma]])</f>
        <v>30218.476048251065</v>
      </c>
      <c r="J333" s="12">
        <f ca="1">IF(Aizdevuma_dzēšana[[#This Row],[beigu
atlikums]]&gt;0,Pēdējā_rinda-ROW(),0)</f>
        <v>30</v>
      </c>
    </row>
    <row r="334" spans="2:10" ht="15" customHeight="1" x14ac:dyDescent="0.25">
      <c r="B334" s="21">
        <f>ROWS($B$4:B334)</f>
        <v>331</v>
      </c>
      <c r="C334" s="14">
        <f ca="1">IF(Ievadītās_vērtības,IF(Aizdevuma_dzēšana[[#This Row],['#]]&lt;=Aizdevuma_termiņš,IF(ROW()-ROW(Aizdevuma_dzēšana[[#Headers],[maksājums
datums]])=1,Aizdevuma_sākums,IF(I333&gt;0,EDATE(C333,1),"")),""),"")</f>
        <v>53368</v>
      </c>
      <c r="D334" s="17">
        <f ca="1">IF(ROW()-ROW(Aizdevuma_dzēšana[[#Headers],[sākuma
atlikums]])=1,Aizdevuma_summa,IF(Aizdevuma_dzēšana[[#This Row],[maksājums
datums]]="",0,INDEX(Aizdevuma_dzēšana[], ROW()-4,8)))</f>
        <v>30218.476048251065</v>
      </c>
      <c r="E334" s="17">
        <f ca="1">IF(Ievadītās_vērtības,IF(ROW()-ROW(Aizdevuma_dzēšana[[#Headers],[procenti]])=1,-IPMT(Procentu_likme/12,1,Aizdevuma_termiņš-ROWS($C$4:C334)+1,Aizdevuma_dzēšana[[#This Row],[sākuma
atlikums]]),IFERROR(-IPMT(Procentu_likme/12,1,Aizdevuma_dzēšana[[#This Row],['#
atlikums]],D335),0)),0)</f>
        <v>121.96142966289375</v>
      </c>
      <c r="F334" s="17">
        <f ca="1">IFERROR(IF(AND(Ievadītās_vērtības,Aizdevuma_dzēšana[[#This Row],[maksājums
datums]]&lt;&gt;""),-PPMT(Procentu_likme/12,1,Aizdevuma_termiņš-ROWS($C$4:C334)+1,Aizdevuma_dzēšana[[#This Row],[sākuma
atlikums]]),""),0)</f>
        <v>947.73292915656555</v>
      </c>
      <c r="G334" s="17">
        <f ca="1">IF(Aizdevuma_dzēšana[[#This Row],[maksājums
datums]]="",0,Īpašuma_nodokļa_summa)</f>
        <v>375</v>
      </c>
      <c r="H334" s="17">
        <f ca="1">IF(Aizdevuma_dzēšana[[#This Row],[maksājums
datums]]="",0,Aizdevuma_dzēšana[[#This Row],[procenti]]+Aizdevuma_dzēšana[[#This Row],[pamatsumma]]+Aizdevuma_dzēšana[[#This Row],[īpašuma
nodoklis]])</f>
        <v>1444.6943588194592</v>
      </c>
      <c r="I334" s="17">
        <f ca="1">IF(Aizdevuma_dzēšana[[#This Row],[maksājums
datums]]="",0,Aizdevuma_dzēšana[[#This Row],[sākuma
atlikums]]-Aizdevuma_dzēšana[[#This Row],[pamatsumma]])</f>
        <v>29270.743119094499</v>
      </c>
      <c r="J334" s="12">
        <f ca="1">IF(Aizdevuma_dzēšana[[#This Row],[beigu
atlikums]]&gt;0,Pēdējā_rinda-ROW(),0)</f>
        <v>29</v>
      </c>
    </row>
    <row r="335" spans="2:10" ht="15" customHeight="1" x14ac:dyDescent="0.25">
      <c r="B335" s="21">
        <f>ROWS($B$4:B335)</f>
        <v>332</v>
      </c>
      <c r="C335" s="14">
        <f ca="1">IF(Ievadītās_vērtības,IF(Aizdevuma_dzēšana[[#This Row],['#]]&lt;=Aizdevuma_termiņš,IF(ROW()-ROW(Aizdevuma_dzēšana[[#Headers],[maksājums
datums]])=1,Aizdevuma_sākums,IF(I334&gt;0,EDATE(C334,1),"")),""),"")</f>
        <v>53396</v>
      </c>
      <c r="D335" s="17">
        <f ca="1">IF(ROW()-ROW(Aizdevuma_dzēšana[[#Headers],[sākuma
atlikums]])=1,Aizdevuma_summa,IF(Aizdevuma_dzēšana[[#This Row],[maksājums
datums]]="",0,INDEX(Aizdevuma_dzēšana[], ROW()-4,8)))</f>
        <v>29270.743119094499</v>
      </c>
      <c r="E335" s="17">
        <f ca="1">IF(Ievadītās_vērtības,IF(ROW()-ROW(Aizdevuma_dzēšana[[#Headers],[procenti]])=1,-IPMT(Procentu_likme/12,1,Aizdevuma_termiņš-ROWS($C$4:C335)+1,Aizdevuma_dzēšana[[#This Row],[sākuma
atlikums]]),IFERROR(-IPMT(Procentu_likme/12,1,Aizdevuma_dzēšana[[#This Row],['#
atlikums]],D336),0)),0)</f>
        <v>117.99608876138797</v>
      </c>
      <c r="F335" s="17">
        <f ca="1">IFERROR(IF(AND(Ievadītās_vērtības,Aizdevuma_dzēšana[[#This Row],[maksājums
datums]]&lt;&gt;""),-PPMT(Procentu_likme/12,1,Aizdevuma_termiņš-ROWS($C$4:C335)+1,Aizdevuma_dzēšana[[#This Row],[sākuma
atlikums]]),""),0)</f>
        <v>951.68181636138456</v>
      </c>
      <c r="G335" s="17">
        <f ca="1">IF(Aizdevuma_dzēšana[[#This Row],[maksājums
datums]]="",0,Īpašuma_nodokļa_summa)</f>
        <v>375</v>
      </c>
      <c r="H335" s="17">
        <f ca="1">IF(Aizdevuma_dzēšana[[#This Row],[maksājums
datums]]="",0,Aizdevuma_dzēšana[[#This Row],[procenti]]+Aizdevuma_dzēšana[[#This Row],[pamatsumma]]+Aizdevuma_dzēšana[[#This Row],[īpašuma
nodoklis]])</f>
        <v>1444.6779051227725</v>
      </c>
      <c r="I335" s="17">
        <f ca="1">IF(Aizdevuma_dzēšana[[#This Row],[maksājums
datums]]="",0,Aizdevuma_dzēšana[[#This Row],[sākuma
atlikums]]-Aizdevuma_dzēšana[[#This Row],[pamatsumma]])</f>
        <v>28319.061302733113</v>
      </c>
      <c r="J335" s="12">
        <f ca="1">IF(Aizdevuma_dzēšana[[#This Row],[beigu
atlikums]]&gt;0,Pēdējā_rinda-ROW(),0)</f>
        <v>28</v>
      </c>
    </row>
    <row r="336" spans="2:10" ht="15" customHeight="1" x14ac:dyDescent="0.25">
      <c r="B336" s="21">
        <f>ROWS($B$4:B336)</f>
        <v>333</v>
      </c>
      <c r="C336" s="14">
        <f ca="1">IF(Ievadītās_vērtības,IF(Aizdevuma_dzēšana[[#This Row],['#]]&lt;=Aizdevuma_termiņš,IF(ROW()-ROW(Aizdevuma_dzēšana[[#Headers],[maksājums
datums]])=1,Aizdevuma_sākums,IF(I335&gt;0,EDATE(C335,1),"")),""),"")</f>
        <v>53427</v>
      </c>
      <c r="D336" s="17">
        <f ca="1">IF(ROW()-ROW(Aizdevuma_dzēšana[[#Headers],[sākuma
atlikums]])=1,Aizdevuma_summa,IF(Aizdevuma_dzēšana[[#This Row],[maksājums
datums]]="",0,INDEX(Aizdevuma_dzēšana[], ROW()-4,8)))</f>
        <v>28319.061302733113</v>
      </c>
      <c r="E336" s="17">
        <f ca="1">IF(Ievadītās_vērtības,IF(ROW()-ROW(Aizdevuma_dzēšana[[#Headers],[procenti]])=1,-IPMT(Procentu_likme/12,1,Aizdevuma_termiņš-ROWS($C$4:C336)+1,Aizdevuma_dzēšana[[#This Row],[sākuma
atlikums]]),IFERROR(-IPMT(Procentu_likme/12,1,Aizdevuma_dzēšana[[#This Row],['#
atlikums]],D337),0)),0)</f>
        <v>114.01422560612592</v>
      </c>
      <c r="F336" s="17">
        <f ca="1">IFERROR(IF(AND(Ievadītās_vērtības,Aizdevuma_dzēšana[[#This Row],[maksājums
datums]]&lt;&gt;""),-PPMT(Procentu_likme/12,1,Aizdevuma_termiņš-ROWS($C$4:C336)+1,Aizdevuma_dzēšana[[#This Row],[sākuma
atlikums]]),""),0)</f>
        <v>955.64715726289023</v>
      </c>
      <c r="G336" s="17">
        <f ca="1">IF(Aizdevuma_dzēšana[[#This Row],[maksājums
datums]]="",0,Īpašuma_nodokļa_summa)</f>
        <v>375</v>
      </c>
      <c r="H336" s="17">
        <f ca="1">IF(Aizdevuma_dzēšana[[#This Row],[maksājums
datums]]="",0,Aizdevuma_dzēšana[[#This Row],[procenti]]+Aizdevuma_dzēšana[[#This Row],[pamatsumma]]+Aizdevuma_dzēšana[[#This Row],[īpašuma
nodoklis]])</f>
        <v>1444.6613828690161</v>
      </c>
      <c r="I336" s="17">
        <f ca="1">IF(Aizdevuma_dzēšana[[#This Row],[maksājums
datums]]="",0,Aizdevuma_dzēšana[[#This Row],[sākuma
atlikums]]-Aizdevuma_dzēšana[[#This Row],[pamatsumma]])</f>
        <v>27363.414145470222</v>
      </c>
      <c r="J336" s="12">
        <f ca="1">IF(Aizdevuma_dzēšana[[#This Row],[beigu
atlikums]]&gt;0,Pēdējā_rinda-ROW(),0)</f>
        <v>27</v>
      </c>
    </row>
    <row r="337" spans="2:10" ht="15" customHeight="1" x14ac:dyDescent="0.25">
      <c r="B337" s="21">
        <f>ROWS($B$4:B337)</f>
        <v>334</v>
      </c>
      <c r="C337" s="14">
        <f ca="1">IF(Ievadītās_vērtības,IF(Aizdevuma_dzēšana[[#This Row],['#]]&lt;=Aizdevuma_termiņš,IF(ROW()-ROW(Aizdevuma_dzēšana[[#Headers],[maksājums
datums]])=1,Aizdevuma_sākums,IF(I336&gt;0,EDATE(C336,1),"")),""),"")</f>
        <v>53457</v>
      </c>
      <c r="D337" s="17">
        <f ca="1">IF(ROW()-ROW(Aizdevuma_dzēšana[[#Headers],[sākuma
atlikums]])=1,Aizdevuma_summa,IF(Aizdevuma_dzēšana[[#This Row],[maksājums
datums]]="",0,INDEX(Aizdevuma_dzēšana[], ROW()-4,8)))</f>
        <v>27363.414145470222</v>
      </c>
      <c r="E337" s="17">
        <f ca="1">IF(Ievadītās_vērtības,IF(ROW()-ROW(Aizdevuma_dzēšana[[#Headers],[procenti]])=1,-IPMT(Procentu_likme/12,1,Aizdevuma_termiņš-ROWS($C$4:C337)+1,Aizdevuma_dzēšana[[#This Row],[sākuma
atlikums]]),IFERROR(-IPMT(Procentu_likme/12,1,Aizdevuma_dzēšana[[#This Row],['#
atlikums]],D338),0)),0)</f>
        <v>110.01577135438362</v>
      </c>
      <c r="F337" s="17">
        <f ca="1">IFERROR(IF(AND(Ievadītās_vērtības,Aizdevuma_dzēšana[[#This Row],[maksājums
datums]]&lt;&gt;""),-PPMT(Procentu_likme/12,1,Aizdevuma_termiņš-ROWS($C$4:C337)+1,Aizdevuma_dzēšana[[#This Row],[sākuma
atlikums]]),""),0)</f>
        <v>959.62902041815221</v>
      </c>
      <c r="G337" s="17">
        <f ca="1">IF(Aizdevuma_dzēšana[[#This Row],[maksājums
datums]]="",0,Īpašuma_nodokļa_summa)</f>
        <v>375</v>
      </c>
      <c r="H337" s="17">
        <f ca="1">IF(Aizdevuma_dzēšana[[#This Row],[maksājums
datums]]="",0,Aizdevuma_dzēšana[[#This Row],[procenti]]+Aizdevuma_dzēšana[[#This Row],[pamatsumma]]+Aizdevuma_dzēšana[[#This Row],[īpašuma
nodoklis]])</f>
        <v>1444.6447917725359</v>
      </c>
      <c r="I337" s="17">
        <f ca="1">IF(Aizdevuma_dzēšana[[#This Row],[maksājums
datums]]="",0,Aizdevuma_dzēšana[[#This Row],[sākuma
atlikums]]-Aizdevuma_dzēšana[[#This Row],[pamatsumma]])</f>
        <v>26403.785125052069</v>
      </c>
      <c r="J337" s="12">
        <f ca="1">IF(Aizdevuma_dzēšana[[#This Row],[beigu
atlikums]]&gt;0,Pēdējā_rinda-ROW(),0)</f>
        <v>26</v>
      </c>
    </row>
    <row r="338" spans="2:10" ht="15" customHeight="1" x14ac:dyDescent="0.25">
      <c r="B338" s="21">
        <f>ROWS($B$4:B338)</f>
        <v>335</v>
      </c>
      <c r="C338" s="14">
        <f ca="1">IF(Ievadītās_vērtības,IF(Aizdevuma_dzēšana[[#This Row],['#]]&lt;=Aizdevuma_termiņš,IF(ROW()-ROW(Aizdevuma_dzēšana[[#Headers],[maksājums
datums]])=1,Aizdevuma_sākums,IF(I337&gt;0,EDATE(C337,1),"")),""),"")</f>
        <v>53488</v>
      </c>
      <c r="D338" s="17">
        <f ca="1">IF(ROW()-ROW(Aizdevuma_dzēšana[[#Headers],[sākuma
atlikums]])=1,Aizdevuma_summa,IF(Aizdevuma_dzēšana[[#This Row],[maksājums
datums]]="",0,INDEX(Aizdevuma_dzēšana[], ROW()-4,8)))</f>
        <v>26403.785125052069</v>
      </c>
      <c r="E338" s="17">
        <f ca="1">IF(Ievadītās_vērtības,IF(ROW()-ROW(Aizdevuma_dzēšana[[#Headers],[procenti]])=1,-IPMT(Procentu_likme/12,1,Aizdevuma_termiņš-ROWS($C$4:C338)+1,Aizdevuma_dzēšana[[#This Row],[sākuma
atlikums]]),IFERROR(-IPMT(Procentu_likme/12,1,Aizdevuma_dzēšana[[#This Row],['#
atlikums]],D339),0)),0)</f>
        <v>106.00065687659239</v>
      </c>
      <c r="F338" s="17">
        <f ca="1">IFERROR(IF(AND(Ievadītās_vērtības,Aizdevuma_dzēšana[[#This Row],[maksājums
datums]]&lt;&gt;""),-PPMT(Procentu_likme/12,1,Aizdevuma_termiņš-ROWS($C$4:C338)+1,Aizdevuma_dzēšana[[#This Row],[sākuma
atlikums]]),""),0)</f>
        <v>963.6274746698947</v>
      </c>
      <c r="G338" s="17">
        <f ca="1">IF(Aizdevuma_dzēšana[[#This Row],[maksājums
datums]]="",0,Īpašuma_nodokļa_summa)</f>
        <v>375</v>
      </c>
      <c r="H338" s="17">
        <f ca="1">IF(Aizdevuma_dzēšana[[#This Row],[maksājums
datums]]="",0,Aizdevuma_dzēšana[[#This Row],[procenti]]+Aizdevuma_dzēšana[[#This Row],[pamatsumma]]+Aizdevuma_dzēšana[[#This Row],[īpašuma
nodoklis]])</f>
        <v>1444.6281315464871</v>
      </c>
      <c r="I338" s="17">
        <f ca="1">IF(Aizdevuma_dzēšana[[#This Row],[maksājums
datums]]="",0,Aizdevuma_dzēšana[[#This Row],[sākuma
atlikums]]-Aizdevuma_dzēšana[[#This Row],[pamatsumma]])</f>
        <v>25440.157650382174</v>
      </c>
      <c r="J338" s="12">
        <f ca="1">IF(Aizdevuma_dzēšana[[#This Row],[beigu
atlikums]]&gt;0,Pēdējā_rinda-ROW(),0)</f>
        <v>25</v>
      </c>
    </row>
    <row r="339" spans="2:10" ht="15" customHeight="1" x14ac:dyDescent="0.25">
      <c r="B339" s="21">
        <f>ROWS($B$4:B339)</f>
        <v>336</v>
      </c>
      <c r="C339" s="14">
        <f ca="1">IF(Ievadītās_vērtības,IF(Aizdevuma_dzēšana[[#This Row],['#]]&lt;=Aizdevuma_termiņš,IF(ROW()-ROW(Aizdevuma_dzēšana[[#Headers],[maksājums
datums]])=1,Aizdevuma_sākums,IF(I338&gt;0,EDATE(C338,1),"")),""),"")</f>
        <v>53518</v>
      </c>
      <c r="D339" s="17">
        <f ca="1">IF(ROW()-ROW(Aizdevuma_dzēšana[[#Headers],[sākuma
atlikums]])=1,Aizdevuma_summa,IF(Aizdevuma_dzēšana[[#This Row],[maksājums
datums]]="",0,INDEX(Aizdevuma_dzēšana[], ROW()-4,8)))</f>
        <v>25440.157650382174</v>
      </c>
      <c r="E339" s="17">
        <f ca="1">IF(Ievadītās_vērtības,IF(ROW()-ROW(Aizdevuma_dzēšana[[#Headers],[procenti]])=1,-IPMT(Procentu_likme/12,1,Aizdevuma_termiņš-ROWS($C$4:C339)+1,Aizdevuma_dzēšana[[#This Row],[sākuma
atlikums]]),IFERROR(-IPMT(Procentu_likme/12,1,Aizdevuma_dzēšana[[#This Row],['#
atlikums]],D340),0)),0)</f>
        <v>101.9688127551437</v>
      </c>
      <c r="F339" s="17">
        <f ca="1">IFERROR(IF(AND(Ievadītās_vērtības,Aizdevuma_dzēšana[[#This Row],[maksājums
datums]]&lt;&gt;""),-PPMT(Procentu_likme/12,1,Aizdevuma_termiņš-ROWS($C$4:C339)+1,Aizdevuma_dzēšana[[#This Row],[sākuma
atlikums]]),""),0)</f>
        <v>967.64258914768561</v>
      </c>
      <c r="G339" s="17">
        <f ca="1">IF(Aizdevuma_dzēšana[[#This Row],[maksājums
datums]]="",0,Īpašuma_nodokļa_summa)</f>
        <v>375</v>
      </c>
      <c r="H339" s="17">
        <f ca="1">IF(Aizdevuma_dzēšana[[#This Row],[maksājums
datums]]="",0,Aizdevuma_dzēšana[[#This Row],[procenti]]+Aizdevuma_dzēšana[[#This Row],[pamatsumma]]+Aizdevuma_dzēšana[[#This Row],[īpašuma
nodoklis]])</f>
        <v>1444.6114019028294</v>
      </c>
      <c r="I339" s="17">
        <f ca="1">IF(Aizdevuma_dzēšana[[#This Row],[maksājums
datums]]="",0,Aizdevuma_dzēšana[[#This Row],[sākuma
atlikums]]-Aizdevuma_dzēšana[[#This Row],[pamatsumma]])</f>
        <v>24472.515061234488</v>
      </c>
      <c r="J339" s="12">
        <f ca="1">IF(Aizdevuma_dzēšana[[#This Row],[beigu
atlikums]]&gt;0,Pēdējā_rinda-ROW(),0)</f>
        <v>24</v>
      </c>
    </row>
    <row r="340" spans="2:10" ht="15" customHeight="1" x14ac:dyDescent="0.25">
      <c r="B340" s="21">
        <f>ROWS($B$4:B340)</f>
        <v>337</v>
      </c>
      <c r="C340" s="14">
        <f ca="1">IF(Ievadītās_vērtības,IF(Aizdevuma_dzēšana[[#This Row],['#]]&lt;=Aizdevuma_termiņš,IF(ROW()-ROW(Aizdevuma_dzēšana[[#Headers],[maksājums
datums]])=1,Aizdevuma_sākums,IF(I339&gt;0,EDATE(C339,1),"")),""),"")</f>
        <v>53549</v>
      </c>
      <c r="D340" s="17">
        <f ca="1">IF(ROW()-ROW(Aizdevuma_dzēšana[[#Headers],[sākuma
atlikums]])=1,Aizdevuma_summa,IF(Aizdevuma_dzēšana[[#This Row],[maksājums
datums]]="",0,INDEX(Aizdevuma_dzēšana[], ROW()-4,8)))</f>
        <v>24472.515061234488</v>
      </c>
      <c r="E340" s="17">
        <f ca="1">IF(Ievadītās_vērtības,IF(ROW()-ROW(Aizdevuma_dzēšana[[#Headers],[procenti]])=1,-IPMT(Procentu_likme/12,1,Aizdevuma_termiņš-ROWS($C$4:C340)+1,Aizdevuma_dzēšana[[#This Row],[sākuma
atlikums]]),IFERROR(-IPMT(Procentu_likme/12,1,Aizdevuma_dzēšana[[#This Row],['#
atlikums]],D341),0)),0)</f>
        <v>97.920169283188969</v>
      </c>
      <c r="F340" s="17">
        <f ca="1">IFERROR(IF(AND(Ievadītās_vērtības,Aizdevuma_dzēšana[[#This Row],[maksājums
datums]]&lt;&gt;""),-PPMT(Procentu_likme/12,1,Aizdevuma_termiņš-ROWS($C$4:C340)+1,Aizdevuma_dzēšana[[#This Row],[sākuma
atlikums]]),""),0)</f>
        <v>971.67443326913451</v>
      </c>
      <c r="G340" s="17">
        <f ca="1">IF(Aizdevuma_dzēšana[[#This Row],[maksājums
datums]]="",0,Īpašuma_nodokļa_summa)</f>
        <v>375</v>
      </c>
      <c r="H340" s="17">
        <f ca="1">IF(Aizdevuma_dzēšana[[#This Row],[maksājums
datums]]="",0,Aizdevuma_dzēšana[[#This Row],[procenti]]+Aizdevuma_dzēšana[[#This Row],[pamatsumma]]+Aizdevuma_dzēšana[[#This Row],[īpašuma
nodoklis]])</f>
        <v>1444.5946025523235</v>
      </c>
      <c r="I340" s="17">
        <f ca="1">IF(Aizdevuma_dzēšana[[#This Row],[maksājums
datums]]="",0,Aizdevuma_dzēšana[[#This Row],[sākuma
atlikums]]-Aizdevuma_dzēšana[[#This Row],[pamatsumma]])</f>
        <v>23500.840627965354</v>
      </c>
      <c r="J340" s="12">
        <f ca="1">IF(Aizdevuma_dzēšana[[#This Row],[beigu
atlikums]]&gt;0,Pēdējā_rinda-ROW(),0)</f>
        <v>23</v>
      </c>
    </row>
    <row r="341" spans="2:10" ht="15" customHeight="1" x14ac:dyDescent="0.25">
      <c r="B341" s="21">
        <f>ROWS($B$4:B341)</f>
        <v>338</v>
      </c>
      <c r="C341" s="14">
        <f ca="1">IF(Ievadītās_vērtības,IF(Aizdevuma_dzēšana[[#This Row],['#]]&lt;=Aizdevuma_termiņš,IF(ROW()-ROW(Aizdevuma_dzēšana[[#Headers],[maksājums
datums]])=1,Aizdevuma_sākums,IF(I340&gt;0,EDATE(C340,1),"")),""),"")</f>
        <v>53580</v>
      </c>
      <c r="D341" s="17">
        <f ca="1">IF(ROW()-ROW(Aizdevuma_dzēšana[[#Headers],[sākuma
atlikums]])=1,Aizdevuma_summa,IF(Aizdevuma_dzēšana[[#This Row],[maksājums
datums]]="",0,INDEX(Aizdevuma_dzēšana[], ROW()-4,8)))</f>
        <v>23500.840627965354</v>
      </c>
      <c r="E341" s="17">
        <f ca="1">IF(Ievadītās_vērtības,IF(ROW()-ROW(Aizdevuma_dzēšana[[#Headers],[procenti]])=1,-IPMT(Procentu_likme/12,1,Aizdevuma_termiņš-ROWS($C$4:C341)+1,Aizdevuma_dzēšana[[#This Row],[sākuma
atlikums]]),IFERROR(-IPMT(Procentu_likme/12,1,Aizdevuma_dzēšana[[#This Row],['#
atlikums]],D342),0)),0)</f>
        <v>93.854656463434438</v>
      </c>
      <c r="F341" s="17">
        <f ca="1">IFERROR(IF(AND(Ievadītās_vērtības,Aizdevuma_dzēšana[[#This Row],[maksājums
datums]]&lt;&gt;""),-PPMT(Procentu_likme/12,1,Aizdevuma_termiņš-ROWS($C$4:C341)+1,Aizdevuma_dzēšana[[#This Row],[sākuma
atlikums]]),""),0)</f>
        <v>975.72307674108913</v>
      </c>
      <c r="G341" s="17">
        <f ca="1">IF(Aizdevuma_dzēšana[[#This Row],[maksājums
datums]]="",0,Īpašuma_nodokļa_summa)</f>
        <v>375</v>
      </c>
      <c r="H341" s="17">
        <f ca="1">IF(Aizdevuma_dzēšana[[#This Row],[maksājums
datums]]="",0,Aizdevuma_dzēšana[[#This Row],[procenti]]+Aizdevuma_dzēšana[[#This Row],[pamatsumma]]+Aizdevuma_dzēšana[[#This Row],[īpašuma
nodoklis]])</f>
        <v>1444.5777332045236</v>
      </c>
      <c r="I341" s="17">
        <f ca="1">IF(Aizdevuma_dzēšana[[#This Row],[maksājums
datums]]="",0,Aizdevuma_dzēšana[[#This Row],[sākuma
atlikums]]-Aizdevuma_dzēšana[[#This Row],[pamatsumma]])</f>
        <v>22525.117551224266</v>
      </c>
      <c r="J341" s="12">
        <f ca="1">IF(Aizdevuma_dzēšana[[#This Row],[beigu
atlikums]]&gt;0,Pēdējā_rinda-ROW(),0)</f>
        <v>22</v>
      </c>
    </row>
    <row r="342" spans="2:10" ht="15" customHeight="1" x14ac:dyDescent="0.25">
      <c r="B342" s="21">
        <f>ROWS($B$4:B342)</f>
        <v>339</v>
      </c>
      <c r="C342" s="14">
        <f ca="1">IF(Ievadītās_vērtības,IF(Aizdevuma_dzēšana[[#This Row],['#]]&lt;=Aizdevuma_termiņš,IF(ROW()-ROW(Aizdevuma_dzēšana[[#Headers],[maksājums
datums]])=1,Aizdevuma_sākums,IF(I341&gt;0,EDATE(C341,1),"")),""),"")</f>
        <v>53610</v>
      </c>
      <c r="D342" s="17">
        <f ca="1">IF(ROW()-ROW(Aizdevuma_dzēšana[[#Headers],[sākuma
atlikums]])=1,Aizdevuma_summa,IF(Aizdevuma_dzēšana[[#This Row],[maksājums
datums]]="",0,INDEX(Aizdevuma_dzēšana[], ROW()-4,8)))</f>
        <v>22525.117551224266</v>
      </c>
      <c r="E342" s="17">
        <f ca="1">IF(Ievadītās_vērtības,IF(ROW()-ROW(Aizdevuma_dzēšana[[#Headers],[procenti]])=1,-IPMT(Procentu_likme/12,1,Aizdevuma_termiņš-ROWS($C$4:C342)+1,Aizdevuma_dzēšana[[#This Row],[sākuma
atlikums]]),IFERROR(-IPMT(Procentu_likme/12,1,Aizdevuma_dzēšana[[#This Row],['#
atlikums]],D343),0)),0)</f>
        <v>89.77220400693092</v>
      </c>
      <c r="F342" s="17">
        <f ca="1">IFERROR(IF(AND(Ievadītās_vērtības,Aizdevuma_dzēšana[[#This Row],[maksājums
datums]]&lt;&gt;""),-PPMT(Procentu_likme/12,1,Aizdevuma_termiņš-ROWS($C$4:C342)+1,Aizdevuma_dzēšana[[#This Row],[sākuma
atlikums]]),""),0)</f>
        <v>979.78858956084377</v>
      </c>
      <c r="G342" s="17">
        <f ca="1">IF(Aizdevuma_dzēšana[[#This Row],[maksājums
datums]]="",0,Īpašuma_nodokļa_summa)</f>
        <v>375</v>
      </c>
      <c r="H342" s="17">
        <f ca="1">IF(Aizdevuma_dzēšana[[#This Row],[maksājums
datums]]="",0,Aizdevuma_dzēšana[[#This Row],[procenti]]+Aizdevuma_dzēšana[[#This Row],[pamatsumma]]+Aizdevuma_dzēšana[[#This Row],[īpašuma
nodoklis]])</f>
        <v>1444.5607935677747</v>
      </c>
      <c r="I342" s="17">
        <f ca="1">IF(Aizdevuma_dzēšana[[#This Row],[maksājums
datums]]="",0,Aizdevuma_dzēšana[[#This Row],[sākuma
atlikums]]-Aizdevuma_dzēšana[[#This Row],[pamatsumma]])</f>
        <v>21545.328961663421</v>
      </c>
      <c r="J342" s="12">
        <f ca="1">IF(Aizdevuma_dzēšana[[#This Row],[beigu
atlikums]]&gt;0,Pēdējā_rinda-ROW(),0)</f>
        <v>21</v>
      </c>
    </row>
    <row r="343" spans="2:10" ht="15" customHeight="1" x14ac:dyDescent="0.25">
      <c r="B343" s="21">
        <f>ROWS($B$4:B343)</f>
        <v>340</v>
      </c>
      <c r="C343" s="14">
        <f ca="1">IF(Ievadītās_vērtības,IF(Aizdevuma_dzēšana[[#This Row],['#]]&lt;=Aizdevuma_termiņš,IF(ROW()-ROW(Aizdevuma_dzēšana[[#Headers],[maksājums
datums]])=1,Aizdevuma_sākums,IF(I342&gt;0,EDATE(C342,1),"")),""),"")</f>
        <v>53641</v>
      </c>
      <c r="D343" s="17">
        <f ca="1">IF(ROW()-ROW(Aizdevuma_dzēšana[[#Headers],[sākuma
atlikums]])=1,Aizdevuma_summa,IF(Aizdevuma_dzēšana[[#This Row],[maksājums
datums]]="",0,INDEX(Aizdevuma_dzēšana[], ROW()-4,8)))</f>
        <v>21545.328961663421</v>
      </c>
      <c r="E343" s="17">
        <f ca="1">IF(Ievadītās_vērtības,IF(ROW()-ROW(Aizdevuma_dzēšana[[#Headers],[procenti]])=1,-IPMT(Procentu_likme/12,1,Aizdevuma_termiņš-ROWS($C$4:C343)+1,Aizdevuma_dzēšana[[#This Row],[sākuma
atlikums]]),IFERROR(-IPMT(Procentu_likme/12,1,Aizdevuma_dzēšana[[#This Row],['#
atlikums]],D344),0)),0)</f>
        <v>85.672741331858631</v>
      </c>
      <c r="F343" s="17">
        <f ca="1">IFERROR(IF(AND(Ievadītās_vērtības,Aizdevuma_dzēšana[[#This Row],[maksājums
datums]]&lt;&gt;""),-PPMT(Procentu_likme/12,1,Aizdevuma_termiņš-ROWS($C$4:C343)+1,Aizdevuma_dzēšana[[#This Row],[sākuma
atlikums]]),""),0)</f>
        <v>983.87104201734724</v>
      </c>
      <c r="G343" s="17">
        <f ca="1">IF(Aizdevuma_dzēšana[[#This Row],[maksājums
datums]]="",0,Īpašuma_nodokļa_summa)</f>
        <v>375</v>
      </c>
      <c r="H343" s="17">
        <f ca="1">IF(Aizdevuma_dzēšana[[#This Row],[maksājums
datums]]="",0,Aizdevuma_dzēšana[[#This Row],[procenti]]+Aizdevuma_dzēšana[[#This Row],[pamatsumma]]+Aizdevuma_dzēšana[[#This Row],[īpašuma
nodoklis]])</f>
        <v>1444.5437833492058</v>
      </c>
      <c r="I343" s="17">
        <f ca="1">IF(Aizdevuma_dzēšana[[#This Row],[maksājums
datums]]="",0,Aizdevuma_dzēšana[[#This Row],[sākuma
atlikums]]-Aizdevuma_dzēšana[[#This Row],[pamatsumma]])</f>
        <v>20561.457919646073</v>
      </c>
      <c r="J343" s="12">
        <f ca="1">IF(Aizdevuma_dzēšana[[#This Row],[beigu
atlikums]]&gt;0,Pēdējā_rinda-ROW(),0)</f>
        <v>20</v>
      </c>
    </row>
    <row r="344" spans="2:10" ht="15" customHeight="1" x14ac:dyDescent="0.25">
      <c r="B344" s="21">
        <f>ROWS($B$4:B344)</f>
        <v>341</v>
      </c>
      <c r="C344" s="14">
        <f ca="1">IF(Ievadītās_vērtības,IF(Aizdevuma_dzēšana[[#This Row],['#]]&lt;=Aizdevuma_termiņš,IF(ROW()-ROW(Aizdevuma_dzēšana[[#Headers],[maksājums
datums]])=1,Aizdevuma_sākums,IF(I343&gt;0,EDATE(C343,1),"")),""),"")</f>
        <v>53671</v>
      </c>
      <c r="D344" s="17">
        <f ca="1">IF(ROW()-ROW(Aizdevuma_dzēšana[[#Headers],[sākuma
atlikums]])=1,Aizdevuma_summa,IF(Aizdevuma_dzēšana[[#This Row],[maksājums
datums]]="",0,INDEX(Aizdevuma_dzēšana[], ROW()-4,8)))</f>
        <v>20561.457919646073</v>
      </c>
      <c r="E344" s="17">
        <f ca="1">IF(Ievadītās_vērtības,IF(ROW()-ROW(Aizdevuma_dzēšana[[#Headers],[procenti]])=1,-IPMT(Procentu_likme/12,1,Aizdevuma_termiņš-ROWS($C$4:C344)+1,Aizdevuma_dzēšana[[#This Row],[sākuma
atlikums]]),IFERROR(-IPMT(Procentu_likme/12,1,Aizdevuma_dzēšana[[#This Row],['#
atlikums]],D345),0)),0)</f>
        <v>81.556197562306878</v>
      </c>
      <c r="F344" s="17">
        <f ca="1">IFERROR(IF(AND(Ievadītās_vērtības,Aizdevuma_dzēšana[[#This Row],[maksājums
datums]]&lt;&gt;""),-PPMT(Procentu_likme/12,1,Aizdevuma_termiņš-ROWS($C$4:C344)+1,Aizdevuma_dzēšana[[#This Row],[sākuma
atlikums]]),""),0)</f>
        <v>987.97050469241947</v>
      </c>
      <c r="G344" s="17">
        <f ca="1">IF(Aizdevuma_dzēšana[[#This Row],[maksājums
datums]]="",0,Īpašuma_nodokļa_summa)</f>
        <v>375</v>
      </c>
      <c r="H344" s="17">
        <f ca="1">IF(Aizdevuma_dzēšana[[#This Row],[maksājums
datums]]="",0,Aizdevuma_dzēšana[[#This Row],[procenti]]+Aizdevuma_dzēšana[[#This Row],[pamatsumma]]+Aizdevuma_dzēšana[[#This Row],[īpašuma
nodoklis]])</f>
        <v>1444.5267022547264</v>
      </c>
      <c r="I344" s="17">
        <f ca="1">IF(Aizdevuma_dzēšana[[#This Row],[maksājums
datums]]="",0,Aizdevuma_dzēšana[[#This Row],[sākuma
atlikums]]-Aizdevuma_dzēšana[[#This Row],[pamatsumma]])</f>
        <v>19573.487414953652</v>
      </c>
      <c r="J344" s="12">
        <f ca="1">IF(Aizdevuma_dzēšana[[#This Row],[beigu
atlikums]]&gt;0,Pēdējā_rinda-ROW(),0)</f>
        <v>19</v>
      </c>
    </row>
    <row r="345" spans="2:10" ht="15" customHeight="1" x14ac:dyDescent="0.25">
      <c r="B345" s="21">
        <f>ROWS($B$4:B345)</f>
        <v>342</v>
      </c>
      <c r="C345" s="14">
        <f ca="1">IF(Ievadītās_vērtības,IF(Aizdevuma_dzēšana[[#This Row],['#]]&lt;=Aizdevuma_termiņš,IF(ROW()-ROW(Aizdevuma_dzēšana[[#Headers],[maksājums
datums]])=1,Aizdevuma_sākums,IF(I344&gt;0,EDATE(C344,1),"")),""),"")</f>
        <v>53702</v>
      </c>
      <c r="D345" s="17">
        <f ca="1">IF(ROW()-ROW(Aizdevuma_dzēšana[[#Headers],[sākuma
atlikums]])=1,Aizdevuma_summa,IF(Aizdevuma_dzēšana[[#This Row],[maksājums
datums]]="",0,INDEX(Aizdevuma_dzēšana[], ROW()-4,8)))</f>
        <v>19573.487414953652</v>
      </c>
      <c r="E345" s="17">
        <f ca="1">IF(Ievadītās_vērtības,IF(ROW()-ROW(Aizdevuma_dzēšana[[#Headers],[procenti]])=1,-IPMT(Procentu_likme/12,1,Aizdevuma_termiņš-ROWS($C$4:C345)+1,Aizdevuma_dzēšana[[#This Row],[sākuma
atlikums]]),IFERROR(-IPMT(Procentu_likme/12,1,Aizdevuma_dzēšana[[#This Row],['#
atlikums]],D346),0)),0)</f>
        <v>77.422501527048667</v>
      </c>
      <c r="F345" s="17">
        <f ca="1">IFERROR(IF(AND(Ievadītās_vērtības,Aizdevuma_dzēšana[[#This Row],[maksājums
datums]]&lt;&gt;""),-PPMT(Procentu_likme/12,1,Aizdevuma_termiņš-ROWS($C$4:C345)+1,Aizdevuma_dzēšana[[#This Row],[sākuma
atlikums]]),""),0)</f>
        <v>992.08704846197099</v>
      </c>
      <c r="G345" s="17">
        <f ca="1">IF(Aizdevuma_dzēšana[[#This Row],[maksājums
datums]]="",0,Īpašuma_nodokļa_summa)</f>
        <v>375</v>
      </c>
      <c r="H345" s="17">
        <f ca="1">IF(Aizdevuma_dzēšana[[#This Row],[maksājums
datums]]="",0,Aizdevuma_dzēšana[[#This Row],[procenti]]+Aizdevuma_dzēšana[[#This Row],[pamatsumma]]+Aizdevuma_dzēšana[[#This Row],[īpašuma
nodoklis]])</f>
        <v>1444.5095499890197</v>
      </c>
      <c r="I345" s="17">
        <f ca="1">IF(Aizdevuma_dzēšana[[#This Row],[maksājums
datums]]="",0,Aizdevuma_dzēšana[[#This Row],[sākuma
atlikums]]-Aizdevuma_dzēšana[[#This Row],[pamatsumma]])</f>
        <v>18581.400366491682</v>
      </c>
      <c r="J345" s="12">
        <f ca="1">IF(Aizdevuma_dzēšana[[#This Row],[beigu
atlikums]]&gt;0,Pēdējā_rinda-ROW(),0)</f>
        <v>18</v>
      </c>
    </row>
    <row r="346" spans="2:10" ht="15" customHeight="1" x14ac:dyDescent="0.25">
      <c r="B346" s="21">
        <f>ROWS($B$4:B346)</f>
        <v>343</v>
      </c>
      <c r="C346" s="14">
        <f ca="1">IF(Ievadītās_vērtības,IF(Aizdevuma_dzēšana[[#This Row],['#]]&lt;=Aizdevuma_termiņš,IF(ROW()-ROW(Aizdevuma_dzēšana[[#Headers],[maksājums
datums]])=1,Aizdevuma_sākums,IF(I345&gt;0,EDATE(C345,1),"")),""),"")</f>
        <v>53733</v>
      </c>
      <c r="D346" s="17">
        <f ca="1">IF(ROW()-ROW(Aizdevuma_dzēšana[[#Headers],[sākuma
atlikums]])=1,Aizdevuma_summa,IF(Aizdevuma_dzēšana[[#This Row],[maksājums
datums]]="",0,INDEX(Aizdevuma_dzēšana[], ROW()-4,8)))</f>
        <v>18581.400366491682</v>
      </c>
      <c r="E346" s="17">
        <f ca="1">IF(Ievadītās_vērtības,IF(ROW()-ROW(Aizdevuma_dzēšana[[#Headers],[procenti]])=1,-IPMT(Procentu_likme/12,1,Aizdevuma_termiņš-ROWS($C$4:C346)+1,Aizdevuma_dzēšana[[#This Row],[sākuma
atlikums]]),IFERROR(-IPMT(Procentu_likme/12,1,Aizdevuma_dzēšana[[#This Row],['#
atlikums]],D347),0)),0)</f>
        <v>73.271581758310219</v>
      </c>
      <c r="F346" s="17">
        <f ca="1">IFERROR(IF(AND(Ievadītās_vērtības,Aizdevuma_dzēšana[[#This Row],[maksājums
datums]]&lt;&gt;""),-PPMT(Procentu_likme/12,1,Aizdevuma_termiņš-ROWS($C$4:C346)+1,Aizdevuma_dzēšana[[#This Row],[sākuma
atlikums]]),""),0)</f>
        <v>996.22074449722959</v>
      </c>
      <c r="G346" s="17">
        <f ca="1">IF(Aizdevuma_dzēšana[[#This Row],[maksājums
datums]]="",0,Īpašuma_nodokļa_summa)</f>
        <v>375</v>
      </c>
      <c r="H346" s="17">
        <f ca="1">IF(Aizdevuma_dzēšana[[#This Row],[maksājums
datums]]="",0,Aizdevuma_dzēšana[[#This Row],[procenti]]+Aizdevuma_dzēšana[[#This Row],[pamatsumma]]+Aizdevuma_dzēšana[[#This Row],[īpašuma
nodoklis]])</f>
        <v>1444.4923262555399</v>
      </c>
      <c r="I346" s="17">
        <f ca="1">IF(Aizdevuma_dzēšana[[#This Row],[maksājums
datums]]="",0,Aizdevuma_dzēšana[[#This Row],[sākuma
atlikums]]-Aizdevuma_dzēšana[[#This Row],[pamatsumma]])</f>
        <v>17585.179621994452</v>
      </c>
      <c r="J346" s="12">
        <f ca="1">IF(Aizdevuma_dzēšana[[#This Row],[beigu
atlikums]]&gt;0,Pēdējā_rinda-ROW(),0)</f>
        <v>17</v>
      </c>
    </row>
    <row r="347" spans="2:10" ht="15" customHeight="1" x14ac:dyDescent="0.25">
      <c r="B347" s="21">
        <f>ROWS($B$4:B347)</f>
        <v>344</v>
      </c>
      <c r="C347" s="14">
        <f ca="1">IF(Ievadītās_vērtības,IF(Aizdevuma_dzēšana[[#This Row],['#]]&lt;=Aizdevuma_termiņš,IF(ROW()-ROW(Aizdevuma_dzēšana[[#Headers],[maksājums
datums]])=1,Aizdevuma_sākums,IF(I346&gt;0,EDATE(C346,1),"")),""),"")</f>
        <v>53761</v>
      </c>
      <c r="D347" s="17">
        <f ca="1">IF(ROW()-ROW(Aizdevuma_dzēšana[[#Headers],[sākuma
atlikums]])=1,Aizdevuma_summa,IF(Aizdevuma_dzēšana[[#This Row],[maksājums
datums]]="",0,INDEX(Aizdevuma_dzēšana[], ROW()-4,8)))</f>
        <v>17585.179621994452</v>
      </c>
      <c r="E347" s="17">
        <f ca="1">IF(Ievadītās_vērtības,IF(ROW()-ROW(Aizdevuma_dzēšana[[#Headers],[procenti]])=1,-IPMT(Procentu_likme/12,1,Aizdevuma_termiņš-ROWS($C$4:C347)+1,Aizdevuma_dzēšana[[#This Row],[sākuma
atlikums]]),IFERROR(-IPMT(Procentu_likme/12,1,Aizdevuma_dzēšana[[#This Row],['#
atlikums]],D348),0)),0)</f>
        <v>69.10336649053535</v>
      </c>
      <c r="F347" s="17">
        <f ca="1">IFERROR(IF(AND(Ievadītās_vērtības,Aizdevuma_dzēšana[[#This Row],[maksājums
datums]]&lt;&gt;""),-PPMT(Procentu_likme/12,1,Aizdevuma_termiņš-ROWS($C$4:C347)+1,Aizdevuma_dzēšana[[#This Row],[sākuma
atlikums]]),""),0)</f>
        <v>1000.3716642659678</v>
      </c>
      <c r="G347" s="17">
        <f ca="1">IF(Aizdevuma_dzēšana[[#This Row],[maksājums
datums]]="",0,Īpašuma_nodokļa_summa)</f>
        <v>375</v>
      </c>
      <c r="H347" s="17">
        <f ca="1">IF(Aizdevuma_dzēšana[[#This Row],[maksājums
datums]]="",0,Aizdevuma_dzēšana[[#This Row],[procenti]]+Aizdevuma_dzēšana[[#This Row],[pamatsumma]]+Aizdevuma_dzēšana[[#This Row],[īpašuma
nodoklis]])</f>
        <v>1444.4750307565032</v>
      </c>
      <c r="I347" s="17">
        <f ca="1">IF(Aizdevuma_dzēšana[[#This Row],[maksājums
datums]]="",0,Aizdevuma_dzēšana[[#This Row],[sākuma
atlikums]]-Aizdevuma_dzēšana[[#This Row],[pamatsumma]])</f>
        <v>16584.807957728484</v>
      </c>
      <c r="J347" s="12">
        <f ca="1">IF(Aizdevuma_dzēšana[[#This Row],[beigu
atlikums]]&gt;0,Pēdējā_rinda-ROW(),0)</f>
        <v>16</v>
      </c>
    </row>
    <row r="348" spans="2:10" ht="15" customHeight="1" x14ac:dyDescent="0.25">
      <c r="B348" s="21">
        <f>ROWS($B$4:B348)</f>
        <v>345</v>
      </c>
      <c r="C348" s="14">
        <f ca="1">IF(Ievadītās_vērtības,IF(Aizdevuma_dzēšana[[#This Row],['#]]&lt;=Aizdevuma_termiņš,IF(ROW()-ROW(Aizdevuma_dzēšana[[#Headers],[maksājums
datums]])=1,Aizdevuma_sākums,IF(I347&gt;0,EDATE(C347,1),"")),""),"")</f>
        <v>53792</v>
      </c>
      <c r="D348" s="17">
        <f ca="1">IF(ROW()-ROW(Aizdevuma_dzēšana[[#Headers],[sākuma
atlikums]])=1,Aizdevuma_summa,IF(Aizdevuma_dzēšana[[#This Row],[maksājums
datums]]="",0,INDEX(Aizdevuma_dzēšana[], ROW()-4,8)))</f>
        <v>16584.807957728484</v>
      </c>
      <c r="E348" s="17">
        <f ca="1">IF(Ievadītās_vērtības,IF(ROW()-ROW(Aizdevuma_dzēšana[[#Headers],[procenti]])=1,-IPMT(Procentu_likme/12,1,Aizdevuma_termiņš-ROWS($C$4:C348)+1,Aizdevuma_dzēšana[[#This Row],[sākuma
atlikums]]),IFERROR(-IPMT(Procentu_likme/12,1,Aizdevuma_dzēšana[[#This Row],['#
atlikums]],D349),0)),0)</f>
        <v>64.91778365914476</v>
      </c>
      <c r="F348" s="17">
        <f ca="1">IFERROR(IF(AND(Ievadītās_vērtības,Aizdevuma_dzēšana[[#This Row],[maksājums
datums]]&lt;&gt;""),-PPMT(Procentu_likme/12,1,Aizdevuma_termiņš-ROWS($C$4:C348)+1,Aizdevuma_dzēšana[[#This Row],[sākuma
atlikums]]),""),0)</f>
        <v>1004.5398795337426</v>
      </c>
      <c r="G348" s="17">
        <f ca="1">IF(Aizdevuma_dzēšana[[#This Row],[maksājums
datums]]="",0,Īpašuma_nodokļa_summa)</f>
        <v>375</v>
      </c>
      <c r="H348" s="17">
        <f ca="1">IF(Aizdevuma_dzēšana[[#This Row],[maksājums
datums]]="",0,Aizdevuma_dzēšana[[#This Row],[procenti]]+Aizdevuma_dzēšana[[#This Row],[pamatsumma]]+Aizdevuma_dzēšana[[#This Row],[īpašuma
nodoklis]])</f>
        <v>1444.4576631928874</v>
      </c>
      <c r="I348" s="17">
        <f ca="1">IF(Aizdevuma_dzēšana[[#This Row],[maksājums
datums]]="",0,Aizdevuma_dzēšana[[#This Row],[sākuma
atlikums]]-Aizdevuma_dzēšana[[#This Row],[pamatsumma]])</f>
        <v>15580.268078194742</v>
      </c>
      <c r="J348" s="12">
        <f ca="1">IF(Aizdevuma_dzēšana[[#This Row],[beigu
atlikums]]&gt;0,Pēdējā_rinda-ROW(),0)</f>
        <v>15</v>
      </c>
    </row>
    <row r="349" spans="2:10" ht="15" customHeight="1" x14ac:dyDescent="0.25">
      <c r="B349" s="21">
        <f>ROWS($B$4:B349)</f>
        <v>346</v>
      </c>
      <c r="C349" s="14">
        <f ca="1">IF(Ievadītās_vērtības,IF(Aizdevuma_dzēšana[[#This Row],['#]]&lt;=Aizdevuma_termiņš,IF(ROW()-ROW(Aizdevuma_dzēšana[[#Headers],[maksājums
datums]])=1,Aizdevuma_sākums,IF(I348&gt;0,EDATE(C348,1),"")),""),"")</f>
        <v>53822</v>
      </c>
      <c r="D349" s="17">
        <f ca="1">IF(ROW()-ROW(Aizdevuma_dzēšana[[#Headers],[sākuma
atlikums]])=1,Aizdevuma_summa,IF(Aizdevuma_dzēšana[[#This Row],[maksājums
datums]]="",0,INDEX(Aizdevuma_dzēšana[], ROW()-4,8)))</f>
        <v>15580.268078194742</v>
      </c>
      <c r="E349" s="17">
        <f ca="1">IF(Ievadītās_vērtības,IF(ROW()-ROW(Aizdevuma_dzēšana[[#Headers],[procenti]])=1,-IPMT(Procentu_likme/12,1,Aizdevuma_termiņš-ROWS($C$4:C349)+1,Aizdevuma_dzēšana[[#This Row],[sākuma
atlikums]]),IFERROR(-IPMT(Procentu_likme/12,1,Aizdevuma_dzēšana[[#This Row],['#
atlikums]],D350),0)),0)</f>
        <v>60.714760899290035</v>
      </c>
      <c r="F349" s="17">
        <f ca="1">IFERROR(IF(AND(Ievadītās_vērtības,Aizdevuma_dzēšana[[#This Row],[maksājums
datums]]&lt;&gt;""),-PPMT(Procentu_likme/12,1,Aizdevuma_termiņš-ROWS($C$4:C349)+1,Aizdevuma_dzēšana[[#This Row],[sākuma
atlikums]]),""),0)</f>
        <v>1008.7254623651334</v>
      </c>
      <c r="G349" s="17">
        <f ca="1">IF(Aizdevuma_dzēšana[[#This Row],[maksājums
datums]]="",0,Īpašuma_nodokļa_summa)</f>
        <v>375</v>
      </c>
      <c r="H349" s="17">
        <f ca="1">IF(Aizdevuma_dzēšana[[#This Row],[maksājums
datums]]="",0,Aizdevuma_dzēšana[[#This Row],[procenti]]+Aizdevuma_dzēšana[[#This Row],[pamatsumma]]+Aizdevuma_dzēšana[[#This Row],[īpašuma
nodoklis]])</f>
        <v>1444.4402232644234</v>
      </c>
      <c r="I349" s="17">
        <f ca="1">IF(Aizdevuma_dzēšana[[#This Row],[maksājums
datums]]="",0,Aizdevuma_dzēšana[[#This Row],[sākuma
atlikums]]-Aizdevuma_dzēšana[[#This Row],[pamatsumma]])</f>
        <v>14571.542615829609</v>
      </c>
      <c r="J349" s="12">
        <f ca="1">IF(Aizdevuma_dzēšana[[#This Row],[beigu
atlikums]]&gt;0,Pēdējā_rinda-ROW(),0)</f>
        <v>14</v>
      </c>
    </row>
    <row r="350" spans="2:10" ht="15" customHeight="1" x14ac:dyDescent="0.25">
      <c r="B350" s="21">
        <f>ROWS($B$4:B350)</f>
        <v>347</v>
      </c>
      <c r="C350" s="14">
        <f ca="1">IF(Ievadītās_vērtības,IF(Aizdevuma_dzēšana[[#This Row],['#]]&lt;=Aizdevuma_termiņš,IF(ROW()-ROW(Aizdevuma_dzēšana[[#Headers],[maksājums
datums]])=1,Aizdevuma_sākums,IF(I349&gt;0,EDATE(C349,1),"")),""),"")</f>
        <v>53853</v>
      </c>
      <c r="D350" s="17">
        <f ca="1">IF(ROW()-ROW(Aizdevuma_dzēšana[[#Headers],[sākuma
atlikums]])=1,Aizdevuma_summa,IF(Aizdevuma_dzēšana[[#This Row],[maksājums
datums]]="",0,INDEX(Aizdevuma_dzēšana[], ROW()-4,8)))</f>
        <v>14571.542615829609</v>
      </c>
      <c r="E350" s="17">
        <f ca="1">IF(Ievadītās_vērtības,IF(ROW()-ROW(Aizdevuma_dzēšana[[#Headers],[procenti]])=1,-IPMT(Procentu_likme/12,1,Aizdevuma_termiņš-ROWS($C$4:C350)+1,Aizdevuma_dzēšana[[#This Row],[sākuma
atlikums]]),IFERROR(-IPMT(Procentu_likme/12,1,Aizdevuma_dzēšana[[#This Row],['#
atlikums]],D351),0)),0)</f>
        <v>56.494225544602585</v>
      </c>
      <c r="F350" s="17">
        <f ca="1">IFERROR(IF(AND(Ievadītās_vērtības,Aizdevuma_dzēšana[[#This Row],[maksājums
datums]]&lt;&gt;""),-PPMT(Procentu_likme/12,1,Aizdevuma_termiņš-ROWS($C$4:C350)+1,Aizdevuma_dzēšana[[#This Row],[sākuma
atlikums]]),""),0)</f>
        <v>1012.9284851249878</v>
      </c>
      <c r="G350" s="17">
        <f ca="1">IF(Aizdevuma_dzēšana[[#This Row],[maksājums
datums]]="",0,Īpašuma_nodokļa_summa)</f>
        <v>375</v>
      </c>
      <c r="H350" s="17">
        <f ca="1">IF(Aizdevuma_dzēšana[[#This Row],[maksājums
datums]]="",0,Aizdevuma_dzēšana[[#This Row],[procenti]]+Aizdevuma_dzēšana[[#This Row],[pamatsumma]]+Aizdevuma_dzēšana[[#This Row],[īpašuma
nodoklis]])</f>
        <v>1444.4227106695903</v>
      </c>
      <c r="I350" s="17">
        <f ca="1">IF(Aizdevuma_dzēšana[[#This Row],[maksājums
datums]]="",0,Aizdevuma_dzēšana[[#This Row],[sākuma
atlikums]]-Aizdevuma_dzēšana[[#This Row],[pamatsumma]])</f>
        <v>13558.61413070462</v>
      </c>
      <c r="J350" s="12">
        <f ca="1">IF(Aizdevuma_dzēšana[[#This Row],[beigu
atlikums]]&gt;0,Pēdējā_rinda-ROW(),0)</f>
        <v>13</v>
      </c>
    </row>
    <row r="351" spans="2:10" ht="15" customHeight="1" x14ac:dyDescent="0.25">
      <c r="B351" s="21">
        <f>ROWS($B$4:B351)</f>
        <v>348</v>
      </c>
      <c r="C351" s="14">
        <f ca="1">IF(Ievadītās_vērtības,IF(Aizdevuma_dzēšana[[#This Row],['#]]&lt;=Aizdevuma_termiņš,IF(ROW()-ROW(Aizdevuma_dzēšana[[#Headers],[maksājums
datums]])=1,Aizdevuma_sākums,IF(I350&gt;0,EDATE(C350,1),"")),""),"")</f>
        <v>53883</v>
      </c>
      <c r="D351" s="17">
        <f ca="1">IF(ROW()-ROW(Aizdevuma_dzēšana[[#Headers],[sākuma
atlikums]])=1,Aizdevuma_summa,IF(Aizdevuma_dzēšana[[#This Row],[maksājums
datums]]="",0,INDEX(Aizdevuma_dzēšana[], ROW()-4,8)))</f>
        <v>13558.61413070462</v>
      </c>
      <c r="E351" s="17">
        <f ca="1">IF(Ievadītās_vērtības,IF(ROW()-ROW(Aizdevuma_dzēšana[[#Headers],[procenti]])=1,-IPMT(Procentu_likme/12,1,Aizdevuma_termiņš-ROWS($C$4:C351)+1,Aizdevuma_dzēšana[[#This Row],[sākuma
atlikums]]),IFERROR(-IPMT(Procentu_likme/12,1,Aizdevuma_dzēšana[[#This Row],['#
atlikums]],D352),0)),0)</f>
        <v>52.256104625937269</v>
      </c>
      <c r="F351" s="17">
        <f ca="1">IFERROR(IF(AND(Ievadītās_vērtības,Aizdevuma_dzēšana[[#This Row],[maksājums
datums]]&lt;&gt;""),-PPMT(Procentu_likme/12,1,Aizdevuma_termiņš-ROWS($C$4:C351)+1,Aizdevuma_dzēšana[[#This Row],[sākuma
atlikums]]),""),0)</f>
        <v>1017.1490204796754</v>
      </c>
      <c r="G351" s="17">
        <f ca="1">IF(Aizdevuma_dzēšana[[#This Row],[maksājums
datums]]="",0,Īpašuma_nodokļa_summa)</f>
        <v>375</v>
      </c>
      <c r="H351" s="17">
        <f ca="1">IF(Aizdevuma_dzēšana[[#This Row],[maksājums
datums]]="",0,Aizdevuma_dzēšana[[#This Row],[procenti]]+Aizdevuma_dzēšana[[#This Row],[pamatsumma]]+Aizdevuma_dzēšana[[#This Row],[īpašuma
nodoklis]])</f>
        <v>1444.4051251056126</v>
      </c>
      <c r="I351" s="17">
        <f ca="1">IF(Aizdevuma_dzēšana[[#This Row],[maksājums
datums]]="",0,Aizdevuma_dzēšana[[#This Row],[sākuma
atlikums]]-Aizdevuma_dzēšana[[#This Row],[pamatsumma]])</f>
        <v>12541.465110224945</v>
      </c>
      <c r="J351" s="12">
        <f ca="1">IF(Aizdevuma_dzēšana[[#This Row],[beigu
atlikums]]&gt;0,Pēdējā_rinda-ROW(),0)</f>
        <v>12</v>
      </c>
    </row>
    <row r="352" spans="2:10" ht="15" customHeight="1" x14ac:dyDescent="0.25">
      <c r="B352" s="21">
        <f>ROWS($B$4:B352)</f>
        <v>349</v>
      </c>
      <c r="C352" s="14">
        <f ca="1">IF(Ievadītās_vērtības,IF(Aizdevuma_dzēšana[[#This Row],['#]]&lt;=Aizdevuma_termiņš,IF(ROW()-ROW(Aizdevuma_dzēšana[[#Headers],[maksājums
datums]])=1,Aizdevuma_sākums,IF(I351&gt;0,EDATE(C351,1),"")),""),"")</f>
        <v>53914</v>
      </c>
      <c r="D352" s="17">
        <f ca="1">IF(ROW()-ROW(Aizdevuma_dzēšana[[#Headers],[sākuma
atlikums]])=1,Aizdevuma_summa,IF(Aizdevuma_dzēšana[[#This Row],[maksājums
datums]]="",0,INDEX(Aizdevuma_dzēšana[], ROW()-4,8)))</f>
        <v>12541.465110224945</v>
      </c>
      <c r="E352" s="17">
        <f ca="1">IF(Ievadītās_vērtības,IF(ROW()-ROW(Aizdevuma_dzēšana[[#Headers],[procenti]])=1,-IPMT(Procentu_likme/12,1,Aizdevuma_termiņš-ROWS($C$4:C352)+1,Aizdevuma_dzēšana[[#This Row],[sākuma
atlikums]]),IFERROR(-IPMT(Procentu_likme/12,1,Aizdevuma_dzēšana[[#This Row],['#
atlikums]],D353),0)),0)</f>
        <v>48.000324870110852</v>
      </c>
      <c r="F352" s="17">
        <f ca="1">IFERROR(IF(AND(Ievadītās_vērtības,Aizdevuma_dzēšana[[#This Row],[maksājums
datums]]&lt;&gt;""),-PPMT(Procentu_likme/12,1,Aizdevuma_termiņš-ROWS($C$4:C352)+1,Aizdevuma_dzēšana[[#This Row],[sākuma
atlikums]]),""),0)</f>
        <v>1021.3871413983405</v>
      </c>
      <c r="G352" s="17">
        <f ca="1">IF(Aizdevuma_dzēšana[[#This Row],[maksājums
datums]]="",0,Īpašuma_nodokļa_summa)</f>
        <v>375</v>
      </c>
      <c r="H352" s="17">
        <f ca="1">IF(Aizdevuma_dzēšana[[#This Row],[maksājums
datums]]="",0,Aizdevuma_dzēšana[[#This Row],[procenti]]+Aizdevuma_dzēšana[[#This Row],[pamatsumma]]+Aizdevuma_dzēšana[[#This Row],[īpašuma
nodoklis]])</f>
        <v>1444.3874662684514</v>
      </c>
      <c r="I352" s="17">
        <f ca="1">IF(Aizdevuma_dzēšana[[#This Row],[maksājums
datums]]="",0,Aizdevuma_dzēšana[[#This Row],[sākuma
atlikums]]-Aizdevuma_dzēšana[[#This Row],[pamatsumma]])</f>
        <v>11520.077968826605</v>
      </c>
      <c r="J352" s="12">
        <f ca="1">IF(Aizdevuma_dzēšana[[#This Row],[beigu
atlikums]]&gt;0,Pēdējā_rinda-ROW(),0)</f>
        <v>11</v>
      </c>
    </row>
    <row r="353" spans="2:10" ht="15" customHeight="1" x14ac:dyDescent="0.25">
      <c r="B353" s="21">
        <f>ROWS($B$4:B353)</f>
        <v>350</v>
      </c>
      <c r="C353" s="14">
        <f ca="1">IF(Ievadītās_vērtības,IF(Aizdevuma_dzēšana[[#This Row],['#]]&lt;=Aizdevuma_termiņš,IF(ROW()-ROW(Aizdevuma_dzēšana[[#Headers],[maksājums
datums]])=1,Aizdevuma_sākums,IF(I352&gt;0,EDATE(C352,1),"")),""),"")</f>
        <v>53945</v>
      </c>
      <c r="D353" s="17">
        <f ca="1">IF(ROW()-ROW(Aizdevuma_dzēšana[[#Headers],[sākuma
atlikums]])=1,Aizdevuma_summa,IF(Aizdevuma_dzēšana[[#This Row],[maksājums
datums]]="",0,INDEX(Aizdevuma_dzēšana[], ROW()-4,8)))</f>
        <v>11520.077968826605</v>
      </c>
      <c r="E353" s="17">
        <f ca="1">IF(Ievadītās_vērtības,IF(ROW()-ROW(Aizdevuma_dzēšana[[#Headers],[procenti]])=1,-IPMT(Procentu_likme/12,1,Aizdevuma_termiņš-ROWS($C$4:C353)+1,Aizdevuma_dzēšana[[#This Row],[sākuma
atlikums]]),IFERROR(-IPMT(Procentu_likme/12,1,Aizdevuma_dzēšana[[#This Row],['#
atlikums]],D354),0)),0)</f>
        <v>43.726812698635158</v>
      </c>
      <c r="F353" s="17">
        <f ca="1">IFERROR(IF(AND(Ievadītās_vērtības,Aizdevuma_dzēšana[[#This Row],[maksājums
datums]]&lt;&gt;""),-PPMT(Procentu_likme/12,1,Aizdevuma_termiņš-ROWS($C$4:C353)+1,Aizdevuma_dzēšana[[#This Row],[sākuma
atlikums]]),""),0)</f>
        <v>1025.642921154167</v>
      </c>
      <c r="G353" s="17">
        <f ca="1">IF(Aizdevuma_dzēšana[[#This Row],[maksājums
datums]]="",0,Īpašuma_nodokļa_summa)</f>
        <v>375</v>
      </c>
      <c r="H353" s="17">
        <f ca="1">IF(Aizdevuma_dzēšana[[#This Row],[maksājums
datums]]="",0,Aizdevuma_dzēšana[[#This Row],[procenti]]+Aizdevuma_dzēšana[[#This Row],[pamatsumma]]+Aizdevuma_dzēšana[[#This Row],[īpašuma
nodoklis]])</f>
        <v>1444.369733852802</v>
      </c>
      <c r="I353" s="17">
        <f ca="1">IF(Aizdevuma_dzēšana[[#This Row],[maksājums
datums]]="",0,Aizdevuma_dzēšana[[#This Row],[sākuma
atlikums]]-Aizdevuma_dzēšana[[#This Row],[pamatsumma]])</f>
        <v>10494.435047672438</v>
      </c>
      <c r="J353" s="12">
        <f ca="1">IF(Aizdevuma_dzēšana[[#This Row],[beigu
atlikums]]&gt;0,Pēdējā_rinda-ROW(),0)</f>
        <v>10</v>
      </c>
    </row>
    <row r="354" spans="2:10" ht="15" customHeight="1" x14ac:dyDescent="0.25">
      <c r="B354" s="21">
        <f>ROWS($B$4:B354)</f>
        <v>351</v>
      </c>
      <c r="C354" s="14">
        <f ca="1">IF(Ievadītās_vērtības,IF(Aizdevuma_dzēšana[[#This Row],['#]]&lt;=Aizdevuma_termiņš,IF(ROW()-ROW(Aizdevuma_dzēšana[[#Headers],[maksājums
datums]])=1,Aizdevuma_sākums,IF(I353&gt;0,EDATE(C353,1),"")),""),"")</f>
        <v>53975</v>
      </c>
      <c r="D354" s="17">
        <f ca="1">IF(ROW()-ROW(Aizdevuma_dzēšana[[#Headers],[sākuma
atlikums]])=1,Aizdevuma_summa,IF(Aizdevuma_dzēšana[[#This Row],[maksājums
datums]]="",0,INDEX(Aizdevuma_dzēšana[], ROW()-4,8)))</f>
        <v>10494.435047672438</v>
      </c>
      <c r="E354" s="17">
        <f ca="1">IF(Ievadītās_vērtības,IF(ROW()-ROW(Aizdevuma_dzēšana[[#Headers],[procenti]])=1,-IPMT(Procentu_likme/12,1,Aizdevuma_termiņš-ROWS($C$4:C354)+1,Aizdevuma_dzēšana[[#This Row],[sākuma
atlikums]]),IFERROR(-IPMT(Procentu_likme/12,1,Aizdevuma_dzēšana[[#This Row],['#
atlikums]],D355),0)),0)</f>
        <v>39.435494226444973</v>
      </c>
      <c r="F354" s="17">
        <f ca="1">IFERROR(IF(AND(Ievadītās_vērtības,Aizdevuma_dzēšana[[#This Row],[maksājums
datums]]&lt;&gt;""),-PPMT(Procentu_likme/12,1,Aizdevuma_termiņš-ROWS($C$4:C354)+1,Aizdevuma_dzēšana[[#This Row],[sākuma
atlikums]]),""),0)</f>
        <v>1029.9164333256426</v>
      </c>
      <c r="G354" s="17">
        <f ca="1">IF(Aizdevuma_dzēšana[[#This Row],[maksājums
datums]]="",0,Īpašuma_nodokļa_summa)</f>
        <v>375</v>
      </c>
      <c r="H354" s="17">
        <f ca="1">IF(Aizdevuma_dzēšana[[#This Row],[maksājums
datums]]="",0,Aizdevuma_dzēšana[[#This Row],[procenti]]+Aizdevuma_dzēšana[[#This Row],[pamatsumma]]+Aizdevuma_dzēšana[[#This Row],[īpašuma
nodoklis]])</f>
        <v>1444.3519275520875</v>
      </c>
      <c r="I354" s="17">
        <f ca="1">IF(Aizdevuma_dzēšana[[#This Row],[maksājums
datums]]="",0,Aizdevuma_dzēšana[[#This Row],[sākuma
atlikums]]-Aizdevuma_dzēšana[[#This Row],[pamatsumma]])</f>
        <v>9464.5186143467945</v>
      </c>
      <c r="J354" s="12">
        <f ca="1">IF(Aizdevuma_dzēšana[[#This Row],[beigu
atlikums]]&gt;0,Pēdējā_rinda-ROW(),0)</f>
        <v>9</v>
      </c>
    </row>
    <row r="355" spans="2:10" ht="15" customHeight="1" x14ac:dyDescent="0.25">
      <c r="B355" s="21">
        <f>ROWS($B$4:B355)</f>
        <v>352</v>
      </c>
      <c r="C355" s="14">
        <f ca="1">IF(Ievadītās_vērtības,IF(Aizdevuma_dzēšana[[#This Row],['#]]&lt;=Aizdevuma_termiņš,IF(ROW()-ROW(Aizdevuma_dzēšana[[#Headers],[maksājums
datums]])=1,Aizdevuma_sākums,IF(I354&gt;0,EDATE(C354,1),"")),""),"")</f>
        <v>54006</v>
      </c>
      <c r="D355" s="17">
        <f ca="1">IF(ROW()-ROW(Aizdevuma_dzēšana[[#Headers],[sākuma
atlikums]])=1,Aizdevuma_summa,IF(Aizdevuma_dzēšana[[#This Row],[maksājums
datums]]="",0,INDEX(Aizdevuma_dzēšana[], ROW()-4,8)))</f>
        <v>9464.5186143467945</v>
      </c>
      <c r="E355" s="17">
        <f ca="1">IF(Ievadītās_vērtības,IF(ROW()-ROW(Aizdevuma_dzēšana[[#Headers],[procenti]])=1,-IPMT(Procentu_likme/12,1,Aizdevuma_termiņš-ROWS($C$4:C355)+1,Aizdevuma_dzēšana[[#This Row],[sākuma
atlikums]]),IFERROR(-IPMT(Procentu_likme/12,1,Aizdevuma_dzēšana[[#This Row],['#
atlikums]],D356),0)),0)</f>
        <v>35.126295260620672</v>
      </c>
      <c r="F355" s="17">
        <f ca="1">IFERROR(IF(AND(Ievadītās_vērtības,Aizdevuma_dzēšana[[#This Row],[maksājums
datums]]&lt;&gt;""),-PPMT(Procentu_likme/12,1,Aizdevuma_termiņš-ROWS($C$4:C355)+1,Aizdevuma_dzēšana[[#This Row],[sākuma
atlikums]]),""),0)</f>
        <v>1034.207751797833</v>
      </c>
      <c r="G355" s="17">
        <f ca="1">IF(Aizdevuma_dzēšana[[#This Row],[maksājums
datums]]="",0,Īpašuma_nodokļa_summa)</f>
        <v>375</v>
      </c>
      <c r="H355" s="17">
        <f ca="1">IF(Aizdevuma_dzēšana[[#This Row],[maksājums
datums]]="",0,Aizdevuma_dzēšana[[#This Row],[procenti]]+Aizdevuma_dzēšana[[#This Row],[pamatsumma]]+Aizdevuma_dzēšana[[#This Row],[īpašuma
nodoklis]])</f>
        <v>1444.3340470584537</v>
      </c>
      <c r="I355" s="17">
        <f ca="1">IF(Aizdevuma_dzēšana[[#This Row],[maksājums
datums]]="",0,Aizdevuma_dzēšana[[#This Row],[sākuma
atlikums]]-Aizdevuma_dzēšana[[#This Row],[pamatsumma]])</f>
        <v>8430.3108625489622</v>
      </c>
      <c r="J355" s="12">
        <f ca="1">IF(Aizdevuma_dzēšana[[#This Row],[beigu
atlikums]]&gt;0,Pēdējā_rinda-ROW(),0)</f>
        <v>8</v>
      </c>
    </row>
    <row r="356" spans="2:10" ht="15" customHeight="1" x14ac:dyDescent="0.25">
      <c r="B356" s="21">
        <f>ROWS($B$4:B356)</f>
        <v>353</v>
      </c>
      <c r="C356" s="14">
        <f ca="1">IF(Ievadītās_vērtības,IF(Aizdevuma_dzēšana[[#This Row],['#]]&lt;=Aizdevuma_termiņš,IF(ROW()-ROW(Aizdevuma_dzēšana[[#Headers],[maksājums
datums]])=1,Aizdevuma_sākums,IF(I355&gt;0,EDATE(C355,1),"")),""),"")</f>
        <v>54036</v>
      </c>
      <c r="D356" s="17">
        <f ca="1">IF(ROW()-ROW(Aizdevuma_dzēšana[[#Headers],[sākuma
atlikums]])=1,Aizdevuma_summa,IF(Aizdevuma_dzēšana[[#This Row],[maksājums
datums]]="",0,INDEX(Aizdevuma_dzēšana[], ROW()-4,8)))</f>
        <v>8430.3108625489622</v>
      </c>
      <c r="E356" s="17">
        <f ca="1">IF(Ievadītās_vērtības,IF(ROW()-ROW(Aizdevuma_dzēšana[[#Headers],[procenti]])=1,-IPMT(Procentu_likme/12,1,Aizdevuma_termiņš-ROWS($C$4:C356)+1,Aizdevuma_dzēšana[[#This Row],[sākuma
atlikums]]),IFERROR(-IPMT(Procentu_likme/12,1,Aizdevuma_dzēšana[[#This Row],['#
atlikums]],D357),0)),0)</f>
        <v>30.799141299105436</v>
      </c>
      <c r="F356" s="17">
        <f ca="1">IFERROR(IF(AND(Ievadītās_vērtības,Aizdevuma_dzēšana[[#This Row],[maksājums
datums]]&lt;&gt;""),-PPMT(Procentu_likme/12,1,Aizdevuma_termiņš-ROWS($C$4:C356)+1,Aizdevuma_dzēšana[[#This Row],[sākuma
atlikums]]),""),0)</f>
        <v>1038.5169507636572</v>
      </c>
      <c r="G356" s="17">
        <f ca="1">IF(Aizdevuma_dzēšana[[#This Row],[maksājums
datums]]="",0,Īpašuma_nodokļa_summa)</f>
        <v>375</v>
      </c>
      <c r="H356" s="17">
        <f ca="1">IF(Aizdevuma_dzēšana[[#This Row],[maksājums
datums]]="",0,Aizdevuma_dzēšana[[#This Row],[procenti]]+Aizdevuma_dzēšana[[#This Row],[pamatsumma]]+Aizdevuma_dzēšana[[#This Row],[īpašuma
nodoklis]])</f>
        <v>1444.3160920627627</v>
      </c>
      <c r="I356" s="17">
        <f ca="1">IF(Aizdevuma_dzēšana[[#This Row],[maksājums
datums]]="",0,Aizdevuma_dzēšana[[#This Row],[sākuma
atlikums]]-Aizdevuma_dzēšana[[#This Row],[pamatsumma]])</f>
        <v>7391.7939117853048</v>
      </c>
      <c r="J356" s="12">
        <f ca="1">IF(Aizdevuma_dzēšana[[#This Row],[beigu
atlikums]]&gt;0,Pēdējā_rinda-ROW(),0)</f>
        <v>7</v>
      </c>
    </row>
    <row r="357" spans="2:10" ht="15" customHeight="1" x14ac:dyDescent="0.25">
      <c r="B357" s="21">
        <f>ROWS($B$4:B357)</f>
        <v>354</v>
      </c>
      <c r="C357" s="14">
        <f ca="1">IF(Ievadītās_vērtības,IF(Aizdevuma_dzēšana[[#This Row],['#]]&lt;=Aizdevuma_termiņš,IF(ROW()-ROW(Aizdevuma_dzēšana[[#Headers],[maksājums
datums]])=1,Aizdevuma_sākums,IF(I356&gt;0,EDATE(C356,1),"")),""),"")</f>
        <v>54067</v>
      </c>
      <c r="D357" s="17">
        <f ca="1">IF(ROW()-ROW(Aizdevuma_dzēšana[[#Headers],[sākuma
atlikums]])=1,Aizdevuma_summa,IF(Aizdevuma_dzēšana[[#This Row],[maksājums
datums]]="",0,INDEX(Aizdevuma_dzēšana[], ROW()-4,8)))</f>
        <v>7391.7939117853048</v>
      </c>
      <c r="E357" s="17">
        <f ca="1">IF(Ievadītās_vērtības,IF(ROW()-ROW(Aizdevuma_dzēšana[[#Headers],[procenti]])=1,-IPMT(Procentu_likme/12,1,Aizdevuma_termiņš-ROWS($C$4:C357)+1,Aizdevuma_dzēšana[[#This Row],[sākuma
atlikums]]),IFERROR(-IPMT(Procentu_likme/12,1,Aizdevuma_dzēšana[[#This Row],['#
atlikums]],D358),0)),0)</f>
        <v>26.45395752941722</v>
      </c>
      <c r="F357" s="17">
        <f ca="1">IFERROR(IF(AND(Ievadītās_vērtības,Aizdevuma_dzēšana[[#This Row],[maksājums
datums]]&lt;&gt;""),-PPMT(Procentu_likme/12,1,Aizdevuma_termiņš-ROWS($C$4:C357)+1,Aizdevuma_dzēšana[[#This Row],[sākuma
atlikums]]),""),0)</f>
        <v>1042.8441047251722</v>
      </c>
      <c r="G357" s="17">
        <f ca="1">IF(Aizdevuma_dzēšana[[#This Row],[maksājums
datums]]="",0,Īpašuma_nodokļa_summa)</f>
        <v>375</v>
      </c>
      <c r="H357" s="17">
        <f ca="1">IF(Aizdevuma_dzēšana[[#This Row],[maksājums
datums]]="",0,Aizdevuma_dzēšana[[#This Row],[procenti]]+Aizdevuma_dzēšana[[#This Row],[pamatsumma]]+Aizdevuma_dzēšana[[#This Row],[īpašuma
nodoklis]])</f>
        <v>1444.2980622545895</v>
      </c>
      <c r="I357" s="17">
        <f ca="1">IF(Aizdevuma_dzēšana[[#This Row],[maksājums
datums]]="",0,Aizdevuma_dzēšana[[#This Row],[sākuma
atlikums]]-Aizdevuma_dzēšana[[#This Row],[pamatsumma]])</f>
        <v>6348.949807060133</v>
      </c>
      <c r="J357" s="12">
        <f ca="1">IF(Aizdevuma_dzēšana[[#This Row],[beigu
atlikums]]&gt;0,Pēdējā_rinda-ROW(),0)</f>
        <v>6</v>
      </c>
    </row>
    <row r="358" spans="2:10" ht="15" customHeight="1" x14ac:dyDescent="0.25">
      <c r="B358" s="21">
        <f>ROWS($B$4:B358)</f>
        <v>355</v>
      </c>
      <c r="C358" s="14">
        <f ca="1">IF(Ievadītās_vērtības,IF(Aizdevuma_dzēšana[[#This Row],['#]]&lt;=Aizdevuma_termiņš,IF(ROW()-ROW(Aizdevuma_dzēšana[[#Headers],[maksājums
datums]])=1,Aizdevuma_sākums,IF(I357&gt;0,EDATE(C357,1),"")),""),"")</f>
        <v>54098</v>
      </c>
      <c r="D358" s="17">
        <f ca="1">IF(ROW()-ROW(Aizdevuma_dzēšana[[#Headers],[sākuma
atlikums]])=1,Aizdevuma_summa,IF(Aizdevuma_dzēšana[[#This Row],[maksājums
datums]]="",0,INDEX(Aizdevuma_dzēšana[], ROW()-4,8)))</f>
        <v>6348.949807060133</v>
      </c>
      <c r="E358" s="17">
        <f ca="1">IF(Ievadītās_vērtības,IF(ROW()-ROW(Aizdevuma_dzēšana[[#Headers],[procenti]])=1,-IPMT(Procentu_likme/12,1,Aizdevuma_termiņš-ROWS($C$4:C358)+1,Aizdevuma_dzēšana[[#This Row],[sākuma
atlikums]]),IFERROR(-IPMT(Procentu_likme/12,1,Aizdevuma_dzēšana[[#This Row],['#
atlikums]],D359),0)),0)</f>
        <v>22.090668827355298</v>
      </c>
      <c r="F358" s="17">
        <f ca="1">IFERROR(IF(AND(Ievadītās_vērtības,Aizdevuma_dzēšana[[#This Row],[maksājums
datums]]&lt;&gt;""),-PPMT(Procentu_likme/12,1,Aizdevuma_termiņš-ROWS($C$4:C358)+1,Aizdevuma_dzēšana[[#This Row],[sākuma
atlikums]]),""),0)</f>
        <v>1047.1892884948606</v>
      </c>
      <c r="G358" s="17">
        <f ca="1">IF(Aizdevuma_dzēšana[[#This Row],[maksājums
datums]]="",0,Īpašuma_nodokļa_summa)</f>
        <v>375</v>
      </c>
      <c r="H358" s="17">
        <f ca="1">IF(Aizdevuma_dzēšana[[#This Row],[maksājums
datums]]="",0,Aizdevuma_dzēšana[[#This Row],[procenti]]+Aizdevuma_dzēšana[[#This Row],[pamatsumma]]+Aizdevuma_dzēšana[[#This Row],[īpašuma
nodoklis]])</f>
        <v>1444.279957322216</v>
      </c>
      <c r="I358" s="17">
        <f ca="1">IF(Aizdevuma_dzēšana[[#This Row],[maksājums
datums]]="",0,Aizdevuma_dzēšana[[#This Row],[sākuma
atlikums]]-Aizdevuma_dzēšana[[#This Row],[pamatsumma]])</f>
        <v>5301.7605185652719</v>
      </c>
      <c r="J358" s="12">
        <f ca="1">IF(Aizdevuma_dzēšana[[#This Row],[beigu
atlikums]]&gt;0,Pēdējā_rinda-ROW(),0)</f>
        <v>5</v>
      </c>
    </row>
    <row r="359" spans="2:10" ht="15" customHeight="1" x14ac:dyDescent="0.25">
      <c r="B359" s="21">
        <f>ROWS($B$4:B359)</f>
        <v>356</v>
      </c>
      <c r="C359" s="14">
        <f ca="1">IF(Ievadītās_vērtības,IF(Aizdevuma_dzēšana[[#This Row],['#]]&lt;=Aizdevuma_termiņš,IF(ROW()-ROW(Aizdevuma_dzēšana[[#Headers],[maksājums
datums]])=1,Aizdevuma_sākums,IF(I358&gt;0,EDATE(C358,1),"")),""),"")</f>
        <v>54127</v>
      </c>
      <c r="D359" s="17">
        <f ca="1">IF(ROW()-ROW(Aizdevuma_dzēšana[[#Headers],[sākuma
atlikums]])=1,Aizdevuma_summa,IF(Aizdevuma_dzēšana[[#This Row],[maksājums
datums]]="",0,INDEX(Aizdevuma_dzēšana[], ROW()-4,8)))</f>
        <v>5301.7605185652719</v>
      </c>
      <c r="E359" s="17">
        <f ca="1">IF(Ievadītās_vērtības,IF(ROW()-ROW(Aizdevuma_dzēšana[[#Headers],[procenti]])=1,-IPMT(Procentu_likme/12,1,Aizdevuma_termiņš-ROWS($C$4:C359)+1,Aizdevuma_dzēšana[[#This Row],[sākuma
atlikums]]),IFERROR(-IPMT(Procentu_likme/12,1,Aizdevuma_dzēšana[[#This Row],['#
atlikums]],D360),0)),0)</f>
        <v>17.709199755701455</v>
      </c>
      <c r="F359" s="17">
        <f ca="1">IFERROR(IF(AND(Ievadītās_vērtības,Aizdevuma_dzēšana[[#This Row],[maksājums
datums]]&lt;&gt;""),-PPMT(Procentu_likme/12,1,Aizdevuma_termiņš-ROWS($C$4:C359)+1,Aizdevuma_dzēšana[[#This Row],[sākuma
atlikums]]),""),0)</f>
        <v>1051.5525771969224</v>
      </c>
      <c r="G359" s="17">
        <f ca="1">IF(Aizdevuma_dzēšana[[#This Row],[maksājums
datums]]="",0,Īpašuma_nodokļa_summa)</f>
        <v>375</v>
      </c>
      <c r="H359" s="17">
        <f ca="1">IF(Aizdevuma_dzēšana[[#This Row],[maksājums
datums]]="",0,Aizdevuma_dzēšana[[#This Row],[procenti]]+Aizdevuma_dzēšana[[#This Row],[pamatsumma]]+Aizdevuma_dzēšana[[#This Row],[īpašuma
nodoklis]])</f>
        <v>1444.2617769526239</v>
      </c>
      <c r="I359" s="17">
        <f ca="1">IF(Aizdevuma_dzēšana[[#This Row],[maksājums
datums]]="",0,Aizdevuma_dzēšana[[#This Row],[sākuma
atlikums]]-Aizdevuma_dzēšana[[#This Row],[pamatsumma]])</f>
        <v>4250.2079413683496</v>
      </c>
      <c r="J359" s="12">
        <f ca="1">IF(Aizdevuma_dzēšana[[#This Row],[beigu
atlikums]]&gt;0,Pēdējā_rinda-ROW(),0)</f>
        <v>4</v>
      </c>
    </row>
    <row r="360" spans="2:10" ht="15" customHeight="1" x14ac:dyDescent="0.25">
      <c r="B360" s="21">
        <f>ROWS($B$4:B360)</f>
        <v>357</v>
      </c>
      <c r="C360" s="14">
        <f ca="1">IF(Ievadītās_vērtības,IF(Aizdevuma_dzēšana[[#This Row],['#]]&lt;=Aizdevuma_termiņš,IF(ROW()-ROW(Aizdevuma_dzēšana[[#Headers],[maksājums
datums]])=1,Aizdevuma_sākums,IF(I359&gt;0,EDATE(C359,1),"")),""),"")</f>
        <v>54158</v>
      </c>
      <c r="D360" s="17">
        <f ca="1">IF(ROW()-ROW(Aizdevuma_dzēšana[[#Headers],[sākuma
atlikums]])=1,Aizdevuma_summa,IF(Aizdevuma_dzēšana[[#This Row],[maksājums
datums]]="",0,INDEX(Aizdevuma_dzēšana[], ROW()-4,8)))</f>
        <v>4250.2079413683496</v>
      </c>
      <c r="E360" s="17">
        <f ca="1">IF(Ievadītās_vērtības,IF(ROW()-ROW(Aizdevuma_dzēšana[[#Headers],[procenti]])=1,-IPMT(Procentu_likme/12,1,Aizdevuma_termiņš-ROWS($C$4:C360)+1,Aizdevuma_dzēšana[[#This Row],[sākuma
atlikums]]),IFERROR(-IPMT(Procentu_likme/12,1,Aizdevuma_dzēšana[[#This Row],['#
atlikums]],D361),0)),0)</f>
        <v>13.309474562915721</v>
      </c>
      <c r="F360" s="17">
        <f ca="1">IFERROR(IF(AND(Ievadītās_vērtības,Aizdevuma_dzēšana[[#This Row],[maksājums
datums]]&lt;&gt;""),-PPMT(Procentu_likme/12,1,Aizdevuma_termiņš-ROWS($C$4:C360)+1,Aizdevuma_dzēšana[[#This Row],[sākuma
atlikums]]),""),0)</f>
        <v>1055.9340462685764</v>
      </c>
      <c r="G360" s="17">
        <f ca="1">IF(Aizdevuma_dzēšana[[#This Row],[maksājums
datums]]="",0,Īpašuma_nodokļa_summa)</f>
        <v>375</v>
      </c>
      <c r="H360" s="17">
        <f ca="1">IF(Aizdevuma_dzēšana[[#This Row],[maksājums
datums]]="",0,Aizdevuma_dzēšana[[#This Row],[procenti]]+Aizdevuma_dzēšana[[#This Row],[pamatsumma]]+Aizdevuma_dzēšana[[#This Row],[īpašuma
nodoklis]])</f>
        <v>1444.2435208314921</v>
      </c>
      <c r="I360" s="17">
        <f ca="1">IF(Aizdevuma_dzēšana[[#This Row],[maksājums
datums]]="",0,Aizdevuma_dzēšana[[#This Row],[sākuma
atlikums]]-Aizdevuma_dzēšana[[#This Row],[pamatsumma]])</f>
        <v>3194.2738950997732</v>
      </c>
      <c r="J360" s="12">
        <f ca="1">IF(Aizdevuma_dzēšana[[#This Row],[beigu
atlikums]]&gt;0,Pēdējā_rinda-ROW(),0)</f>
        <v>3</v>
      </c>
    </row>
    <row r="361" spans="2:10" ht="15" customHeight="1" x14ac:dyDescent="0.25">
      <c r="B361" s="21">
        <f>ROWS($B$4:B361)</f>
        <v>358</v>
      </c>
      <c r="C361" s="14">
        <f ca="1">IF(Ievadītās_vērtības,IF(Aizdevuma_dzēšana[[#This Row],['#]]&lt;=Aizdevuma_termiņš,IF(ROW()-ROW(Aizdevuma_dzēšana[[#Headers],[maksājums
datums]])=1,Aizdevuma_sākums,IF(I360&gt;0,EDATE(C360,1),"")),""),"")</f>
        <v>54188</v>
      </c>
      <c r="D361" s="17">
        <f ca="1">IF(ROW()-ROW(Aizdevuma_dzēšana[[#Headers],[sākuma
atlikums]])=1,Aizdevuma_summa,IF(Aizdevuma_dzēšana[[#This Row],[maksājums
datums]]="",0,INDEX(Aizdevuma_dzēšana[], ROW()-4,8)))</f>
        <v>3194.2738950997732</v>
      </c>
      <c r="E361" s="17">
        <f ca="1">IF(Ievadītās_vērtības,IF(ROW()-ROW(Aizdevuma_dzēšana[[#Headers],[procenti]])=1,-IPMT(Procentu_likme/12,1,Aizdevuma_termiņš-ROWS($C$4:C361)+1,Aizdevuma_dzēšana[[#This Row],[sākuma
atlikums]]),IFERROR(-IPMT(Procentu_likme/12,1,Aizdevuma_dzēšana[[#This Row],['#
atlikums]],D362),0)),0)</f>
        <v>8.8914171818267125</v>
      </c>
      <c r="F361" s="17">
        <f ca="1">IFERROR(IF(AND(Ievadītās_vērtības,Aizdevuma_dzēšana[[#This Row],[maksājums
datums]]&lt;&gt;""),-PPMT(Procentu_likme/12,1,Aizdevuma_termiņš-ROWS($C$4:C361)+1,Aizdevuma_dzēšana[[#This Row],[sākuma
atlikums]]),""),0)</f>
        <v>1060.3337714613619</v>
      </c>
      <c r="G361" s="17">
        <f ca="1">IF(Aizdevuma_dzēšana[[#This Row],[maksājums
datums]]="",0,Īpašuma_nodokļa_summa)</f>
        <v>375</v>
      </c>
      <c r="H361" s="17">
        <f ca="1">IF(Aizdevuma_dzēšana[[#This Row],[maksājums
datums]]="",0,Aizdevuma_dzēšana[[#This Row],[procenti]]+Aizdevuma_dzēšana[[#This Row],[pamatsumma]]+Aizdevuma_dzēšana[[#This Row],[īpašuma
nodoklis]])</f>
        <v>1444.2251886431886</v>
      </c>
      <c r="I361" s="17">
        <f ca="1">IF(Aizdevuma_dzēšana[[#This Row],[maksājums
datums]]="",0,Aizdevuma_dzēšana[[#This Row],[sākuma
atlikums]]-Aizdevuma_dzēšana[[#This Row],[pamatsumma]])</f>
        <v>2133.940123638411</v>
      </c>
      <c r="J361" s="12">
        <f ca="1">IF(Aizdevuma_dzēšana[[#This Row],[beigu
atlikums]]&gt;0,Pēdējā_rinda-ROW(),0)</f>
        <v>2</v>
      </c>
    </row>
    <row r="362" spans="2:10" ht="15" customHeight="1" x14ac:dyDescent="0.25">
      <c r="B362" s="21">
        <f>ROWS($B$4:B362)</f>
        <v>359</v>
      </c>
      <c r="C362" s="14">
        <f ca="1">IF(Ievadītās_vērtības,IF(Aizdevuma_dzēšana[[#This Row],['#]]&lt;=Aizdevuma_termiņš,IF(ROW()-ROW(Aizdevuma_dzēšana[[#Headers],[maksājums
datums]])=1,Aizdevuma_sākums,IF(I361&gt;0,EDATE(C361,1),"")),""),"")</f>
        <v>54219</v>
      </c>
      <c r="D362" s="17">
        <f ca="1">IF(ROW()-ROW(Aizdevuma_dzēšana[[#Headers],[sākuma
atlikums]])=1,Aizdevuma_summa,IF(Aizdevuma_dzēšana[[#This Row],[maksājums
datums]]="",0,INDEX(Aizdevuma_dzēšana[], ROW()-4,8)))</f>
        <v>2133.940123638411</v>
      </c>
      <c r="E362" s="17">
        <f ca="1">IF(Ievadītās_vērtības,IF(ROW()-ROW(Aizdevuma_dzēšana[[#Headers],[procenti]])=1,-IPMT(Procentu_likme/12,1,Aizdevuma_termiņš-ROWS($C$4:C362)+1,Aizdevuma_dzēšana[[#This Row],[sākuma
atlikums]]),IFERROR(-IPMT(Procentu_likme/12,1,Aizdevuma_dzēšana[[#This Row],['#
atlikums]],D363),0)),0)</f>
        <v>4.454951228316502</v>
      </c>
      <c r="F362" s="17">
        <f ca="1">IFERROR(IF(AND(Ievadītās_vērtības,Aizdevuma_dzēšana[[#This Row],[maksājums
datums]]&lt;&gt;""),-PPMT(Procentu_likme/12,1,Aizdevuma_termiņš-ROWS($C$4:C362)+1,Aizdevuma_dzēšana[[#This Row],[sākuma
atlikums]]),""),0)</f>
        <v>1064.7518288424505</v>
      </c>
      <c r="G362" s="17">
        <f ca="1">IF(Aizdevuma_dzēšana[[#This Row],[maksājums
datums]]="",0,Īpašuma_nodokļa_summa)</f>
        <v>375</v>
      </c>
      <c r="H362" s="17">
        <f ca="1">IF(Aizdevuma_dzēšana[[#This Row],[maksājums
datums]]="",0,Aizdevuma_dzēšana[[#This Row],[procenti]]+Aizdevuma_dzēšana[[#This Row],[pamatsumma]]+Aizdevuma_dzēšana[[#This Row],[īpašuma
nodoklis]])</f>
        <v>1444.2067800707671</v>
      </c>
      <c r="I362" s="17">
        <f ca="1">IF(Aizdevuma_dzēšana[[#This Row],[maksājums
datums]]="",0,Aizdevuma_dzēšana[[#This Row],[sākuma
atlikums]]-Aizdevuma_dzēšana[[#This Row],[pamatsumma]])</f>
        <v>1069.1882947959605</v>
      </c>
      <c r="J362" s="12">
        <f ca="1">IF(Aizdevuma_dzēšana[[#This Row],[beigu
atlikums]]&gt;0,Pēdējā_rinda-ROW(),0)</f>
        <v>1</v>
      </c>
    </row>
    <row r="363" spans="2:10" ht="15" customHeight="1" x14ac:dyDescent="0.25">
      <c r="B363" s="21">
        <f>ROWS($B$4:B363)</f>
        <v>360</v>
      </c>
      <c r="C363" s="14">
        <f ca="1">IF(Ievadītās_vērtības,IF(Aizdevuma_dzēšana[[#This Row],['#]]&lt;=Aizdevuma_termiņš,IF(ROW()-ROW(Aizdevuma_dzēšana[[#Headers],[maksājums
datums]])=1,Aizdevuma_sākums,IF(I362&gt;0,EDATE(C362,1),"")),""),"")</f>
        <v>54249</v>
      </c>
      <c r="D363" s="17">
        <f ca="1">IF(ROW()-ROW(Aizdevuma_dzēšana[[#Headers],[sākuma
atlikums]])=1,Aizdevuma_summa,IF(Aizdevuma_dzēšana[[#This Row],[maksājums
datums]]="",0,INDEX(Aizdevuma_dzēšana[], ROW()-4,8)))</f>
        <v>1069.1882947959605</v>
      </c>
      <c r="E363" s="17">
        <f ca="1">IF(Ievadītās_vērtības,IF(ROW()-ROW(Aizdevuma_dzēšana[[#Headers],[procenti]])=1,-IPMT(Procentu_likme/12,1,Aizdevuma_termiņš-ROWS($C$4:C363)+1,Aizdevuma_dzēšana[[#This Row],[sākuma
atlikums]]),IFERROR(-IPMT(Procentu_likme/12,1,Aizdevuma_dzēšana[[#This Row],['#
atlikums]],D364),0)),0)</f>
        <v>0</v>
      </c>
      <c r="F363" s="17">
        <f ca="1">IFERROR(IF(AND(Ievadītās_vērtības,Aizdevuma_dzēšana[[#This Row],[maksājums
datums]]&lt;&gt;""),-PPMT(Procentu_likme/12,1,Aizdevuma_termiņš-ROWS($C$4:C363)+1,Aizdevuma_dzēšana[[#This Row],[sākuma
atlikums]]),""),0)</f>
        <v>1069.1882947959607</v>
      </c>
      <c r="G363" s="17">
        <f ca="1">IF(Aizdevuma_dzēšana[[#This Row],[maksājums
datums]]="",0,Īpašuma_nodokļa_summa)</f>
        <v>375</v>
      </c>
      <c r="H363" s="17">
        <f ca="1">IF(Aizdevuma_dzēšana[[#This Row],[maksājums
datums]]="",0,Aizdevuma_dzēšana[[#This Row],[procenti]]+Aizdevuma_dzēšana[[#This Row],[pamatsumma]]+Aizdevuma_dzēšana[[#This Row],[īpašuma
nodoklis]])</f>
        <v>1444.1882947959607</v>
      </c>
      <c r="I363" s="17">
        <f ca="1">IF(Aizdevuma_dzēšana[[#This Row],[maksājums
datums]]="",0,Aizdevuma_dzēšana[[#This Row],[sākuma
atlikums]]-Aizdevuma_dzēšana[[#This Row],[pamatsumma]])</f>
        <v>-2.2737367544323206E-13</v>
      </c>
      <c r="J363" s="12">
        <f ca="1">IF(Aizdevuma_dzēšana[[#This Row],[beigu
atlikums]]&gt;0,Pēdējā_rinda-ROW(),0)</f>
        <v>0</v>
      </c>
    </row>
  </sheetData>
  <sheetProtection selectLockedCells="1"/>
  <mergeCells count="2">
    <mergeCell ref="B1:J1"/>
    <mergeCell ref="B2:J2"/>
  </mergeCells>
  <conditionalFormatting sqref="B4:J363">
    <cfRule type="expression" dxfId="0" priority="1">
      <formula>$C4=""</formula>
    </cfRule>
  </conditionalFormatting>
  <dataValidations count="11">
    <dataValidation allowBlank="1" showInputMessage="1" showErrorMessage="1" prompt="Aizdevuma dzēšanas tabula tiek aprēķināta, izmantojot hipotekārā aizdevuma kalkulatora darblapu. Pievienojiet papildu maksājumus, ievietojot jaunas rindas šajā tabulā. Ievadiet maksājuma datumu, un kolonnas tiks atjauninātas automātiski" sqref="A1" xr:uid="{00000000-0002-0000-0100-000000000000}"/>
    <dataValidation allowBlank="1" showInputMessage="1" showErrorMessage="1" prompt="Maksājuma numurs ir šajā kolonnā Pievienojiet papildu maksājumu, pievienojot jaunu rindu un ievadot maksājuma datumu. Kolonnas tiks atjauninātas automātiski" sqref="B3" xr:uid="{00000000-0002-0000-0100-000001000000}"/>
    <dataValidation allowBlank="1" showInputMessage="1" showErrorMessage="1" prompt="Šajā kolonnā tiek automātiski atjaunināts maksājuma datums" sqref="C3" xr:uid="{00000000-0002-0000-0100-000002000000}"/>
    <dataValidation allowBlank="1" showInputMessage="1" showErrorMessage="1" prompt="Atvērtais un koriģētais atlikums, kad maksājumi tiek lietoti, tiek automātiski atjaunināts šajā kolonnā" sqref="D3" xr:uid="{00000000-0002-0000-0100-000003000000}"/>
    <dataValidation allowBlank="1" showInputMessage="1" showErrorMessage="1" prompt="Šajā kolonnā tiek automātiski atjaunināts procentu sadalījums" sqref="E3" xr:uid="{00000000-0002-0000-0100-000004000000}"/>
    <dataValidation allowBlank="1" showInputMessage="1" showErrorMessage="1" prompt="Pamatsummas maksājumam lietotā maksājuma summa tiek automātiski atjaunināta šajā kolonnā" sqref="F3" xr:uid="{00000000-0002-0000-0100-000005000000}"/>
    <dataValidation allowBlank="1" showInputMessage="1" showErrorMessage="1" prompt="Hipotekārā aizdevuma kalkulatora darblapas šūnā E8 ievadītais īpašuma nodokļa maksājums tiek automātiski atjaunināts šajā kolonnā " sqref="G3" xr:uid="{00000000-0002-0000-0100-000006000000}"/>
    <dataValidation allowBlank="1" showInputMessage="1" showErrorMessage="1" prompt="Kopējais maksājums tiek automātiski koriģēts šajā kolonnā, ņemot vērā procentus, pamatsummas un īpašuma nodokļa summas kolonnās E, F un G" sqref="H3" xr:uid="{00000000-0002-0000-0100-000007000000}"/>
    <dataValidation allowBlank="1" showInputMessage="1" showErrorMessage="1" prompt="Kopējam maksājumam koriģētais beigu atlikums tiek automātiski atjaunināts šajā kolonnā" sqref="I3" xr:uid="{00000000-0002-0000-0100-000008000000}"/>
    <dataValidation allowBlank="1" showInputMessage="1" showErrorMessage="1" prompt="Atlikušo maksājums skaits tiek automātiski atjaunināts šajā kolonnā zem šī virsraksta, ņemot vērā aizdevuma termiņu hipotekārā aizdevuma kalkulatora darblapā un aizdevumam lietoto maksājumu skaitu" sqref="J3" xr:uid="{00000000-0002-0000-0100-000009000000}"/>
    <dataValidation allowBlank="1" showInputMessage="1" showErrorMessage="1" prompt="Šīs darblapas nosaukums ir šajā šūnā un šūnā zemāk" sqref="B1:J1" xr:uid="{00000000-0002-0000-0100-00000A000000}"/>
  </dataValidations>
  <printOptions horizontalCentered="1"/>
  <pageMargins left="0.25" right="0.25" top="0.75" bottom="0.75" header="0.3" footer="0.3"/>
  <pageSetup paperSize="9"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13</vt:i4>
      </vt:variant>
    </vt:vector>
  </HeadingPairs>
  <TitlesOfParts>
    <vt:vector size="15" baseType="lpstr">
      <vt:lpstr>Mortgage Calculator</vt:lpstr>
      <vt:lpstr>Aizdevuma dzēšanas tabula</vt:lpstr>
      <vt:lpstr>Aizdevuma_ikmēneša_maksājums</vt:lpstr>
      <vt:lpstr>aizdevuma_maksājums_kopā</vt:lpstr>
      <vt:lpstr>Aizdevuma_sākums</vt:lpstr>
      <vt:lpstr>Aizdevuma_summa</vt:lpstr>
      <vt:lpstr>Aizdevuma_termiņš</vt:lpstr>
      <vt:lpstr>'Aizdevuma dzēšanas tabula'!Drukāt_virsrakstus</vt:lpstr>
      <vt:lpstr>Īpašuma_nodokļa_summa</vt:lpstr>
      <vt:lpstr>kopā_samaksātie_procenti</vt:lpstr>
      <vt:lpstr>maksājumi_kopā</vt:lpstr>
      <vt:lpstr>Mājokļa_vērtība</vt:lpstr>
      <vt:lpstr>Nav_atlikušu_maksājumu</vt:lpstr>
      <vt:lpstr>procenti</vt:lpstr>
      <vt:lpstr>Procentu_likme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2017-09-21T04:13:40Z</dcterms:created>
  <dcterms:modified xsi:type="dcterms:W3CDTF">2018-04-12T03:52:34Z</dcterms:modified>
  <cp:version/>
</cp:coreProperties>
</file>