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tables/table71.xml" ContentType="application/vnd.openxmlformats-officedocument.spreadsheetml.table+xml"/>
  <Override PartName="/xl/tables/table122.xml" ContentType="application/vnd.openxmlformats-officedocument.spreadsheetml.table+xml"/>
  <Override PartName="/xl/tables/table23.xml" ContentType="application/vnd.openxmlformats-officedocument.spreadsheetml.table+xml"/>
  <Override PartName="/xl/tables/table64.xml" ContentType="application/vnd.openxmlformats-officedocument.spreadsheetml.table+xml"/>
  <Override PartName="/xl/tables/table115.xml" ContentType="application/vnd.openxmlformats-officedocument.spreadsheetml.table+xml"/>
  <Override PartName="/xl/tables/table16.xml" ContentType="application/vnd.openxmlformats-officedocument.spreadsheetml.table+xml"/>
  <Override PartName="/xl/tables/table57.xml" ContentType="application/vnd.openxmlformats-officedocument.spreadsheetml.table+xml"/>
  <Override PartName="/xl/tables/table108.xml" ContentType="application/vnd.openxmlformats-officedocument.spreadsheetml.table+xml"/>
  <Override PartName="/xl/tables/table49.xml" ContentType="application/vnd.openxmlformats-officedocument.spreadsheetml.table+xml"/>
  <Override PartName="/xl/tables/table910.xml" ContentType="application/vnd.openxmlformats-officedocument.spreadsheetml.table+xml"/>
  <Override PartName="/xl/tables/table311.xml" ContentType="application/vnd.openxmlformats-officedocument.spreadsheetml.table+xml"/>
  <Override PartName="/xl/tables/table812.xml" ContentType="application/vnd.openxmlformats-officedocument.spreadsheetml.table+xml"/>
  <Override PartName="/xl/worksheets/sheet12.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2"/>
  <workbookPr filterPrivacy="1"/>
  <xr:revisionPtr revIDLastSave="0" documentId="13_ncr:20001_{B12F9E9A-785D-4433-8C03-6BE4DEFE0A0E}" xr6:coauthVersionLast="47" xr6:coauthVersionMax="47" xr10:uidLastSave="{00000000-0000-0000-0000-000000000000}"/>
  <bookViews>
    <workbookView xWindow="-120" yWindow="-120" windowWidth="28860" windowHeight="16065" activeTab="1" xr2:uid="{00000000-000D-0000-FFFF-FFFF00000000}"/>
  </bookViews>
  <sheets>
    <sheet name="SĀKUMS" sheetId="2" r:id="rId1"/>
    <sheet name="PERSONISKAIS IKMĒNEŠA BUDŽETS" sheetId="1" r:id="rId2"/>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1" i="1" l="1"/>
  <c r="J59" i="1"/>
  <c r="E58" i="1"/>
  <c r="E59" i="1"/>
  <c r="E60" i="1"/>
  <c r="E61" i="1"/>
  <c r="E62" i="1"/>
  <c r="E63" i="1"/>
  <c r="E57" i="1"/>
  <c r="J54" i="1"/>
  <c r="J55" i="1"/>
  <c r="J56" i="1"/>
  <c r="J53" i="1"/>
  <c r="E10" i="1"/>
  <c r="E6" i="1"/>
  <c r="J57" i="1"/>
  <c r="J47" i="1"/>
  <c r="J48" i="1"/>
  <c r="J49" i="1"/>
  <c r="J41" i="1"/>
  <c r="J42" i="1"/>
  <c r="J43" i="1"/>
  <c r="J34" i="1"/>
  <c r="J35" i="1"/>
  <c r="J36" i="1"/>
  <c r="J37" i="1"/>
  <c r="J25" i="1"/>
  <c r="J26" i="1"/>
  <c r="J27" i="1"/>
  <c r="J28" i="1"/>
  <c r="J29" i="1"/>
  <c r="J30" i="1"/>
  <c r="J13" i="1"/>
  <c r="J14" i="1"/>
  <c r="J15" i="1"/>
  <c r="J16" i="1"/>
  <c r="J17" i="1"/>
  <c r="J18" i="1"/>
  <c r="J19" i="1"/>
  <c r="J20" i="1"/>
  <c r="J21" i="1"/>
  <c r="E64" i="1"/>
  <c r="E49" i="1"/>
  <c r="E50" i="1"/>
  <c r="E51" i="1"/>
  <c r="E52" i="1"/>
  <c r="E53" i="1"/>
  <c r="E43" i="1"/>
  <c r="E44" i="1"/>
  <c r="E45" i="1"/>
  <c r="E36" i="1"/>
  <c r="E37" i="1"/>
  <c r="E38" i="1"/>
  <c r="E39" i="1"/>
  <c r="E26" i="1"/>
  <c r="E27" i="1"/>
  <c r="E28" i="1"/>
  <c r="E29" i="1"/>
  <c r="E30" i="1"/>
  <c r="E31" i="1"/>
  <c r="E32" i="1"/>
  <c r="E13" i="1"/>
  <c r="E14" i="1"/>
  <c r="E15" i="1"/>
  <c r="E16" i="1"/>
  <c r="E17" i="1"/>
  <c r="E18" i="1"/>
  <c r="E19" i="1"/>
  <c r="E20" i="1"/>
  <c r="E21" i="1"/>
  <c r="E22" i="1"/>
  <c r="J38" i="1" l="1"/>
  <c r="J31" i="1"/>
  <c r="J6" i="1"/>
  <c r="J4" i="1"/>
  <c r="J8" i="1" s="1"/>
  <c r="E46" i="1"/>
  <c r="E23" i="1"/>
  <c r="J44" i="1"/>
  <c r="J63" i="1"/>
  <c r="E40" i="1"/>
  <c r="E54" i="1"/>
  <c r="J50" i="1"/>
  <c r="E33" i="1"/>
  <c r="J22" i="1"/>
</calcChain>
</file>

<file path=xl/sharedStrings.xml><?xml version="1.0" encoding="utf-8"?>
<sst xmlns="http://schemas.openxmlformats.org/spreadsheetml/2006/main" count="159" uniqueCount="97">
  <si>
    <t>PAR ŠO VEIDNI</t>
  </si>
  <si>
    <t>Izmantojiet šo personiskā ikmēneša budžeta darblapu, lai sekotu jūsu prognozētajiem un faktiskajiem mēneša ienākumiem un prognozētajām un faktiskajām izmaksām.</t>
  </si>
  <si>
    <t>Ievadiet radušos izdevumus dažādās kategorijās attiecīgajās tabulās.</t>
  </si>
  <si>
    <t>Prognozētā bilance, faktiskā bilance un starpība tiek aprēķināta automātiski.</t>
  </si>
  <si>
    <t>Piezīme. </t>
  </si>
  <si>
    <t>Papildu norādījumi ir sniegti kolonnā A darblapā PERSONISKAIS IKMĒNEŠA BUDŽETS. Šis teksts ir paslēpts ar nolūku. Lai tekstu noņemtu, atlasiet kolonnu A, pēc tam atlasiet DZĒST. Lai parādītu slēpto tekstu, atlasiet kolonnu A, pēc tam nomainiet fonta krāsu.</t>
  </si>
  <si>
    <t>Lai iegūtu papildinformāciju par tabulām darblapā, nospiediet taustiņu SHIFT un pēc tam F10 tabulā, atlasiet opciju TABULA un pēc tam atlasiet ALTERNATĪVAIS TEKSTS.</t>
  </si>
  <si>
    <t>Šajā darblapā izveidojiet personisko ikmēneša budžetu. Noderīgi norādījumi par to, kā lietot šo darblapu, ir šīs kolonnas šūnās. Bultiņa uz leju, lai sāktu darbu.</t>
  </si>
  <si>
    <t>Šīs darblapas nosaukums ir šūnā pa labi. Nākamais norādījums ir šūnā A4.</t>
  </si>
  <si>
    <t>Etiķete Prognozētie mēneša ienākumi ir šūnā pa labi. Ievadiet 1. ienākumus šūnā E4 un papildienākumus šūnā E5, lai aprēķinātu kopējos mēneša ienākumus šūnā E6. Nākamais norādījums ir šūnā A6.</t>
  </si>
  <si>
    <t>Prognozētā bilance tiek automātiski aprēķināta šūnā J4, faktiskā bilance šūnā J6 un starpībā šūnā J8. Nākamais norādījums ir šūnā A8.</t>
  </si>
  <si>
    <t>Etiķete Faktiskie mēneša ienākumi ir šūnā pa labi. Ievadiet 1. ienākumus šūnā E8 un papildienākumus šūnā E9, lai aprēķinātu kopējos mēneša ienākumus šūnā E10. Nākamais norādījums ir šūnā A12.</t>
  </si>
  <si>
    <t>Ievadiet detalizētu informāciju tabulā Mājoklis, sākot ar šūnu pa labi, un tabulā Izklaide, sākot ar šūnu G12. Nākamais norādījums ir šūnā A25.</t>
  </si>
  <si>
    <t>Ievadiet detalizētu informāciju tabulā Transports, sākot ar šūnu pa labi, un tabulā Aizdevumi, sākot ar šūnu G24. Nākamais norādījums ir šūnā A35.</t>
  </si>
  <si>
    <t>Ievadiet detalizētu informāciju tabulā Apdrošināšana, sākot ar šūnu pa labi, un tabulā Nodokļi, sākot ar šūnu G33. Nākamais norādījums ir šūnā A42.</t>
  </si>
  <si>
    <t>Ievadiet detalizētu informāciju tabulā Pārtika, sākot ar šūnu pa labi, un tabulā Ietaupījumi, sākot ar šūnu G40. Nākamais norādījums ir šūnā A48.</t>
  </si>
  <si>
    <t>Ievadiet detalizētu informāciju tabulā Mājdzīvnieki, sākot ar šūnu pa labi, un tabulā Dāvanas, sākot ar šūnu G46. Nākamais norādījums ir šūnā A56.</t>
  </si>
  <si>
    <t>Ievadiet detalizētu informāciju tabulā Personiskā higiēna, sākot ar šūnu pa labi, un tabulā Juridiskie pakalpojumi, sākot ar šūnu G52. Nākamais norādījums ir šūnā A59.</t>
  </si>
  <si>
    <t>Kopējās prognozētās izmaksas tiek automātiski aprēķinātas šūnā J59, kopējās faktiskās izmaksas šūnā J61 un kopējā starpība šūnā J63.</t>
  </si>
  <si>
    <t>PERSONISKAIS IKMĒNEŠA BUDŽETS</t>
  </si>
  <si>
    <t>PROGNOZĒTIE MĒNEŠA IENĀKUMI</t>
  </si>
  <si>
    <t>FAKTISKIE MĒNEŠA IENĀKUMI</t>
  </si>
  <si>
    <t>MĀJOKLIS</t>
  </si>
  <si>
    <t>Hipotekārais kredīts vai īres maksa</t>
  </si>
  <si>
    <t>Tālrunis</t>
  </si>
  <si>
    <t>Elektrība</t>
  </si>
  <si>
    <t>Gāze</t>
  </si>
  <si>
    <t>Ūdens un kanalizācija</t>
  </si>
  <si>
    <t>Kabeļtelevīzija</t>
  </si>
  <si>
    <t>Atkritumu izvešana</t>
  </si>
  <si>
    <t>Apkope vai remonts</t>
  </si>
  <si>
    <t>Materiāli</t>
  </si>
  <si>
    <t>Citi</t>
  </si>
  <si>
    <t>Starpsumma</t>
  </si>
  <si>
    <t>TRANSPORTS</t>
  </si>
  <si>
    <t>Maksājums par transportlīdzekli</t>
  </si>
  <si>
    <t>Maksa par braucienu ar autobusu/taksometru</t>
  </si>
  <si>
    <t>Apdrošināšana</t>
  </si>
  <si>
    <t>Licencēšana</t>
  </si>
  <si>
    <t>Degviela</t>
  </si>
  <si>
    <t>Uzturēšana</t>
  </si>
  <si>
    <t>APDROŠINĀŠANA</t>
  </si>
  <si>
    <t>Mājas</t>
  </si>
  <si>
    <t>Veselība</t>
  </si>
  <si>
    <t>Dzīvība</t>
  </si>
  <si>
    <t>PĀRTIKA</t>
  </si>
  <si>
    <t>Pārtikas preces</t>
  </si>
  <si>
    <t>Vakariņas restorānā</t>
  </si>
  <si>
    <t>MĀJDZĪVNIEKI</t>
  </si>
  <si>
    <t>Pārtika</t>
  </si>
  <si>
    <t>Medikamenti</t>
  </si>
  <si>
    <t>Kopšana</t>
  </si>
  <si>
    <t>Rotaļlietas</t>
  </si>
  <si>
    <t>PERSONISKĀ HIGIĒNA</t>
  </si>
  <si>
    <t>Mati/nagi</t>
  </si>
  <si>
    <t>Apģērbs</t>
  </si>
  <si>
    <t>Ķīmiskā tīrītava</t>
  </si>
  <si>
    <t>Sporta klubs</t>
  </si>
  <si>
    <t>Organizācijas nodevas vai maksājumi</t>
  </si>
  <si>
    <t>Ienākumi 1</t>
  </si>
  <si>
    <t>Papildu ienākumi</t>
  </si>
  <si>
    <t>Kopējie mēneša ienākumi</t>
  </si>
  <si>
    <t>Prognozētās izmaksas</t>
  </si>
  <si>
    <t>Faktiskās izmaksas</t>
  </si>
  <si>
    <t>Starpība</t>
  </si>
  <si>
    <t>PROGNOZĒTĀ BILANCE 
(Prognozētie ienākumi mīnus izdevumi)</t>
  </si>
  <si>
    <t>FAKTISKĀ BILANCE 
(Faktiskie ienākumi mīnus izdevumi)</t>
  </si>
  <si>
    <t>STARPĪBA 
(faktiskie mīnus prognozētie)</t>
  </si>
  <si>
    <t>IZKLAIDE</t>
  </si>
  <si>
    <t>Nakts ārpus mājām</t>
  </si>
  <si>
    <t>Mūzikas platformas</t>
  </si>
  <si>
    <t>Filmas</t>
  </si>
  <si>
    <t>Koncerti</t>
  </si>
  <si>
    <t>Sporta pasākumi</t>
  </si>
  <si>
    <t>Teātris</t>
  </si>
  <si>
    <t>AIZDEVUMI</t>
  </si>
  <si>
    <t>Personisks</t>
  </si>
  <si>
    <t>Mācību</t>
  </si>
  <si>
    <t>Kredītkarte</t>
  </si>
  <si>
    <t>NODOKĻI</t>
  </si>
  <si>
    <t>Federālie</t>
  </si>
  <si>
    <t>Valsts</t>
  </si>
  <si>
    <t>Vietējie</t>
  </si>
  <si>
    <t>IETAUPĪJUMI VAI IEGULDĪJUMI</t>
  </si>
  <si>
    <t>Pensijas konts</t>
  </si>
  <si>
    <t>Ieguldījumu konts</t>
  </si>
  <si>
    <t>DĀVANAS UN ZIEDOJUMI</t>
  </si>
  <si>
    <t>Labdarība 1</t>
  </si>
  <si>
    <t>Labdarība 2</t>
  </si>
  <si>
    <t>Labdarība 3</t>
  </si>
  <si>
    <t>JURIDISKIE PAKALPOJUMI</t>
  </si>
  <si>
    <t>Advokāts</t>
  </si>
  <si>
    <t>Alimenti</t>
  </si>
  <si>
    <t>Maksājumi ar aizturējuma tiesībām vai nolēmumu</t>
  </si>
  <si>
    <t>KOPĒJĀS PROGNOZĒTĀS IZMAKSAS</t>
  </si>
  <si>
    <t>KOPĒJĀS FAKTISKĀS IZMAKSAS</t>
  </si>
  <si>
    <t>KOPĒJĀ STARPĪBA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</si>
</sst>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7" formatCode="#,##0.00\ [$EUR];[Red]\-#,##0.00\ [$EUR]"/>
    <numFmt numFmtId="168" formatCode="#,##0.00\ [$EUR]"/>
  </numFmts>
  <fonts count="10" x14ac:knownFonts="1">
    <font>
      <sz val="10"/>
      <color theme="1" tint="0.24994659260841701"/>
      <name val="Calibri"/>
      <family val="2"/>
      <scheme val="minor"/>
    </font>
    <font>
      <sz val="11"/>
      <color theme="1"/>
      <name val="Calibri"/>
      <family val="2"/>
      <scheme val="minor"/>
    </font>
    <font>
      <sz val="10"/>
      <color theme="1" tint="0.24994659260841701"/>
      <name val="Century Gothic"/>
      <family val="2"/>
      <scheme val="major"/>
    </font>
    <font>
      <b/>
      <sz val="10"/>
      <color theme="1" tint="0.24994659260841701"/>
      <name val="Century Gothic"/>
      <family val="2"/>
      <scheme val="major"/>
    </font>
    <font>
      <sz val="22"/>
      <color theme="3" tint="0.24994659260841701"/>
      <name val="Century Gothic"/>
      <family val="2"/>
      <scheme val="major"/>
    </font>
    <font>
      <sz val="11"/>
      <color theme="0"/>
      <name val="Calibri"/>
      <family val="2"/>
      <scheme val="minor"/>
    </font>
    <font>
      <sz val="11"/>
      <color theme="1" tint="0.24994659260841701"/>
      <name val="Calibri"/>
      <family val="2"/>
      <scheme val="minor"/>
    </font>
    <font>
      <b/>
      <sz val="11"/>
      <color theme="1" tint="0.24994659260841701"/>
      <name val="Calibri"/>
      <family val="2"/>
      <scheme val="minor"/>
    </font>
    <font>
      <b/>
      <sz val="16"/>
      <color theme="1" tint="0.24994659260841701"/>
      <name val="Century Gothic"/>
      <family val="2"/>
      <scheme val="major"/>
    </font>
    <font>
      <sz val="10"/>
      <color theme="0"/>
      <name val="Calibri"/>
      <family val="2"/>
      <scheme val="minor"/>
    </font>
  </fonts>
  <fills count="4">
    <fill>
      <patternFill patternType="none"/>
    </fill>
    <fill>
      <patternFill patternType="gray125"/>
    </fill>
    <fill>
      <patternFill patternType="solid">
        <fgColor theme="0" tint="-0.14996795556505021"/>
        <bgColor indexed="64"/>
      </patternFill>
    </fill>
    <fill>
      <patternFill patternType="solid">
        <fgColor theme="6" tint="0.79998168889431442"/>
        <bgColor indexed="64"/>
      </patternFill>
    </fill>
  </fills>
  <borders count="1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medium">
        <color theme="4" tint="-0.24994659260841701"/>
      </bottom>
      <diagonal/>
    </border>
    <border>
      <left/>
      <right/>
      <top/>
      <bottom style="thick">
        <color theme="4" tint="0.499984740745262"/>
      </bottom>
      <diagonal/>
    </border>
    <border>
      <left/>
      <right/>
      <top/>
      <bottom style="medium">
        <color theme="4" tint="0.39997558519241921"/>
      </bottom>
      <diagonal/>
    </border>
  </borders>
  <cellStyleXfs count="4">
    <xf numFmtId="0" fontId="0" fillId="0" borderId="0"/>
    <xf numFmtId="0" fontId="4" fillId="0" borderId="7" applyNumberFormat="0" applyFill="0" applyAlignment="0" applyProtection="0"/>
    <xf numFmtId="0" fontId="2" fillId="0" borderId="8" applyNumberFormat="0" applyFill="0" applyBorder="0" applyAlignment="0" applyProtection="0"/>
    <xf numFmtId="0" fontId="3" fillId="0" borderId="9" applyNumberFormat="0" applyFill="0" applyBorder="0" applyAlignment="0" applyProtection="0"/>
  </cellStyleXfs>
  <cellXfs count="24">
    <xf numFmtId="0" fontId="0" fillId="0" borderId="0" xfId="0"/>
    <xf numFmtId="0" fontId="4" fillId="0" borderId="7" xfId="1"/>
    <xf numFmtId="0" fontId="1" fillId="0" borderId="0" xfId="0" applyFont="1"/>
    <xf numFmtId="0" fontId="2" fillId="0" borderId="0" xfId="0" applyFont="1"/>
    <xf numFmtId="0" fontId="6" fillId="0" borderId="0" xfId="0" applyFont="1" applyAlignment="1">
      <alignment vertical="center" wrapText="1"/>
    </xf>
    <xf numFmtId="0" fontId="7" fillId="0" borderId="0" xfId="0" applyFont="1" applyAlignment="1">
      <alignment vertical="center" wrapText="1"/>
    </xf>
    <xf numFmtId="0" fontId="5" fillId="0" borderId="0" xfId="0" applyFont="1"/>
    <xf numFmtId="0" fontId="9" fillId="0" borderId="0" xfId="0" applyFont="1"/>
    <xf numFmtId="0" fontId="8" fillId="3" borderId="0" xfId="2" applyFont="1" applyFill="1" applyBorder="1" applyAlignment="1">
      <alignment horizontal="center" vertical="center"/>
    </xf>
    <xf numFmtId="0" fontId="0" fillId="0" borderId="0" xfId="0" applyAlignment="1">
      <alignment vertical="center"/>
    </xf>
    <xf numFmtId="0" fontId="0" fillId="0" borderId="0" xfId="0" applyAlignment="1">
      <alignment horizontal="center"/>
    </xf>
    <xf numFmtId="0" fontId="3" fillId="0" borderId="1" xfId="3" applyBorder="1" applyAlignment="1">
      <alignment horizontal="left" vertical="center"/>
    </xf>
    <xf numFmtId="0" fontId="2" fillId="0" borderId="5" xfId="2" applyBorder="1" applyAlignment="1">
      <alignment vertical="center"/>
    </xf>
    <xf numFmtId="0" fontId="2" fillId="0" borderId="6" xfId="2" applyBorder="1" applyAlignment="1">
      <alignment vertical="center"/>
    </xf>
    <xf numFmtId="0" fontId="2" fillId="0" borderId="2" xfId="2" applyBorder="1" applyAlignment="1">
      <alignment vertical="center" wrapText="1"/>
    </xf>
    <xf numFmtId="0" fontId="2" fillId="0" borderId="3" xfId="2" applyBorder="1" applyAlignment="1">
      <alignment vertical="center" wrapText="1"/>
    </xf>
    <xf numFmtId="0" fontId="2" fillId="0" borderId="4" xfId="2" applyBorder="1" applyAlignment="1">
      <alignment vertical="center" wrapText="1"/>
    </xf>
    <xf numFmtId="0" fontId="2" fillId="0" borderId="1" xfId="2" applyBorder="1" applyAlignment="1">
      <alignment horizontal="left" vertical="center" wrapText="1"/>
    </xf>
    <xf numFmtId="0" fontId="2" fillId="0" borderId="1" xfId="2" applyBorder="1" applyAlignment="1">
      <alignment horizontal="left" vertical="center"/>
    </xf>
    <xf numFmtId="167" fontId="2" fillId="0" borderId="2" xfId="0" applyNumberFormat="1" applyFont="1" applyBorder="1"/>
    <xf numFmtId="167" fontId="2" fillId="0" borderId="3" xfId="0" applyNumberFormat="1" applyFont="1" applyBorder="1"/>
    <xf numFmtId="167" fontId="3" fillId="2" borderId="4" xfId="0" applyNumberFormat="1" applyFont="1" applyFill="1" applyBorder="1"/>
    <xf numFmtId="167" fontId="3" fillId="2" borderId="1" xfId="0" applyNumberFormat="1" applyFont="1" applyFill="1" applyBorder="1" applyAlignment="1">
      <alignment vertical="center"/>
    </xf>
    <xf numFmtId="168" fontId="0" fillId="0" borderId="0" xfId="0" applyNumberFormat="1"/>
  </cellXfs>
  <cellStyles count="4">
    <cellStyle name="Parasts" xfId="0" builtinId="0" customBuiltin="1"/>
    <cellStyle name="Virsraksts 1" xfId="1" builtinId="16" customBuiltin="1"/>
    <cellStyle name="Virsraksts 2" xfId="2" builtinId="17" customBuiltin="1"/>
    <cellStyle name="Virsraksts 3" xfId="3" builtinId="18" customBuiltin="1"/>
  </cellStyles>
  <dxfs count="76">
    <dxf>
      <numFmt numFmtId="168" formatCode="#,##0.00\ [$EUR]"/>
    </dxf>
    <dxf>
      <numFmt numFmtId="168" formatCode="#,##0.00\ [$EUR]"/>
    </dxf>
    <dxf>
      <numFmt numFmtId="168" formatCode="#,##0.00\ [$EUR]"/>
    </dxf>
    <dxf>
      <numFmt numFmtId="168" formatCode="#,##0.00\ [$EUR]"/>
    </dxf>
    <dxf>
      <numFmt numFmtId="168" formatCode="#,##0.00\ [$EUR]"/>
    </dxf>
    <dxf>
      <numFmt numFmtId="168" formatCode="#,##0.00\ [$EUR]"/>
    </dxf>
    <dxf>
      <numFmt numFmtId="168" formatCode="#,##0.00\ [$EUR]"/>
    </dxf>
    <dxf>
      <numFmt numFmtId="168" formatCode="#,##0.00\ [$EUR]"/>
    </dxf>
    <dxf>
      <numFmt numFmtId="168" formatCode="#,##0.00\ [$EUR]"/>
    </dxf>
    <dxf>
      <numFmt numFmtId="168" formatCode="#,##0.00\ [$EUR]"/>
    </dxf>
    <dxf>
      <numFmt numFmtId="168" formatCode="#,##0.00\ [$EUR]"/>
    </dxf>
    <dxf>
      <numFmt numFmtId="168" formatCode="#,##0.00\ [$EUR]"/>
    </dxf>
    <dxf>
      <numFmt numFmtId="168" formatCode="#,##0.00\ [$EUR]"/>
    </dxf>
    <dxf>
      <numFmt numFmtId="168" formatCode="#,##0.00\ [$EUR]"/>
    </dxf>
    <dxf>
      <numFmt numFmtId="168" formatCode="#,##0.00\ [$EUR]"/>
    </dxf>
    <dxf>
      <numFmt numFmtId="168" formatCode="#,##0.00\ [$EUR]"/>
    </dxf>
    <dxf>
      <numFmt numFmtId="168" formatCode="#,##0.00\ [$EUR]"/>
    </dxf>
    <dxf>
      <numFmt numFmtId="168" formatCode="#,##0.00\ [$EUR]"/>
    </dxf>
    <dxf>
      <numFmt numFmtId="168" formatCode="#,##0.00\ [$EUR]"/>
    </dxf>
    <dxf>
      <numFmt numFmtId="168" formatCode="#,##0.00\ [$EUR]"/>
    </dxf>
    <dxf>
      <numFmt numFmtId="168" formatCode="#,##0.00\ [$EUR]"/>
    </dxf>
    <dxf>
      <numFmt numFmtId="168" formatCode="#,##0.00\ [$EUR]"/>
    </dxf>
    <dxf>
      <numFmt numFmtId="168" formatCode="#,##0.00\ [$EUR]"/>
    </dxf>
    <dxf>
      <numFmt numFmtId="168" formatCode="#,##0.00\ [$EUR]"/>
    </dxf>
    <dxf>
      <numFmt numFmtId="168" formatCode="#,##0.00\ [$EUR]"/>
    </dxf>
    <dxf>
      <numFmt numFmtId="168" formatCode="#,##0.00\ [$EUR]"/>
    </dxf>
    <dxf>
      <numFmt numFmtId="168" formatCode="#,##0.00\ [$EUR]"/>
    </dxf>
    <dxf>
      <numFmt numFmtId="168" formatCode="#,##0.00\ [$EUR]"/>
    </dxf>
    <dxf>
      <numFmt numFmtId="168" formatCode="#,##0.00\ [$EUR]"/>
    </dxf>
    <dxf>
      <numFmt numFmtId="168" formatCode="#,##0.00\ [$EUR]"/>
    </dxf>
    <dxf>
      <numFmt numFmtId="168" formatCode="#,##0.00\ [$EUR]"/>
    </dxf>
    <dxf>
      <numFmt numFmtId="168" formatCode="#,##0.00\ [$EUR]"/>
    </dxf>
    <dxf>
      <numFmt numFmtId="168" formatCode="#,##0.00\ [$EUR]"/>
    </dxf>
    <dxf>
      <numFmt numFmtId="168" formatCode="#,##0.00\ [$EUR]"/>
    </dxf>
    <dxf>
      <numFmt numFmtId="168" formatCode="#,##0.00\ [$EUR]"/>
    </dxf>
    <dxf>
      <numFmt numFmtId="168" formatCode="#,##0.00\ [$EUR]"/>
    </dxf>
    <dxf>
      <numFmt numFmtId="165" formatCode="&quot;$&quot;#,##0.00"/>
    </dxf>
    <dxf>
      <numFmt numFmtId="165" formatCode="&quot;$&quot;#,##0.00"/>
    </dxf>
    <dxf>
      <numFmt numFmtId="165" formatCode="&quot;$&quot;#,##0.00"/>
    </dxf>
    <dxf>
      <numFmt numFmtId="165" formatCode="&quot;$&quot;#,##0.00"/>
    </dxf>
    <dxf>
      <font>
        <color rgb="FFC00000"/>
      </font>
    </dxf>
    <dxf>
      <font>
        <color rgb="FFC00000"/>
      </font>
    </dxf>
    <dxf>
      <numFmt numFmtId="165" formatCode="&quot;$&quot;#,##0.00"/>
    </dxf>
    <dxf>
      <numFmt numFmtId="165" formatCode="&quot;$&quot;#,##0.00"/>
    </dxf>
    <dxf>
      <numFmt numFmtId="165" formatCode="&quot;$&quot;#,##0.00"/>
    </dxf>
    <dxf>
      <numFmt numFmtId="165" formatCode="&quot;$&quot;#,##0.00"/>
    </dxf>
    <dxf>
      <numFmt numFmtId="165" formatCode="&quot;$&quot;#,##0.00"/>
    </dxf>
    <dxf>
      <numFmt numFmtId="165" formatCode="&quot;$&quot;#,##0.00"/>
    </dxf>
    <dxf>
      <numFmt numFmtId="165" formatCode="&quot;$&quot;#,##0.00"/>
    </dxf>
    <dxf>
      <numFmt numFmtId="165" formatCode="&quot;$&quot;#,##0.00"/>
    </dxf>
    <dxf>
      <numFmt numFmtId="165" formatCode="&quot;$&quot;#,##0.00"/>
    </dxf>
    <dxf>
      <numFmt numFmtId="165" formatCode="&quot;$&quot;#,##0.00"/>
    </dxf>
    <dxf>
      <numFmt numFmtId="165" formatCode="&quot;$&quot;#,##0.00"/>
    </dxf>
    <dxf>
      <numFmt numFmtId="165" formatCode="&quot;$&quot;#,##0.00"/>
    </dxf>
    <dxf>
      <numFmt numFmtId="165" formatCode="&quot;$&quot;#,##0.00"/>
    </dxf>
    <dxf>
      <numFmt numFmtId="165" formatCode="&quot;$&quot;#,##0.00"/>
    </dxf>
    <dxf>
      <numFmt numFmtId="165" formatCode="&quot;$&quot;#,##0.00"/>
    </dxf>
    <dxf>
      <numFmt numFmtId="165" formatCode="&quot;$&quot;#,##0.00"/>
    </dxf>
    <dxf>
      <numFmt numFmtId="165" formatCode="&quot;$&quot;#,##0.00"/>
    </dxf>
    <dxf>
      <numFmt numFmtId="165" formatCode="&quot;$&quot;#,##0.00"/>
    </dxf>
    <dxf>
      <numFmt numFmtId="165" formatCode="&quot;$&quot;#,##0.00"/>
    </dxf>
    <dxf>
      <numFmt numFmtId="165" formatCode="&quot;$&quot;#,##0.00"/>
    </dxf>
    <dxf>
      <numFmt numFmtId="165" formatCode="&quot;$&quot;#,##0.00"/>
    </dxf>
    <dxf>
      <numFmt numFmtId="165" formatCode="&quot;$&quot;#,##0.00"/>
    </dxf>
    <dxf>
      <numFmt numFmtId="165" formatCode="&quot;$&quot;#,##0.00"/>
    </dxf>
    <dxf>
      <numFmt numFmtId="165" formatCode="&quot;$&quot;#,##0.00"/>
    </dxf>
    <dxf>
      <numFmt numFmtId="165" formatCode="&quot;$&quot;#,##0.00"/>
    </dxf>
    <dxf>
      <numFmt numFmtId="165" formatCode="&quot;$&quot;#,##0.00"/>
    </dxf>
    <dxf>
      <numFmt numFmtId="165" formatCode="&quot;$&quot;#,##0.00"/>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val="0"/>
        <i val="0"/>
        <color theme="1"/>
      </font>
    </dxf>
    <dxf>
      <font>
        <b/>
        <color theme="1"/>
      </font>
      <border>
        <top style="double">
          <color theme="4"/>
        </top>
      </border>
    </dxf>
    <dxf>
      <font>
        <b/>
        <color theme="0"/>
      </font>
      <fill>
        <patternFill patternType="solid">
          <fgColor theme="4" tint="-0.499984740745262"/>
          <bgColor theme="4" tint="-0.49998474074526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1" defaultTableStyle="TableStyleLight9" defaultPivotStyle="PivotStyleLight16">
    <tableStyle name="Personiskais ikmēneša budžets" pivot="0" count="7" xr9:uid="{DF2684C2-C435-47FA-9646-E632C3AE8948}">
      <tableStyleElement type="wholeTable" dxfId="75"/>
      <tableStyleElement type="headerRow" dxfId="74"/>
      <tableStyleElement type="totalRow" dxfId="73"/>
      <tableStyleElement type="firstColumn" dxfId="72"/>
      <tableStyleElement type="lastColumn" dxfId="71"/>
      <tableStyleElement type="firstRowStripe" dxfId="70"/>
      <tableStyleElement type="firstColumnStripe" dxfId="6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Mājdzīvnieki" displayName="Mājdzīvnieki" ref="B48:E54" totalsRowCount="1">
  <autoFilter ref="B48:E53" xr:uid="{00000000-0009-0000-0100-00000A000000}">
    <filterColumn colId="0" hiddenButton="1"/>
    <filterColumn colId="1" hiddenButton="1"/>
    <filterColumn colId="2" hiddenButton="1"/>
    <filterColumn colId="3" hiddenButton="1"/>
  </autoFilter>
  <tableColumns count="4">
    <tableColumn id="1" xr3:uid="{00000000-0010-0000-0900-000001000000}" name="MĀJDZĪVNIEKI" totalsRowLabel="Starpsumma"/>
    <tableColumn id="2" xr3:uid="{00000000-0010-0000-0900-000002000000}" name="Prognozētās izmaksas" dataDxfId="11" totalsRowDxfId="44"/>
    <tableColumn id="3" xr3:uid="{00000000-0010-0000-0900-000003000000}" name="Faktiskās izmaksas" dataDxfId="10" totalsRowDxfId="43"/>
    <tableColumn id="4" xr3:uid="{00000000-0010-0000-0900-000004000000}" name="Starpība" totalsRowFunction="sum" dataDxfId="9" totalsRowDxfId="42">
      <calculatedColumnFormula>Mājdzīvnieki[[#This Row],[Prognozētās izmaksas]]-Mājdzīvnieki[[#This Row],[Faktiskās izmaksas]]</calculatedColumnFormula>
    </tableColumn>
  </tableColumns>
  <tableStyleInfo name="Personiskais ikmēneša budžets" showFirstColumn="1" showLastColumn="1" showRowStripes="0" showColumnStripes="0"/>
  <extLst>
    <ext xmlns:x14="http://schemas.microsoft.com/office/spreadsheetml/2009/9/main" uri="{504A1905-F514-4f6f-8877-14C23A59335A}">
      <x14:table altTextSummary="Šajā tabulā ievadiet prognozētās un faktiskās mājdzīvnieku izmaksas. Starpība tiek aprēķināta automātiski"/>
    </ext>
  </extLst>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Juridiskie pakalpojumi" displayName="Juridiskie_pakalpojumi" ref="G52:J57" totalsRowCount="1">
  <tableColumns count="4">
    <tableColumn id="1" xr3:uid="{00000000-0010-0000-0A00-000001000000}" name="JURIDISKIE PAKALPOJUMI" totalsRowLabel="Starpsumma"/>
    <tableColumn id="2" xr3:uid="{00000000-0010-0000-0A00-000002000000}" name="Prognozētās izmaksas" dataDxfId="2" totalsRowDxfId="39"/>
    <tableColumn id="3" xr3:uid="{00000000-0010-0000-0A00-000003000000}" name="Faktiskās izmaksas" dataDxfId="1" totalsRowDxfId="38"/>
    <tableColumn id="4" xr3:uid="{00000000-0010-0000-0A00-000004000000}" name="Starpība" totalsRowFunction="sum" dataDxfId="0" totalsRowDxfId="37">
      <calculatedColumnFormula>Juridiskie_pakalpojumi[[#This Row],[Prognozētās izmaksas]]-Juridiskie_pakalpojumi[[#This Row],[Faktiskās izmaksas]]</calculatedColumnFormula>
    </tableColumn>
  </tableColumns>
  <tableStyleInfo name="Personiskais ikmēneša budžets" showFirstColumn="1" showLastColumn="1" showRowStripes="0" showColumnStripes="0"/>
  <extLst>
    <ext xmlns:x14="http://schemas.microsoft.com/office/spreadsheetml/2009/9/main" uri="{504A1905-F514-4f6f-8877-14C23A59335A}">
      <x14:table altTextSummary="Šajā tabulā ievadiet prognozētās un faktiskās juridisko pakalpojumu izmaksas. Starpība tiek aprēķināta automātiski"/>
    </ext>
  </extLst>
</table>
</file>

<file path=xl/tables/table1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Personiskā labsajūta" displayName="Personiskā_labsajūta" ref="B56:E64" totalsRowCount="1">
  <tableColumns count="4">
    <tableColumn id="1" xr3:uid="{00000000-0010-0000-0B00-000001000000}" name="PERSONISKĀ HIGIĒNA" totalsRowLabel="Starpsumma"/>
    <tableColumn id="2" xr3:uid="{00000000-0010-0000-0B00-000002000000}" name="Prognozētās izmaksas" dataDxfId="5"/>
    <tableColumn id="3" xr3:uid="{00000000-0010-0000-0B00-000003000000}" name="Faktiskās izmaksas" dataDxfId="4"/>
    <tableColumn id="4" xr3:uid="{00000000-0010-0000-0B00-000004000000}" name="Starpība" totalsRowFunction="sum" dataDxfId="3" totalsRowDxfId="36">
      <calculatedColumnFormula>Personiskā_labsajūta[[#This Row],[Prognozētās izmaksas]]-Personiskā_labsajūta[[#This Row],[Faktiskās izmaksas]]</calculatedColumnFormula>
    </tableColumn>
  </tableColumns>
  <tableStyleInfo name="Personiskais ikmēneša budžets" showFirstColumn="1" showLastColumn="1" showRowStripes="0" showColumnStripes="0"/>
  <extLst>
    <ext xmlns:x14="http://schemas.microsoft.com/office/spreadsheetml/2009/9/main" uri="{504A1905-F514-4f6f-8877-14C23A59335A}">
      <x14:table altTextSummary="Šajā tabulā ievadiet prognozētās un faktiskās personiskās labsajūtas izmaksas. Starpība tiek aprēķināta automātiski"/>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Mājoklis" displayName="Mājoklis" ref="B12:E23" totalsRowCount="1">
  <autoFilter ref="B12:E22" xr:uid="{00000000-0009-0000-0100-000001000000}">
    <filterColumn colId="0" hiddenButton="1"/>
    <filterColumn colId="1" hiddenButton="1"/>
    <filterColumn colId="2" hiddenButton="1"/>
    <filterColumn colId="3" hiddenButton="1"/>
  </autoFilter>
  <tableColumns count="4">
    <tableColumn id="1" xr3:uid="{00000000-0010-0000-0000-000001000000}" name="MĀJOKLIS" totalsRowLabel="Starpsumma"/>
    <tableColumn id="2" xr3:uid="{00000000-0010-0000-0000-000002000000}" name="Prognozētās izmaksas" dataDxfId="35"/>
    <tableColumn id="3" xr3:uid="{00000000-0010-0000-0000-000003000000}" name="Faktiskās izmaksas" dataDxfId="34"/>
    <tableColumn id="4" xr3:uid="{00000000-0010-0000-0000-000004000000}" name="Starpība" totalsRowFunction="sum" dataDxfId="33">
      <calculatedColumnFormula>Mājoklis[[#This Row],[Prognozētās izmaksas]]-Mājoklis[[#This Row],[Faktiskās izmaksas]]</calculatedColumnFormula>
    </tableColumn>
  </tableColumns>
  <tableStyleInfo name="Personiskais ikmēneša budžets" showFirstColumn="1" showLastColumn="1" showRowStripes="0" showColumnStripes="0"/>
  <extLst>
    <ext xmlns:x14="http://schemas.microsoft.com/office/spreadsheetml/2009/9/main" uri="{504A1905-F514-4f6f-8877-14C23A59335A}">
      <x14:table altTextSummary="Šajā tabulā ievadiet prognozētās un faktiskās mājokļa izmaksas. Starpība tiek aprēķināta automātiski"/>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Izklaide" displayName="Izklaide" ref="G12:J22" totalsRowCount="1">
  <autoFilter ref="G12:J21" xr:uid="{00000000-0009-0000-0100-000002000000}">
    <filterColumn colId="0" hiddenButton="1"/>
    <filterColumn colId="1" hiddenButton="1"/>
    <filterColumn colId="2" hiddenButton="1"/>
    <filterColumn colId="3" hiddenButton="1"/>
  </autoFilter>
  <tableColumns count="4">
    <tableColumn id="1" xr3:uid="{00000000-0010-0000-0100-000001000000}" name="IZKLAIDE" totalsRowLabel="Starpsumma"/>
    <tableColumn id="2" xr3:uid="{00000000-0010-0000-0100-000002000000}" name="Prognozētās izmaksas" dataDxfId="32" totalsRowDxfId="68"/>
    <tableColumn id="3" xr3:uid="{00000000-0010-0000-0100-000003000000}" name="Faktiskās izmaksas" dataDxfId="31" totalsRowDxfId="67"/>
    <tableColumn id="4" xr3:uid="{00000000-0010-0000-0100-000004000000}" name="Starpība" totalsRowFunction="sum" dataDxfId="30" totalsRowDxfId="66">
      <calculatedColumnFormula>Izklaide[[#This Row],[Prognozētās izmaksas]]-Izklaide[[#This Row],[Faktiskās izmaksas]]</calculatedColumnFormula>
    </tableColumn>
  </tableColumns>
  <tableStyleInfo name="Personiskais ikmēneša budžets" showFirstColumn="0" showLastColumn="1" showRowStripes="0" showColumnStripes="0"/>
  <extLst>
    <ext xmlns:x14="http://schemas.microsoft.com/office/spreadsheetml/2009/9/main" uri="{504A1905-F514-4f6f-8877-14C23A59335A}">
      <x14:table altTextSummary="Šajā tabulā ievadiet prognozētās un faktiskās izklaides izmaksas. Starpība tiek aprēķināta automātiski"/>
    </ext>
  </extLst>
</table>
</file>

<file path=xl/tables/table3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Aizdevumi" displayName="Aizdevumi" ref="G24:J31" totalsRowCount="1">
  <autoFilter ref="G24:J30" xr:uid="{00000000-0009-0000-0100-000003000000}">
    <filterColumn colId="0" hiddenButton="1"/>
    <filterColumn colId="1" hiddenButton="1"/>
    <filterColumn colId="2" hiddenButton="1"/>
    <filterColumn colId="3" hiddenButton="1"/>
  </autoFilter>
  <tableColumns count="4">
    <tableColumn id="1" xr3:uid="{00000000-0010-0000-0200-000001000000}" name="AIZDEVUMI" totalsRowLabel="Starpsumma"/>
    <tableColumn id="2" xr3:uid="{00000000-0010-0000-0200-000002000000}" name="Prognozētās izmaksas" dataDxfId="26" totalsRowDxfId="65"/>
    <tableColumn id="3" xr3:uid="{00000000-0010-0000-0200-000003000000}" name="Faktiskās izmaksas" dataDxfId="25" totalsRowDxfId="64"/>
    <tableColumn id="4" xr3:uid="{00000000-0010-0000-0200-000004000000}" name="Starpība" totalsRowFunction="sum" dataDxfId="24" totalsRowDxfId="63">
      <calculatedColumnFormula>Aizdevumi[[#This Row],[Prognozētās izmaksas]]-Aizdevumi[[#This Row],[Faktiskās izmaksas]]</calculatedColumnFormula>
    </tableColumn>
  </tableColumns>
  <tableStyleInfo name="Personiskais ikmēneša budžets" showFirstColumn="1" showLastColumn="1" showRowStripes="0" showColumnStripes="0"/>
  <extLst>
    <ext xmlns:x14="http://schemas.microsoft.com/office/spreadsheetml/2009/9/main" uri="{504A1905-F514-4f6f-8877-14C23A59335A}">
      <x14:table altTextSummary="Šajā tabulā ievadiet prognozētās un faktiskās aizdevumu izmaksas. Starpība tiek aprēķināta automātiski"/>
    </ext>
  </extLst>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ransports" displayName="Transports" ref="B25:E33" totalsRowCount="1">
  <autoFilter ref="B25:E32" xr:uid="{00000000-0009-0000-0100-000004000000}">
    <filterColumn colId="0" hiddenButton="1"/>
    <filterColumn colId="1" hiddenButton="1"/>
    <filterColumn colId="2" hiddenButton="1"/>
    <filterColumn colId="3" hiddenButton="1"/>
  </autoFilter>
  <tableColumns count="4">
    <tableColumn id="1" xr3:uid="{00000000-0010-0000-0300-000001000000}" name="TRANSPORTS" totalsRowLabel="Starpsumma"/>
    <tableColumn id="2" xr3:uid="{00000000-0010-0000-0300-000002000000}" name="Prognozētās izmaksas" dataDxfId="29" totalsRowDxfId="62"/>
    <tableColumn id="3" xr3:uid="{00000000-0010-0000-0300-000003000000}" name="Faktiskās izmaksas" dataDxfId="28" totalsRowDxfId="61"/>
    <tableColumn id="4" xr3:uid="{00000000-0010-0000-0300-000004000000}" name="Starpība" totalsRowFunction="sum" dataDxfId="27" totalsRowDxfId="60">
      <calculatedColumnFormula>Transports[[#This Row],[Prognozētās izmaksas]]-Transports[[#This Row],[Faktiskās izmaksas]]</calculatedColumnFormula>
    </tableColumn>
  </tableColumns>
  <tableStyleInfo name="Personiskais ikmēneša budžets" showFirstColumn="1" showLastColumn="1" showRowStripes="0" showColumnStripes="0"/>
  <extLst>
    <ext xmlns:x14="http://schemas.microsoft.com/office/spreadsheetml/2009/9/main" uri="{504A1905-F514-4f6f-8877-14C23A59335A}">
      <x14:table altTextSummary="Šajā tabulā ievadiet prognozētās un faktiskās transporta izmaksas. Starpība tiek aprēķināta automātiski"/>
    </ext>
  </extLst>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Apdrošināšana" displayName="Apdrošināšana" ref="B35:E40" totalsRowCount="1">
  <autoFilter ref="B35:E39" xr:uid="{00000000-0009-0000-0100-000005000000}">
    <filterColumn colId="0" hiddenButton="1"/>
    <filterColumn colId="1" hiddenButton="1"/>
    <filterColumn colId="2" hiddenButton="1"/>
    <filterColumn colId="3" hiddenButton="1"/>
  </autoFilter>
  <tableColumns count="4">
    <tableColumn id="1" xr3:uid="{00000000-0010-0000-0400-000001000000}" name="APDROŠINĀŠANA" totalsRowLabel="Starpsumma"/>
    <tableColumn id="2" xr3:uid="{00000000-0010-0000-0400-000002000000}" name="Prognozētās izmaksas" dataDxfId="23" totalsRowDxfId="59"/>
    <tableColumn id="3" xr3:uid="{00000000-0010-0000-0400-000003000000}" name="Faktiskās izmaksas" dataDxfId="22" totalsRowDxfId="58"/>
    <tableColumn id="4" xr3:uid="{00000000-0010-0000-0400-000004000000}" name="Starpība" totalsRowFunction="sum" dataDxfId="21" totalsRowDxfId="57">
      <calculatedColumnFormula>Apdrošināšana[[#This Row],[Prognozētās izmaksas]]-Apdrošināšana[[#This Row],[Faktiskās izmaksas]]</calculatedColumnFormula>
    </tableColumn>
  </tableColumns>
  <tableStyleInfo name="Personiskais ikmēneša budžets" showFirstColumn="1" showLastColumn="1" showRowStripes="0" showColumnStripes="0"/>
  <extLst>
    <ext xmlns:x14="http://schemas.microsoft.com/office/spreadsheetml/2009/9/main" uri="{504A1905-F514-4f6f-8877-14C23A59335A}">
      <x14:table altTextSummary="Šajā tabulā ievadiet prognozētās un faktiskās apdrošināšanas izmaksas. Starpība tiek aprēķināta automātiski"/>
    </ext>
  </extLst>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Nodokļi" displayName="Nodokļi" ref="G33:J38" totalsRowCount="1">
  <autoFilter ref="G33:J37" xr:uid="{00000000-0009-0000-0100-000006000000}">
    <filterColumn colId="0" hiddenButton="1"/>
    <filterColumn colId="1" hiddenButton="1"/>
    <filterColumn colId="2" hiddenButton="1"/>
    <filterColumn colId="3" hiddenButton="1"/>
  </autoFilter>
  <tableColumns count="4">
    <tableColumn id="1" xr3:uid="{00000000-0010-0000-0500-000001000000}" name="NODOKĻI" totalsRowLabel="Starpsumma"/>
    <tableColumn id="2" xr3:uid="{00000000-0010-0000-0500-000002000000}" name="Prognozētās izmaksas" dataDxfId="20" totalsRowDxfId="56"/>
    <tableColumn id="3" xr3:uid="{00000000-0010-0000-0500-000003000000}" name="Faktiskās izmaksas" dataDxfId="19" totalsRowDxfId="55"/>
    <tableColumn id="4" xr3:uid="{00000000-0010-0000-0500-000004000000}" name="Starpība" totalsRowFunction="sum" dataDxfId="18" totalsRowDxfId="54">
      <calculatedColumnFormula>Nodokļi[[#This Row],[Prognozētās izmaksas]]-Nodokļi[[#This Row],[Faktiskās izmaksas]]</calculatedColumnFormula>
    </tableColumn>
  </tableColumns>
  <tableStyleInfo name="Personiskais ikmēneša budžets" showFirstColumn="1" showLastColumn="1" showRowStripes="0" showColumnStripes="0"/>
  <extLst>
    <ext xmlns:x14="http://schemas.microsoft.com/office/spreadsheetml/2009/9/main" uri="{504A1905-F514-4f6f-8877-14C23A59335A}">
      <x14:table altTextSummary="Šajā tabulā ievadiet prognozētās un faktiskās nodokļu izmaksas. Starpība tiek aprēķināta automātiski"/>
    </ext>
  </extLst>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Uzkrājumi" displayName="Uzkrājumi" ref="G40:J44" totalsRowCount="1">
  <autoFilter ref="G40:J43" xr:uid="{00000000-0009-0000-0100-000007000000}">
    <filterColumn colId="0" hiddenButton="1"/>
    <filterColumn colId="1" hiddenButton="1"/>
    <filterColumn colId="2" hiddenButton="1"/>
    <filterColumn colId="3" hiddenButton="1"/>
  </autoFilter>
  <tableColumns count="4">
    <tableColumn id="1" xr3:uid="{00000000-0010-0000-0600-000001000000}" name="IETAUPĪJUMI VAI IEGULDĪJUMI" totalsRowLabel="Starpsumma"/>
    <tableColumn id="2" xr3:uid="{00000000-0010-0000-0600-000002000000}" name="Prognozētās izmaksas" dataDxfId="14" totalsRowDxfId="53"/>
    <tableColumn id="3" xr3:uid="{00000000-0010-0000-0600-000003000000}" name="Faktiskās izmaksas" dataDxfId="13" totalsRowDxfId="52"/>
    <tableColumn id="4" xr3:uid="{00000000-0010-0000-0600-000004000000}" name="Starpība" totalsRowFunction="sum" dataDxfId="12" totalsRowDxfId="51">
      <calculatedColumnFormula>Uzkrājumi[[#This Row],[Prognozētās izmaksas]]-Uzkrājumi[[#This Row],[Faktiskās izmaksas]]</calculatedColumnFormula>
    </tableColumn>
  </tableColumns>
  <tableStyleInfo name="Personiskais ikmēneša budžets" showFirstColumn="1" showLastColumn="1" showRowStripes="0" showColumnStripes="0"/>
  <extLst>
    <ext xmlns:x14="http://schemas.microsoft.com/office/spreadsheetml/2009/9/main" uri="{504A1905-F514-4f6f-8877-14C23A59335A}">
      <x14:table altTextSummary="Šajā tabulā ievadiet prognozētās un faktiskās ietaupījumu vai ieguldījumu izmaksas. Starpība tiek aprēķināta automātiski"/>
    </ext>
  </extLst>
</table>
</file>

<file path=xl/tables/table8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Pārtika" displayName="Pārtika" ref="B42:E46" totalsRowCount="1">
  <autoFilter ref="B42:E45" xr:uid="{00000000-0009-0000-0100-000008000000}">
    <filterColumn colId="0" hiddenButton="1"/>
    <filterColumn colId="1" hiddenButton="1"/>
    <filterColumn colId="2" hiddenButton="1"/>
    <filterColumn colId="3" hiddenButton="1"/>
  </autoFilter>
  <tableColumns count="4">
    <tableColumn id="1" xr3:uid="{00000000-0010-0000-0700-000001000000}" name="PĀRTIKA" totalsRowLabel="Starpsumma"/>
    <tableColumn id="2" xr3:uid="{00000000-0010-0000-0700-000002000000}" name="Prognozētās izmaksas" dataDxfId="17" totalsRowDxfId="50"/>
    <tableColumn id="3" xr3:uid="{00000000-0010-0000-0700-000003000000}" name="Faktiskās izmaksas" dataDxfId="16" totalsRowDxfId="49"/>
    <tableColumn id="4" xr3:uid="{00000000-0010-0000-0700-000004000000}" name="Starpība" totalsRowFunction="sum" dataDxfId="15" totalsRowDxfId="48">
      <calculatedColumnFormula>Pārtika[[#This Row],[Prognozētās izmaksas]]-Pārtika[[#This Row],[Faktiskās izmaksas]]</calculatedColumnFormula>
    </tableColumn>
  </tableColumns>
  <tableStyleInfo name="Personiskais ikmēneša budžets" showFirstColumn="1" showLastColumn="1" showRowStripes="0" showColumnStripes="0"/>
  <extLst>
    <ext xmlns:x14="http://schemas.microsoft.com/office/spreadsheetml/2009/9/main" uri="{504A1905-F514-4f6f-8877-14C23A59335A}">
      <x14:table altTextSummary="Šajā tabulā ievadiet prognozētās un faktiskās pārtikas izmaksas. Starpība tiek aprēķināta automātiski"/>
    </ext>
  </extLst>
</table>
</file>

<file path=xl/tables/table9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Dāvanas" displayName="Dāvanas" ref="G46:J50" totalsRowCount="1">
  <autoFilter ref="G46:J49" xr:uid="{00000000-0009-0000-0100-000009000000}">
    <filterColumn colId="0" hiddenButton="1"/>
    <filterColumn colId="1" hiddenButton="1"/>
    <filterColumn colId="2" hiddenButton="1"/>
    <filterColumn colId="3" hiddenButton="1"/>
  </autoFilter>
  <tableColumns count="4">
    <tableColumn id="1" xr3:uid="{00000000-0010-0000-0800-000001000000}" name="DĀVANAS UN ZIEDOJUMI" totalsRowLabel="Starpsumma"/>
    <tableColumn id="2" xr3:uid="{00000000-0010-0000-0800-000002000000}" name="Prognozētās izmaksas" dataDxfId="8" totalsRowDxfId="47"/>
    <tableColumn id="3" xr3:uid="{00000000-0010-0000-0800-000003000000}" name="Faktiskās izmaksas" dataDxfId="7" totalsRowDxfId="46"/>
    <tableColumn id="4" xr3:uid="{00000000-0010-0000-0800-000004000000}" name="Starpība" totalsRowFunction="sum" dataDxfId="6" totalsRowDxfId="45">
      <calculatedColumnFormula>Dāvanas[[#This Row],[Prognozētās izmaksas]]-Dāvanas[[#This Row],[Faktiskās izmaksas]]</calculatedColumnFormula>
    </tableColumn>
  </tableColumns>
  <tableStyleInfo name="Personiskais ikmēneša budžets" showFirstColumn="1" showLastColumn="1" showRowStripes="0" showColumnStripes="0"/>
  <extLst>
    <ext xmlns:x14="http://schemas.microsoft.com/office/spreadsheetml/2009/9/main" uri="{504A1905-F514-4f6f-8877-14C23A59335A}">
      <x14:table altTextSummary="Šajā tabulā ievadiet prognozētās un faktiskās dāvanu un ziedojumu izmaksas. Starpība tiek aprēķināta automātiski"/>
    </ext>
  </extLst>
</table>
</file>

<file path=xl/theme/theme11.xml><?xml version="1.0" encoding="utf-8"?>
<a:theme xmlns:a="http://schemas.openxmlformats.org/drawingml/2006/main" name="WeightLossTracker">
  <a:themeElements>
    <a:clrScheme name="WeightLossTracker_colors">
      <a:dk1>
        <a:srgbClr val="000000"/>
      </a:dk1>
      <a:lt1>
        <a:srgbClr val="FFFFFF"/>
      </a:lt1>
      <a:dk2>
        <a:srgbClr val="000000"/>
      </a:dk2>
      <a:lt2>
        <a:srgbClr val="FFFFFF"/>
      </a:lt2>
      <a:accent1>
        <a:srgbClr val="47B0B8"/>
      </a:accent1>
      <a:accent2>
        <a:srgbClr val="FF6B6B"/>
      </a:accent2>
      <a:accent3>
        <a:srgbClr val="556270"/>
      </a:accent3>
      <a:accent4>
        <a:srgbClr val="81B63C"/>
      </a:accent4>
      <a:accent5>
        <a:srgbClr val="ED932C"/>
      </a:accent5>
      <a:accent6>
        <a:srgbClr val="A0729D"/>
      </a:accent6>
      <a:hlink>
        <a:srgbClr val="39ADDC"/>
      </a:hlink>
      <a:folHlink>
        <a:srgbClr val="895EA7"/>
      </a:folHlink>
    </a:clrScheme>
    <a:fontScheme name="Finance charge">
      <a:majorFont>
        <a:latin typeface="Century Gothic"/>
        <a:ea typeface=""/>
        <a:cs typeface=""/>
      </a:majorFont>
      <a:minorFont>
        <a:latin typeface="Calibri"/>
        <a:ea typeface=""/>
        <a:cs typeface=""/>
      </a:minorFont>
    </a:fontScheme>
    <a:fmtScheme name="Spring">
      <a:fillStyleLst>
        <a:solidFill>
          <a:schemeClr val="phClr"/>
        </a:solidFill>
        <a:gradFill rotWithShape="1">
          <a:gsLst>
            <a:gs pos="0">
              <a:schemeClr val="phClr">
                <a:tint val="70000"/>
                <a:lumMod val="110000"/>
              </a:schemeClr>
            </a:gs>
            <a:gs pos="100000">
              <a:schemeClr val="phClr">
                <a:tint val="100000"/>
                <a:shade val="85000"/>
                <a:lumMod val="80000"/>
              </a:schemeClr>
            </a:gs>
          </a:gsLst>
          <a:lin ang="5400000" scaled="1"/>
        </a:gradFill>
        <a:gradFill rotWithShape="1">
          <a:gsLst>
            <a:gs pos="0">
              <a:schemeClr val="phClr">
                <a:tint val="97000"/>
                <a:satMod val="100000"/>
                <a:lumMod val="110000"/>
              </a:schemeClr>
            </a:gs>
            <a:gs pos="100000">
              <a:schemeClr val="phClr">
                <a:shade val="85000"/>
                <a:lumMod val="80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88900" dist="38100" dir="5400000" algn="ctr" rotWithShape="0">
              <a:srgbClr val="000000">
                <a:alpha val="65000"/>
              </a:srgbClr>
            </a:outerShdw>
          </a:effectLst>
          <a:scene3d>
            <a:camera prst="orthographicFront">
              <a:rot lat="0" lon="0" rev="0"/>
            </a:camera>
            <a:lightRig rig="threePt" dir="tl">
              <a:rot lat="0" lon="0" rev="5400000"/>
            </a:lightRig>
          </a:scene3d>
          <a:sp3d>
            <a:bevelT w="25400" h="38100"/>
          </a:sp3d>
        </a:effectStyle>
      </a:effectStyleLst>
      <a:bgFillStyleLst>
        <a:solidFill>
          <a:schemeClr val="phClr"/>
        </a:solidFill>
        <a:gradFill rotWithShape="1">
          <a:gsLst>
            <a:gs pos="0">
              <a:schemeClr val="phClr">
                <a:tint val="100000"/>
                <a:shade val="100000"/>
                <a:hueMod val="100000"/>
                <a:satMod val="106000"/>
                <a:lumMod val="100000"/>
              </a:schemeClr>
            </a:gs>
            <a:gs pos="88000">
              <a:schemeClr val="phClr">
                <a:tint val="90000"/>
                <a:shade val="68000"/>
                <a:hueMod val="100000"/>
                <a:satMod val="114000"/>
                <a:lumMod val="74000"/>
              </a:schemeClr>
            </a:gs>
          </a:gsLst>
          <a:lin ang="5400000" scaled="1"/>
        </a:gradFill>
        <a:gradFill rotWithShape="1">
          <a:gsLst>
            <a:gs pos="0">
              <a:schemeClr val="phClr">
                <a:tint val="94000"/>
                <a:shade val="100000"/>
                <a:hueMod val="100000"/>
                <a:satMod val="118000"/>
                <a:lumMod val="100000"/>
              </a:schemeClr>
            </a:gs>
            <a:gs pos="100000">
              <a:schemeClr val="phClr">
                <a:tint val="98000"/>
                <a:shade val="68000"/>
                <a:hueMod val="100000"/>
                <a:satMod val="118000"/>
                <a:lumMod val="82000"/>
              </a:schemeClr>
            </a:gs>
          </a:gsLst>
          <a:path path="circle">
            <a:fillToRect l="50000" t="50000" r="100000" b="10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71.xml" Id="rId8" /><Relationship Type="http://schemas.openxmlformats.org/officeDocument/2006/relationships/table" Target="/xl/tables/table122.xml" Id="rId13" /><Relationship Type="http://schemas.openxmlformats.org/officeDocument/2006/relationships/table" Target="/xl/tables/table23.xml" Id="rId3" /><Relationship Type="http://schemas.openxmlformats.org/officeDocument/2006/relationships/table" Target="/xl/tables/table64.xml" Id="rId7" /><Relationship Type="http://schemas.openxmlformats.org/officeDocument/2006/relationships/table" Target="/xl/tables/table115.xml" Id="rId12" /><Relationship Type="http://schemas.openxmlformats.org/officeDocument/2006/relationships/table" Target="/xl/tables/table16.xml" Id="rId2" /><Relationship Type="http://schemas.openxmlformats.org/officeDocument/2006/relationships/printerSettings" Target="/xl/printerSettings/printerSettings21.bin" Id="rId1" /><Relationship Type="http://schemas.openxmlformats.org/officeDocument/2006/relationships/table" Target="/xl/tables/table57.xml" Id="rId6" /><Relationship Type="http://schemas.openxmlformats.org/officeDocument/2006/relationships/table" Target="/xl/tables/table108.xml" Id="rId11" /><Relationship Type="http://schemas.openxmlformats.org/officeDocument/2006/relationships/table" Target="/xl/tables/table49.xml" Id="rId5" /><Relationship Type="http://schemas.openxmlformats.org/officeDocument/2006/relationships/table" Target="/xl/tables/table910.xml" Id="rId10" /><Relationship Type="http://schemas.openxmlformats.org/officeDocument/2006/relationships/table" Target="/xl/tables/table311.xml" Id="rId4" /><Relationship Type="http://schemas.openxmlformats.org/officeDocument/2006/relationships/table" Target="/xl/tables/table812.xml" Id="rId9"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CF256-A10A-4A5C-8FB4-95F27AB5BFA3}">
  <sheetPr>
    <tabColor theme="9" tint="-0.499984740745262"/>
    <pageSetUpPr fitToPage="1"/>
  </sheetPr>
  <dimension ref="B1:B7"/>
  <sheetViews>
    <sheetView showGridLines="0" workbookViewId="0"/>
  </sheetViews>
  <sheetFormatPr defaultRowHeight="12.75" x14ac:dyDescent="0.2"/>
  <cols>
    <col min="1" max="1" width="2.7109375" customWidth="1"/>
    <col min="2" max="2" width="80.7109375" customWidth="1"/>
    <col min="3" max="3" width="2.7109375" customWidth="1"/>
  </cols>
  <sheetData>
    <row r="1" spans="2:2" s="9" customFormat="1" ht="30" customHeight="1" x14ac:dyDescent="0.2">
      <c r="B1" s="8" t="s">
        <v>0</v>
      </c>
    </row>
    <row r="2" spans="2:2" ht="33.75" customHeight="1" x14ac:dyDescent="0.2">
      <c r="B2" s="4" t="s">
        <v>1</v>
      </c>
    </row>
    <row r="3" spans="2:2" ht="30" customHeight="1" x14ac:dyDescent="0.2">
      <c r="B3" s="4" t="s">
        <v>2</v>
      </c>
    </row>
    <row r="4" spans="2:2" ht="30" customHeight="1" x14ac:dyDescent="0.2">
      <c r="B4" s="4" t="s">
        <v>3</v>
      </c>
    </row>
    <row r="5" spans="2:2" ht="30" customHeight="1" x14ac:dyDescent="0.2">
      <c r="B5" s="5" t="s">
        <v>4</v>
      </c>
    </row>
    <row r="6" spans="2:2" ht="48.75" customHeight="1" x14ac:dyDescent="0.2">
      <c r="B6" s="4" t="s">
        <v>5</v>
      </c>
    </row>
    <row r="7" spans="2:2" ht="56.25" customHeight="1" x14ac:dyDescent="0.2">
      <c r="B7" s="4" t="s">
        <v>6</v>
      </c>
    </row>
  </sheetData>
  <printOptions horizontalCentered="1"/>
  <pageMargins left="0.4" right="0.4" top="0.4" bottom="0.4" header="0.3" footer="0.3"/>
  <pageSetup paperSize="9" fitToHeight="0" orientation="portrait" r:id="rId1"/>
  <headerFooter differentFirst="1">
    <oddFooter>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J65"/>
  <sheetViews>
    <sheetView showGridLines="0" tabSelected="1" workbookViewId="0"/>
  </sheetViews>
  <sheetFormatPr defaultRowHeight="12.75" x14ac:dyDescent="0.2"/>
  <cols>
    <col min="1" max="1" width="2.7109375" style="7" customWidth="1"/>
    <col min="2" max="2" width="37.5703125" customWidth="1"/>
    <col min="3" max="4" width="19" customWidth="1"/>
    <col min="5" max="5" width="12.5703125" customWidth="1"/>
    <col min="6" max="6" width="2.7109375" customWidth="1"/>
    <col min="7" max="7" width="27.140625" customWidth="1"/>
    <col min="8" max="9" width="19" customWidth="1"/>
    <col min="10" max="10" width="12.5703125" customWidth="1"/>
    <col min="11" max="11" width="2.7109375" customWidth="1"/>
  </cols>
  <sheetData>
    <row r="1" spans="1:10" s="2" customFormat="1" ht="15" x14ac:dyDescent="0.25">
      <c r="A1" s="6" t="s">
        <v>7</v>
      </c>
    </row>
    <row r="2" spans="1:10" s="2" customFormat="1" ht="29.25" thickBot="1" x14ac:dyDescent="0.45">
      <c r="A2" s="6" t="s">
        <v>8</v>
      </c>
      <c r="B2" s="1" t="s">
        <v>19</v>
      </c>
      <c r="C2" s="1"/>
      <c r="D2" s="1"/>
      <c r="E2" s="1"/>
      <c r="F2" s="1"/>
      <c r="G2" s="1"/>
      <c r="H2" s="1"/>
      <c r="I2" s="1"/>
      <c r="J2" s="1"/>
    </row>
    <row r="4" spans="1:10" ht="13.5" x14ac:dyDescent="0.25">
      <c r="A4" s="7" t="s">
        <v>9</v>
      </c>
      <c r="B4" s="14" t="s">
        <v>20</v>
      </c>
      <c r="C4" s="12" t="s">
        <v>59</v>
      </c>
      <c r="D4" s="13"/>
      <c r="E4" s="19">
        <v>4300</v>
      </c>
      <c r="G4" s="17" t="s">
        <v>65</v>
      </c>
      <c r="H4" s="18"/>
      <c r="I4" s="18"/>
      <c r="J4" s="22">
        <f>E6-J59</f>
        <v>3405</v>
      </c>
    </row>
    <row r="5" spans="1:10" ht="13.5" x14ac:dyDescent="0.25">
      <c r="B5" s="15"/>
      <c r="C5" s="12" t="s">
        <v>60</v>
      </c>
      <c r="D5" s="13"/>
      <c r="E5" s="20">
        <v>300</v>
      </c>
      <c r="G5" s="18"/>
      <c r="H5" s="18"/>
      <c r="I5" s="18"/>
      <c r="J5" s="22"/>
    </row>
    <row r="6" spans="1:10" ht="13.5" x14ac:dyDescent="0.2">
      <c r="A6" s="7" t="s">
        <v>10</v>
      </c>
      <c r="B6" s="16"/>
      <c r="C6" s="12" t="s">
        <v>61</v>
      </c>
      <c r="D6" s="13"/>
      <c r="E6" s="21">
        <f>SUM(E4:E5)</f>
        <v>4600</v>
      </c>
      <c r="G6" s="17" t="s">
        <v>66</v>
      </c>
      <c r="H6" s="18"/>
      <c r="I6" s="18"/>
      <c r="J6" s="22">
        <f>E10-J61</f>
        <v>3064</v>
      </c>
    </row>
    <row r="7" spans="1:10" ht="13.5" x14ac:dyDescent="0.25">
      <c r="B7" s="3"/>
      <c r="C7" s="3"/>
      <c r="D7" s="3"/>
      <c r="E7" s="3"/>
      <c r="G7" s="18"/>
      <c r="H7" s="18"/>
      <c r="I7" s="18"/>
      <c r="J7" s="22"/>
    </row>
    <row r="8" spans="1:10" ht="13.5" x14ac:dyDescent="0.25">
      <c r="A8" s="7" t="s">
        <v>11</v>
      </c>
      <c r="B8" s="14" t="s">
        <v>21</v>
      </c>
      <c r="C8" s="12" t="s">
        <v>59</v>
      </c>
      <c r="D8" s="13"/>
      <c r="E8" s="19">
        <v>4000</v>
      </c>
      <c r="G8" s="17" t="s">
        <v>67</v>
      </c>
      <c r="H8" s="18"/>
      <c r="I8" s="18"/>
      <c r="J8" s="22">
        <f>J6-J4</f>
        <v>-341</v>
      </c>
    </row>
    <row r="9" spans="1:10" ht="13.5" x14ac:dyDescent="0.25">
      <c r="B9" s="15"/>
      <c r="C9" s="12" t="s">
        <v>60</v>
      </c>
      <c r="D9" s="13"/>
      <c r="E9" s="20">
        <v>300</v>
      </c>
      <c r="G9" s="18"/>
      <c r="H9" s="18"/>
      <c r="I9" s="18"/>
      <c r="J9" s="22"/>
    </row>
    <row r="10" spans="1:10" ht="13.5" x14ac:dyDescent="0.2">
      <c r="B10" s="16"/>
      <c r="C10" s="12" t="s">
        <v>61</v>
      </c>
      <c r="D10" s="13"/>
      <c r="E10" s="21">
        <f>SUM(E8:E9)</f>
        <v>4300</v>
      </c>
    </row>
    <row r="12" spans="1:10" x14ac:dyDescent="0.2">
      <c r="A12" s="7" t="s">
        <v>12</v>
      </c>
      <c r="B12" t="s">
        <v>22</v>
      </c>
      <c r="C12" t="s">
        <v>62</v>
      </c>
      <c r="D12" t="s">
        <v>63</v>
      </c>
      <c r="E12" t="s">
        <v>64</v>
      </c>
      <c r="G12" t="s">
        <v>68</v>
      </c>
      <c r="H12" t="s">
        <v>62</v>
      </c>
      <c r="I12" t="s">
        <v>63</v>
      </c>
      <c r="J12" t="s">
        <v>64</v>
      </c>
    </row>
    <row r="13" spans="1:10" x14ac:dyDescent="0.2">
      <c r="B13" t="s">
        <v>23</v>
      </c>
      <c r="C13" s="23">
        <v>1000</v>
      </c>
      <c r="D13" s="23">
        <v>1000</v>
      </c>
      <c r="E13" s="23">
        <f>Mājoklis[[#This Row],[Prognozētās izmaksas]]-Mājoklis[[#This Row],[Faktiskās izmaksas]]</f>
        <v>0</v>
      </c>
      <c r="G13" t="s">
        <v>69</v>
      </c>
      <c r="H13" s="23"/>
      <c r="I13" s="23"/>
      <c r="J13" s="23">
        <f>Izklaide[[#This Row],[Prognozētās izmaksas]]-Izklaide[[#This Row],[Faktiskās izmaksas]]</f>
        <v>0</v>
      </c>
    </row>
    <row r="14" spans="1:10" x14ac:dyDescent="0.2">
      <c r="B14" t="s">
        <v>24</v>
      </c>
      <c r="C14" s="23">
        <v>54</v>
      </c>
      <c r="D14" s="23">
        <v>100</v>
      </c>
      <c r="E14" s="23">
        <f>Mājoklis[[#This Row],[Prognozētās izmaksas]]-Mājoklis[[#This Row],[Faktiskās izmaksas]]</f>
        <v>-46</v>
      </c>
      <c r="G14" t="s">
        <v>70</v>
      </c>
      <c r="H14" s="23"/>
      <c r="I14" s="23"/>
      <c r="J14" s="23">
        <f>Izklaide[[#This Row],[Prognozētās izmaksas]]-Izklaide[[#This Row],[Faktiskās izmaksas]]</f>
        <v>0</v>
      </c>
    </row>
    <row r="15" spans="1:10" x14ac:dyDescent="0.2">
      <c r="B15" t="s">
        <v>25</v>
      </c>
      <c r="C15" s="23">
        <v>44</v>
      </c>
      <c r="D15" s="23">
        <v>56</v>
      </c>
      <c r="E15" s="23">
        <f>Mājoklis[[#This Row],[Prognozētās izmaksas]]-Mājoklis[[#This Row],[Faktiskās izmaksas]]</f>
        <v>-12</v>
      </c>
      <c r="G15" t="s">
        <v>71</v>
      </c>
      <c r="H15" s="23"/>
      <c r="I15" s="23"/>
      <c r="J15" s="23">
        <f>Izklaide[[#This Row],[Prognozētās izmaksas]]-Izklaide[[#This Row],[Faktiskās izmaksas]]</f>
        <v>0</v>
      </c>
    </row>
    <row r="16" spans="1:10" x14ac:dyDescent="0.2">
      <c r="B16" t="s">
        <v>26</v>
      </c>
      <c r="C16" s="23">
        <v>22</v>
      </c>
      <c r="D16" s="23">
        <v>28</v>
      </c>
      <c r="E16" s="23">
        <f>Mājoklis[[#This Row],[Prognozētās izmaksas]]-Mājoklis[[#This Row],[Faktiskās izmaksas]]</f>
        <v>-6</v>
      </c>
      <c r="G16" t="s">
        <v>72</v>
      </c>
      <c r="H16" s="23"/>
      <c r="I16" s="23"/>
      <c r="J16" s="23">
        <f>Izklaide[[#This Row],[Prognozētās izmaksas]]-Izklaide[[#This Row],[Faktiskās izmaksas]]</f>
        <v>0</v>
      </c>
    </row>
    <row r="17" spans="1:10" x14ac:dyDescent="0.2">
      <c r="B17" t="s">
        <v>27</v>
      </c>
      <c r="C17" s="23">
        <v>8</v>
      </c>
      <c r="D17" s="23">
        <v>8</v>
      </c>
      <c r="E17" s="23">
        <f>Mājoklis[[#This Row],[Prognozētās izmaksas]]-Mājoklis[[#This Row],[Faktiskās izmaksas]]</f>
        <v>0</v>
      </c>
      <c r="G17" t="s">
        <v>73</v>
      </c>
      <c r="H17" s="23"/>
      <c r="I17" s="23"/>
      <c r="J17" s="23">
        <f>Izklaide[[#This Row],[Prognozētās izmaksas]]-Izklaide[[#This Row],[Faktiskās izmaksas]]</f>
        <v>0</v>
      </c>
    </row>
    <row r="18" spans="1:10" x14ac:dyDescent="0.2">
      <c r="B18" t="s">
        <v>28</v>
      </c>
      <c r="C18" s="23">
        <v>34</v>
      </c>
      <c r="D18" s="23">
        <v>34</v>
      </c>
      <c r="E18" s="23">
        <f>Mājoklis[[#This Row],[Prognozētās izmaksas]]-Mājoklis[[#This Row],[Faktiskās izmaksas]]</f>
        <v>0</v>
      </c>
      <c r="G18" t="s">
        <v>74</v>
      </c>
      <c r="H18" s="23"/>
      <c r="I18" s="23"/>
      <c r="J18" s="23">
        <f>Izklaide[[#This Row],[Prognozētās izmaksas]]-Izklaide[[#This Row],[Faktiskās izmaksas]]</f>
        <v>0</v>
      </c>
    </row>
    <row r="19" spans="1:10" x14ac:dyDescent="0.2">
      <c r="B19" t="s">
        <v>29</v>
      </c>
      <c r="C19" s="23">
        <v>10</v>
      </c>
      <c r="D19" s="23">
        <v>10</v>
      </c>
      <c r="E19" s="23">
        <f>Mājoklis[[#This Row],[Prognozētās izmaksas]]-Mājoklis[[#This Row],[Faktiskās izmaksas]]</f>
        <v>0</v>
      </c>
      <c r="G19" t="s">
        <v>32</v>
      </c>
      <c r="H19" s="23"/>
      <c r="I19" s="23"/>
      <c r="J19" s="23">
        <f>Izklaide[[#This Row],[Prognozētās izmaksas]]-Izklaide[[#This Row],[Faktiskās izmaksas]]</f>
        <v>0</v>
      </c>
    </row>
    <row r="20" spans="1:10" x14ac:dyDescent="0.2">
      <c r="B20" t="s">
        <v>30</v>
      </c>
      <c r="C20" s="23">
        <v>23</v>
      </c>
      <c r="D20" s="23">
        <v>0</v>
      </c>
      <c r="E20" s="23">
        <f>Mājoklis[[#This Row],[Prognozētās izmaksas]]-Mājoklis[[#This Row],[Faktiskās izmaksas]]</f>
        <v>23</v>
      </c>
      <c r="G20" t="s">
        <v>32</v>
      </c>
      <c r="H20" s="23"/>
      <c r="I20" s="23"/>
      <c r="J20" s="23">
        <f>Izklaide[[#This Row],[Prognozētās izmaksas]]-Izklaide[[#This Row],[Faktiskās izmaksas]]</f>
        <v>0</v>
      </c>
    </row>
    <row r="21" spans="1:10" x14ac:dyDescent="0.2">
      <c r="B21" t="s">
        <v>31</v>
      </c>
      <c r="C21" s="23">
        <v>0</v>
      </c>
      <c r="D21" s="23">
        <v>0</v>
      </c>
      <c r="E21" s="23">
        <f>Mājoklis[[#This Row],[Prognozētās izmaksas]]-Mājoklis[[#This Row],[Faktiskās izmaksas]]</f>
        <v>0</v>
      </c>
      <c r="G21" t="s">
        <v>32</v>
      </c>
      <c r="H21" s="23"/>
      <c r="I21" s="23"/>
      <c r="J21" s="23">
        <f>Izklaide[[#This Row],[Prognozētās izmaksas]]-Izklaide[[#This Row],[Faktiskās izmaksas]]</f>
        <v>0</v>
      </c>
    </row>
    <row r="22" spans="1:10" x14ac:dyDescent="0.2">
      <c r="B22" t="s">
        <v>32</v>
      </c>
      <c r="C22" s="23">
        <v>0</v>
      </c>
      <c r="D22" s="23">
        <v>0</v>
      </c>
      <c r="E22" s="23">
        <f>Mājoklis[[#This Row],[Prognozētās izmaksas]]-Mājoklis[[#This Row],[Faktiskās izmaksas]]</f>
        <v>0</v>
      </c>
      <c r="G22" t="s">
        <v>33</v>
      </c>
      <c r="H22" s="23"/>
      <c r="I22" s="23"/>
      <c r="J22" s="23">
        <f>SUBTOTAL(109,Izklaide[Starpība])</f>
        <v>0</v>
      </c>
    </row>
    <row r="23" spans="1:10" x14ac:dyDescent="0.2">
      <c r="B23" t="s">
        <v>33</v>
      </c>
      <c r="C23" s="23"/>
      <c r="D23" s="23"/>
      <c r="E23" s="23">
        <f>SUBTOTAL(109,Mājoklis[Starpība])</f>
        <v>-41</v>
      </c>
      <c r="G23" s="10"/>
      <c r="H23" s="10"/>
      <c r="I23" s="10"/>
      <c r="J23" s="10"/>
    </row>
    <row r="24" spans="1:10" x14ac:dyDescent="0.2">
      <c r="B24" s="10"/>
      <c r="C24" s="10"/>
      <c r="D24" s="10"/>
      <c r="E24" s="10"/>
      <c r="G24" t="s">
        <v>75</v>
      </c>
      <c r="H24" t="s">
        <v>62</v>
      </c>
      <c r="I24" t="s">
        <v>63</v>
      </c>
      <c r="J24" t="s">
        <v>64</v>
      </c>
    </row>
    <row r="25" spans="1:10" x14ac:dyDescent="0.2">
      <c r="A25" s="7" t="s">
        <v>13</v>
      </c>
      <c r="B25" t="s">
        <v>34</v>
      </c>
      <c r="C25" t="s">
        <v>62</v>
      </c>
      <c r="D25" t="s">
        <v>63</v>
      </c>
      <c r="E25" t="s">
        <v>64</v>
      </c>
      <c r="G25" t="s">
        <v>76</v>
      </c>
      <c r="H25" s="23"/>
      <c r="I25" s="23"/>
      <c r="J25" s="23">
        <f>Aizdevumi[[#This Row],[Prognozētās izmaksas]]-Aizdevumi[[#This Row],[Faktiskās izmaksas]]</f>
        <v>0</v>
      </c>
    </row>
    <row r="26" spans="1:10" x14ac:dyDescent="0.2">
      <c r="B26" t="s">
        <v>35</v>
      </c>
      <c r="C26" s="23"/>
      <c r="D26" s="23"/>
      <c r="E26" s="23">
        <f>Transports[[#This Row],[Prognozētās izmaksas]]-Transports[[#This Row],[Faktiskās izmaksas]]</f>
        <v>0</v>
      </c>
      <c r="G26" t="s">
        <v>77</v>
      </c>
      <c r="H26" s="23"/>
      <c r="I26" s="23"/>
      <c r="J26" s="23">
        <f>Aizdevumi[[#This Row],[Prognozētās izmaksas]]-Aizdevumi[[#This Row],[Faktiskās izmaksas]]</f>
        <v>0</v>
      </c>
    </row>
    <row r="27" spans="1:10" x14ac:dyDescent="0.2">
      <c r="B27" t="s">
        <v>36</v>
      </c>
      <c r="C27" s="23"/>
      <c r="D27" s="23"/>
      <c r="E27" s="23">
        <f>Transports[[#This Row],[Prognozētās izmaksas]]-Transports[[#This Row],[Faktiskās izmaksas]]</f>
        <v>0</v>
      </c>
      <c r="G27" t="s">
        <v>78</v>
      </c>
      <c r="H27" s="23"/>
      <c r="I27" s="23"/>
      <c r="J27" s="23">
        <f>Aizdevumi[[#This Row],[Prognozētās izmaksas]]-Aizdevumi[[#This Row],[Faktiskās izmaksas]]</f>
        <v>0</v>
      </c>
    </row>
    <row r="28" spans="1:10" x14ac:dyDescent="0.2">
      <c r="B28" t="s">
        <v>37</v>
      </c>
      <c r="C28" s="23"/>
      <c r="D28" s="23"/>
      <c r="E28" s="23">
        <f>Transports[[#This Row],[Prognozētās izmaksas]]-Transports[[#This Row],[Faktiskās izmaksas]]</f>
        <v>0</v>
      </c>
      <c r="G28" t="s">
        <v>78</v>
      </c>
      <c r="H28" s="23"/>
      <c r="I28" s="23"/>
      <c r="J28" s="23">
        <f>Aizdevumi[[#This Row],[Prognozētās izmaksas]]-Aizdevumi[[#This Row],[Faktiskās izmaksas]]</f>
        <v>0</v>
      </c>
    </row>
    <row r="29" spans="1:10" x14ac:dyDescent="0.2">
      <c r="B29" t="s">
        <v>38</v>
      </c>
      <c r="C29" s="23"/>
      <c r="D29" s="23"/>
      <c r="E29" s="23">
        <f>Transports[[#This Row],[Prognozētās izmaksas]]-Transports[[#This Row],[Faktiskās izmaksas]]</f>
        <v>0</v>
      </c>
      <c r="G29" t="s">
        <v>78</v>
      </c>
      <c r="H29" s="23"/>
      <c r="I29" s="23"/>
      <c r="J29" s="23">
        <f>Aizdevumi[[#This Row],[Prognozētās izmaksas]]-Aizdevumi[[#This Row],[Faktiskās izmaksas]]</f>
        <v>0</v>
      </c>
    </row>
    <row r="30" spans="1:10" x14ac:dyDescent="0.2">
      <c r="B30" t="s">
        <v>39</v>
      </c>
      <c r="C30" s="23"/>
      <c r="D30" s="23"/>
      <c r="E30" s="23">
        <f>Transports[[#This Row],[Prognozētās izmaksas]]-Transports[[#This Row],[Faktiskās izmaksas]]</f>
        <v>0</v>
      </c>
      <c r="G30" t="s">
        <v>32</v>
      </c>
      <c r="H30" s="23"/>
      <c r="I30" s="23"/>
      <c r="J30" s="23">
        <f>Aizdevumi[[#This Row],[Prognozētās izmaksas]]-Aizdevumi[[#This Row],[Faktiskās izmaksas]]</f>
        <v>0</v>
      </c>
    </row>
    <row r="31" spans="1:10" x14ac:dyDescent="0.2">
      <c r="B31" t="s">
        <v>40</v>
      </c>
      <c r="C31" s="23"/>
      <c r="D31" s="23"/>
      <c r="E31" s="23">
        <f>Transports[[#This Row],[Prognozētās izmaksas]]-Transports[[#This Row],[Faktiskās izmaksas]]</f>
        <v>0</v>
      </c>
      <c r="G31" t="s">
        <v>33</v>
      </c>
      <c r="H31" s="23"/>
      <c r="I31" s="23"/>
      <c r="J31" s="23">
        <f>SUBTOTAL(109,Aizdevumi[Starpība])</f>
        <v>0</v>
      </c>
    </row>
    <row r="32" spans="1:10" x14ac:dyDescent="0.2">
      <c r="B32" t="s">
        <v>32</v>
      </c>
      <c r="C32" s="23"/>
      <c r="D32" s="23"/>
      <c r="E32" s="23">
        <f>Transports[[#This Row],[Prognozētās izmaksas]]-Transports[[#This Row],[Faktiskās izmaksas]]</f>
        <v>0</v>
      </c>
      <c r="G32" s="10"/>
      <c r="H32" s="10"/>
      <c r="I32" s="10"/>
      <c r="J32" s="10"/>
    </row>
    <row r="33" spans="1:10" x14ac:dyDescent="0.2">
      <c r="B33" t="s">
        <v>33</v>
      </c>
      <c r="C33" s="23"/>
      <c r="D33" s="23"/>
      <c r="E33" s="23">
        <f>SUBTOTAL(109,Transports[Starpība])</f>
        <v>0</v>
      </c>
      <c r="G33" t="s">
        <v>79</v>
      </c>
      <c r="H33" t="s">
        <v>62</v>
      </c>
      <c r="I33" t="s">
        <v>63</v>
      </c>
      <c r="J33" t="s">
        <v>64</v>
      </c>
    </row>
    <row r="34" spans="1:10" x14ac:dyDescent="0.2">
      <c r="B34" s="10"/>
      <c r="C34" s="10"/>
      <c r="D34" s="10"/>
      <c r="E34" s="10"/>
      <c r="G34" t="s">
        <v>80</v>
      </c>
      <c r="H34" s="23"/>
      <c r="I34" s="23"/>
      <c r="J34" s="23">
        <f>Nodokļi[[#This Row],[Prognozētās izmaksas]]-Nodokļi[[#This Row],[Faktiskās izmaksas]]</f>
        <v>0</v>
      </c>
    </row>
    <row r="35" spans="1:10" x14ac:dyDescent="0.2">
      <c r="A35" s="7" t="s">
        <v>14</v>
      </c>
      <c r="B35" t="s">
        <v>41</v>
      </c>
      <c r="C35" t="s">
        <v>62</v>
      </c>
      <c r="D35" t="s">
        <v>63</v>
      </c>
      <c r="E35" t="s">
        <v>64</v>
      </c>
      <c r="G35" t="s">
        <v>81</v>
      </c>
      <c r="H35" s="23"/>
      <c r="I35" s="23"/>
      <c r="J35" s="23">
        <f>Nodokļi[[#This Row],[Prognozētās izmaksas]]-Nodokļi[[#This Row],[Faktiskās izmaksas]]</f>
        <v>0</v>
      </c>
    </row>
    <row r="36" spans="1:10" x14ac:dyDescent="0.2">
      <c r="B36" t="s">
        <v>42</v>
      </c>
      <c r="C36" s="23"/>
      <c r="D36" s="23"/>
      <c r="E36" s="23">
        <f>Apdrošināšana[[#This Row],[Prognozētās izmaksas]]-Apdrošināšana[[#This Row],[Faktiskās izmaksas]]</f>
        <v>0</v>
      </c>
      <c r="G36" t="s">
        <v>82</v>
      </c>
      <c r="H36" s="23"/>
      <c r="I36" s="23"/>
      <c r="J36" s="23">
        <f>Nodokļi[[#This Row],[Prognozētās izmaksas]]-Nodokļi[[#This Row],[Faktiskās izmaksas]]</f>
        <v>0</v>
      </c>
    </row>
    <row r="37" spans="1:10" x14ac:dyDescent="0.2">
      <c r="B37" t="s">
        <v>43</v>
      </c>
      <c r="C37" s="23"/>
      <c r="D37" s="23"/>
      <c r="E37" s="23">
        <f>Apdrošināšana[[#This Row],[Prognozētās izmaksas]]-Apdrošināšana[[#This Row],[Faktiskās izmaksas]]</f>
        <v>0</v>
      </c>
      <c r="G37" t="s">
        <v>32</v>
      </c>
      <c r="H37" s="23"/>
      <c r="I37" s="23"/>
      <c r="J37" s="23">
        <f>Nodokļi[[#This Row],[Prognozētās izmaksas]]-Nodokļi[[#This Row],[Faktiskās izmaksas]]</f>
        <v>0</v>
      </c>
    </row>
    <row r="38" spans="1:10" x14ac:dyDescent="0.2">
      <c r="B38" t="s">
        <v>44</v>
      </c>
      <c r="C38" s="23"/>
      <c r="D38" s="23"/>
      <c r="E38" s="23">
        <f>Apdrošināšana[[#This Row],[Prognozētās izmaksas]]-Apdrošināšana[[#This Row],[Faktiskās izmaksas]]</f>
        <v>0</v>
      </c>
      <c r="G38" t="s">
        <v>33</v>
      </c>
      <c r="H38" s="23"/>
      <c r="I38" s="23"/>
      <c r="J38" s="23">
        <f>SUBTOTAL(109,Nodokļi[Starpība])</f>
        <v>0</v>
      </c>
    </row>
    <row r="39" spans="1:10" x14ac:dyDescent="0.2">
      <c r="B39" t="s">
        <v>32</v>
      </c>
      <c r="C39" s="23"/>
      <c r="D39" s="23"/>
      <c r="E39" s="23">
        <f>Apdrošināšana[[#This Row],[Prognozētās izmaksas]]-Apdrošināšana[[#This Row],[Faktiskās izmaksas]]</f>
        <v>0</v>
      </c>
      <c r="G39" s="10"/>
      <c r="H39" s="10"/>
      <c r="I39" s="10"/>
      <c r="J39" s="10"/>
    </row>
    <row r="40" spans="1:10" x14ac:dyDescent="0.2">
      <c r="B40" t="s">
        <v>33</v>
      </c>
      <c r="C40" s="23"/>
      <c r="D40" s="23"/>
      <c r="E40" s="23">
        <f>SUBTOTAL(109,Apdrošināšana[Starpība])</f>
        <v>0</v>
      </c>
      <c r="G40" t="s">
        <v>83</v>
      </c>
      <c r="H40" t="s">
        <v>62</v>
      </c>
      <c r="I40" t="s">
        <v>63</v>
      </c>
      <c r="J40" t="s">
        <v>64</v>
      </c>
    </row>
    <row r="41" spans="1:10" x14ac:dyDescent="0.2">
      <c r="B41" s="10"/>
      <c r="C41" s="10"/>
      <c r="D41" s="10"/>
      <c r="E41" s="10"/>
      <c r="G41" t="s">
        <v>84</v>
      </c>
      <c r="H41" s="23"/>
      <c r="I41" s="23"/>
      <c r="J41" s="23">
        <f>Uzkrājumi[[#This Row],[Prognozētās izmaksas]]-Uzkrājumi[[#This Row],[Faktiskās izmaksas]]</f>
        <v>0</v>
      </c>
    </row>
    <row r="42" spans="1:10" x14ac:dyDescent="0.2">
      <c r="A42" s="7" t="s">
        <v>15</v>
      </c>
      <c r="B42" t="s">
        <v>45</v>
      </c>
      <c r="C42" t="s">
        <v>62</v>
      </c>
      <c r="D42" t="s">
        <v>63</v>
      </c>
      <c r="E42" t="s">
        <v>64</v>
      </c>
      <c r="G42" t="s">
        <v>85</v>
      </c>
      <c r="H42" s="23"/>
      <c r="I42" s="23"/>
      <c r="J42" s="23">
        <f>Uzkrājumi[[#This Row],[Prognozētās izmaksas]]-Uzkrājumi[[#This Row],[Faktiskās izmaksas]]</f>
        <v>0</v>
      </c>
    </row>
    <row r="43" spans="1:10" x14ac:dyDescent="0.2">
      <c r="B43" t="s">
        <v>46</v>
      </c>
      <c r="C43" s="23"/>
      <c r="D43" s="23"/>
      <c r="E43" s="23">
        <f>Pārtika[[#This Row],[Prognozētās izmaksas]]-Pārtika[[#This Row],[Faktiskās izmaksas]]</f>
        <v>0</v>
      </c>
      <c r="G43" t="s">
        <v>32</v>
      </c>
      <c r="H43" s="23"/>
      <c r="I43" s="23"/>
      <c r="J43" s="23">
        <f>Uzkrājumi[[#This Row],[Prognozētās izmaksas]]-Uzkrājumi[[#This Row],[Faktiskās izmaksas]]</f>
        <v>0</v>
      </c>
    </row>
    <row r="44" spans="1:10" x14ac:dyDescent="0.2">
      <c r="B44" t="s">
        <v>47</v>
      </c>
      <c r="C44" s="23"/>
      <c r="D44" s="23"/>
      <c r="E44" s="23">
        <f>Pārtika[[#This Row],[Prognozētās izmaksas]]-Pārtika[[#This Row],[Faktiskās izmaksas]]</f>
        <v>0</v>
      </c>
      <c r="G44" t="s">
        <v>33</v>
      </c>
      <c r="H44" s="23"/>
      <c r="I44" s="23"/>
      <c r="J44" s="23">
        <f>SUBTOTAL(109,Uzkrājumi[Starpība])</f>
        <v>0</v>
      </c>
    </row>
    <row r="45" spans="1:10" x14ac:dyDescent="0.2">
      <c r="B45" t="s">
        <v>32</v>
      </c>
      <c r="C45" s="23"/>
      <c r="D45" s="23"/>
      <c r="E45" s="23">
        <f>Pārtika[[#This Row],[Prognozētās izmaksas]]-Pārtika[[#This Row],[Faktiskās izmaksas]]</f>
        <v>0</v>
      </c>
      <c r="G45" s="10"/>
      <c r="H45" s="10"/>
      <c r="I45" s="10"/>
      <c r="J45" s="10"/>
    </row>
    <row r="46" spans="1:10" x14ac:dyDescent="0.2">
      <c r="B46" t="s">
        <v>33</v>
      </c>
      <c r="C46" s="23"/>
      <c r="D46" s="23"/>
      <c r="E46" s="23">
        <f>SUBTOTAL(109,Pārtika[Starpība])</f>
        <v>0</v>
      </c>
      <c r="G46" t="s">
        <v>86</v>
      </c>
      <c r="H46" t="s">
        <v>62</v>
      </c>
      <c r="I46" t="s">
        <v>63</v>
      </c>
      <c r="J46" t="s">
        <v>64</v>
      </c>
    </row>
    <row r="47" spans="1:10" x14ac:dyDescent="0.2">
      <c r="B47" s="10"/>
      <c r="C47" s="10"/>
      <c r="D47" s="10"/>
      <c r="E47" s="10"/>
      <c r="G47" t="s">
        <v>87</v>
      </c>
      <c r="H47" s="23"/>
      <c r="I47" s="23"/>
      <c r="J47" s="23">
        <f>Dāvanas[[#This Row],[Prognozētās izmaksas]]-Dāvanas[[#This Row],[Faktiskās izmaksas]]</f>
        <v>0</v>
      </c>
    </row>
    <row r="48" spans="1:10" x14ac:dyDescent="0.2">
      <c r="A48" s="7" t="s">
        <v>16</v>
      </c>
      <c r="B48" t="s">
        <v>48</v>
      </c>
      <c r="C48" t="s">
        <v>62</v>
      </c>
      <c r="D48" t="s">
        <v>63</v>
      </c>
      <c r="E48" t="s">
        <v>64</v>
      </c>
      <c r="G48" t="s">
        <v>88</v>
      </c>
      <c r="H48" s="23"/>
      <c r="I48" s="23"/>
      <c r="J48" s="23">
        <f>Dāvanas[[#This Row],[Prognozētās izmaksas]]-Dāvanas[[#This Row],[Faktiskās izmaksas]]</f>
        <v>0</v>
      </c>
    </row>
    <row r="49" spans="1:10" x14ac:dyDescent="0.2">
      <c r="B49" t="s">
        <v>49</v>
      </c>
      <c r="C49" s="23"/>
      <c r="D49" s="23"/>
      <c r="E49" s="23">
        <f>Mājdzīvnieki[[#This Row],[Prognozētās izmaksas]]-Mājdzīvnieki[[#This Row],[Faktiskās izmaksas]]</f>
        <v>0</v>
      </c>
      <c r="G49" t="s">
        <v>89</v>
      </c>
      <c r="H49" s="23"/>
      <c r="I49" s="23"/>
      <c r="J49" s="23">
        <f>Dāvanas[[#This Row],[Prognozētās izmaksas]]-Dāvanas[[#This Row],[Faktiskās izmaksas]]</f>
        <v>0</v>
      </c>
    </row>
    <row r="50" spans="1:10" x14ac:dyDescent="0.2">
      <c r="B50" t="s">
        <v>50</v>
      </c>
      <c r="C50" s="23"/>
      <c r="D50" s="23"/>
      <c r="E50" s="23">
        <f>Mājdzīvnieki[[#This Row],[Prognozētās izmaksas]]-Mājdzīvnieki[[#This Row],[Faktiskās izmaksas]]</f>
        <v>0</v>
      </c>
      <c r="G50" t="s">
        <v>33</v>
      </c>
      <c r="H50" s="23"/>
      <c r="I50" s="23"/>
      <c r="J50" s="23">
        <f>SUBTOTAL(109,Dāvanas[Starpība])</f>
        <v>0</v>
      </c>
    </row>
    <row r="51" spans="1:10" x14ac:dyDescent="0.2">
      <c r="B51" t="s">
        <v>51</v>
      </c>
      <c r="C51" s="23"/>
      <c r="D51" s="23"/>
      <c r="E51" s="23">
        <f>Mājdzīvnieki[[#This Row],[Prognozētās izmaksas]]-Mājdzīvnieki[[#This Row],[Faktiskās izmaksas]]</f>
        <v>0</v>
      </c>
      <c r="G51" s="10"/>
      <c r="H51" s="10"/>
      <c r="I51" s="10"/>
      <c r="J51" s="10"/>
    </row>
    <row r="52" spans="1:10" x14ac:dyDescent="0.2">
      <c r="B52" t="s">
        <v>52</v>
      </c>
      <c r="C52" s="23"/>
      <c r="D52" s="23"/>
      <c r="E52" s="23">
        <f>Mājdzīvnieki[[#This Row],[Prognozētās izmaksas]]-Mājdzīvnieki[[#This Row],[Faktiskās izmaksas]]</f>
        <v>0</v>
      </c>
      <c r="G52" t="s">
        <v>90</v>
      </c>
      <c r="H52" t="s">
        <v>62</v>
      </c>
      <c r="I52" t="s">
        <v>63</v>
      </c>
      <c r="J52" t="s">
        <v>64</v>
      </c>
    </row>
    <row r="53" spans="1:10" x14ac:dyDescent="0.2">
      <c r="B53" t="s">
        <v>32</v>
      </c>
      <c r="C53" s="23"/>
      <c r="D53" s="23"/>
      <c r="E53" s="23">
        <f>Mājdzīvnieki[[#This Row],[Prognozētās izmaksas]]-Mājdzīvnieki[[#This Row],[Faktiskās izmaksas]]</f>
        <v>0</v>
      </c>
      <c r="G53" t="s">
        <v>91</v>
      </c>
      <c r="H53" s="23"/>
      <c r="I53" s="23"/>
      <c r="J53" s="23">
        <f>Juridiskie_pakalpojumi[[#This Row],[Prognozētās izmaksas]]-Juridiskie_pakalpojumi[[#This Row],[Faktiskās izmaksas]]</f>
        <v>0</v>
      </c>
    </row>
    <row r="54" spans="1:10" x14ac:dyDescent="0.2">
      <c r="B54" t="s">
        <v>33</v>
      </c>
      <c r="C54" s="23"/>
      <c r="D54" s="23"/>
      <c r="E54" s="23">
        <f>SUBTOTAL(109,Mājdzīvnieki[Starpība])</f>
        <v>0</v>
      </c>
      <c r="G54" t="s">
        <v>92</v>
      </c>
      <c r="H54" s="23"/>
      <c r="I54" s="23"/>
      <c r="J54" s="23">
        <f>Juridiskie_pakalpojumi[[#This Row],[Prognozētās izmaksas]]-Juridiskie_pakalpojumi[[#This Row],[Faktiskās izmaksas]]</f>
        <v>0</v>
      </c>
    </row>
    <row r="55" spans="1:10" x14ac:dyDescent="0.2">
      <c r="B55" s="10"/>
      <c r="C55" s="10"/>
      <c r="D55" s="10"/>
      <c r="E55" s="10"/>
      <c r="G55" t="s">
        <v>93</v>
      </c>
      <c r="H55" s="23"/>
      <c r="I55" s="23"/>
      <c r="J55" s="23">
        <f>Juridiskie_pakalpojumi[[#This Row],[Prognozētās izmaksas]]-Juridiskie_pakalpojumi[[#This Row],[Faktiskās izmaksas]]</f>
        <v>0</v>
      </c>
    </row>
    <row r="56" spans="1:10" x14ac:dyDescent="0.2">
      <c r="A56" s="7" t="s">
        <v>17</v>
      </c>
      <c r="B56" t="s">
        <v>53</v>
      </c>
      <c r="C56" t="s">
        <v>62</v>
      </c>
      <c r="D56" t="s">
        <v>63</v>
      </c>
      <c r="E56" t="s">
        <v>64</v>
      </c>
      <c r="G56" t="s">
        <v>32</v>
      </c>
      <c r="H56" s="23"/>
      <c r="I56" s="23"/>
      <c r="J56" s="23">
        <f>Juridiskie_pakalpojumi[[#This Row],[Prognozētās izmaksas]]-Juridiskie_pakalpojumi[[#This Row],[Faktiskās izmaksas]]</f>
        <v>0</v>
      </c>
    </row>
    <row r="57" spans="1:10" x14ac:dyDescent="0.2">
      <c r="B57" t="s">
        <v>50</v>
      </c>
      <c r="C57" s="23"/>
      <c r="D57" s="23"/>
      <c r="E57" s="23">
        <f>Personiskā_labsajūta[[#This Row],[Prognozētās izmaksas]]-Personiskā_labsajūta[[#This Row],[Faktiskās izmaksas]]</f>
        <v>0</v>
      </c>
      <c r="G57" t="s">
        <v>33</v>
      </c>
      <c r="H57" s="23"/>
      <c r="I57" s="23"/>
      <c r="J57" s="23">
        <f>SUBTOTAL(109,Juridiskie_pakalpojumi[Starpība])</f>
        <v>0</v>
      </c>
    </row>
    <row r="58" spans="1:10" x14ac:dyDescent="0.2">
      <c r="B58" t="s">
        <v>54</v>
      </c>
      <c r="C58" s="23"/>
      <c r="D58" s="23"/>
      <c r="E58" s="23">
        <f>Personiskā_labsajūta[[#This Row],[Prognozētās izmaksas]]-Personiskā_labsajūta[[#This Row],[Faktiskās izmaksas]]</f>
        <v>0</v>
      </c>
      <c r="G58" s="10"/>
      <c r="H58" s="10"/>
      <c r="I58" s="10"/>
      <c r="J58" s="10"/>
    </row>
    <row r="59" spans="1:10" x14ac:dyDescent="0.2">
      <c r="A59" s="7" t="s">
        <v>18</v>
      </c>
      <c r="B59" t="s">
        <v>55</v>
      </c>
      <c r="C59" s="23"/>
      <c r="D59" s="23"/>
      <c r="E59" s="23">
        <f>Personiskā_labsajūta[[#This Row],[Prognozētās izmaksas]]-Personiskā_labsajūta[[#This Row],[Faktiskās izmaksas]]</f>
        <v>0</v>
      </c>
      <c r="G59" s="11" t="s">
        <v>94</v>
      </c>
      <c r="H59" s="11"/>
      <c r="I59" s="11"/>
      <c r="J59" s="22">
        <f>SUBTOTAL(109,Mājoklis[Prognozētās izmaksas],Transports[Prognozētās izmaksas],Apdrošināšana[Prognozētās izmaksas],Pārtika[Prognozētās izmaksas],Mājdzīvnieki[Prognozētās izmaksas],Personiskā_labsajūta[Prognozētās izmaksas],Izklaide[Prognozētās izmaksas],Aizdevumi[Prognozētās izmaksas],Nodokļi[Prognozētās izmaksas],Uzkrājumi[Prognozētās izmaksas],Dāvanas[Prognozētās izmaksas],Juridiskie_pakalpojumi[Prognozētās izmaksas])</f>
        <v>1195</v>
      </c>
    </row>
    <row r="60" spans="1:10" x14ac:dyDescent="0.2">
      <c r="B60" t="s">
        <v>56</v>
      </c>
      <c r="C60" s="23"/>
      <c r="D60" s="23"/>
      <c r="E60" s="23">
        <f>Personiskā_labsajūta[[#This Row],[Prognozētās izmaksas]]-Personiskā_labsajūta[[#This Row],[Faktiskās izmaksas]]</f>
        <v>0</v>
      </c>
      <c r="G60" s="11"/>
      <c r="H60" s="11"/>
      <c r="I60" s="11"/>
      <c r="J60" s="22"/>
    </row>
    <row r="61" spans="1:10" x14ac:dyDescent="0.2">
      <c r="B61" t="s">
        <v>57</v>
      </c>
      <c r="C61" s="23"/>
      <c r="D61" s="23"/>
      <c r="E61" s="23">
        <f>Personiskā_labsajūta[[#This Row],[Prognozētās izmaksas]]-Personiskā_labsajūta[[#This Row],[Faktiskās izmaksas]]</f>
        <v>0</v>
      </c>
      <c r="G61" s="11" t="s">
        <v>95</v>
      </c>
      <c r="H61" s="11"/>
      <c r="I61" s="11"/>
      <c r="J61" s="22">
        <f>SUBTOTAL(109,Mājoklis[Faktiskās izmaksas],Transports[Faktiskās izmaksas],Apdrošināšana[Faktiskās izmaksas],Pārtika[Faktiskās izmaksas],Mājdzīvnieki[Faktiskās izmaksas],Personiskā_labsajūta[Faktiskās izmaksas],Izklaide[Faktiskās izmaksas],Aizdevumi[Faktiskās izmaksas],Nodokļi[Faktiskās izmaksas],Uzkrājumi[Faktiskās izmaksas],Dāvanas[Faktiskās izmaksas],Juridiskie_pakalpojumi[Faktiskās izmaksas])</f>
        <v>1236</v>
      </c>
    </row>
    <row r="62" spans="1:10" x14ac:dyDescent="0.2">
      <c r="B62" t="s">
        <v>58</v>
      </c>
      <c r="C62" s="23"/>
      <c r="D62" s="23"/>
      <c r="E62" s="23">
        <f>Personiskā_labsajūta[[#This Row],[Prognozētās izmaksas]]-Personiskā_labsajūta[[#This Row],[Faktiskās izmaksas]]</f>
        <v>0</v>
      </c>
      <c r="G62" s="11"/>
      <c r="H62" s="11"/>
      <c r="I62" s="11"/>
      <c r="J62" s="22"/>
    </row>
    <row r="63" spans="1:10" x14ac:dyDescent="0.2">
      <c r="B63" t="s">
        <v>32</v>
      </c>
      <c r="C63" s="23"/>
      <c r="D63" s="23"/>
      <c r="E63" s="23">
        <f>Personiskā_labsajūta[[#This Row],[Prognozētās izmaksas]]-Personiskā_labsajūta[[#This Row],[Faktiskās izmaksas]]</f>
        <v>0</v>
      </c>
      <c r="G63" s="11" t="s">
        <v>96</v>
      </c>
      <c r="H63" s="11"/>
      <c r="I63" s="11"/>
      <c r="J63" s="22">
        <f>J59-J61</f>
        <v>-41</v>
      </c>
    </row>
    <row r="64" spans="1:10" x14ac:dyDescent="0.2">
      <c r="B64" t="s">
        <v>33</v>
      </c>
      <c r="C64" s="23"/>
      <c r="D64" s="23"/>
      <c r="E64" s="23">
        <f>SUBTOTAL(109,Personiskā_labsajūta[Starpība])</f>
        <v>0</v>
      </c>
      <c r="G64" s="11"/>
      <c r="H64" s="11"/>
      <c r="I64" s="11"/>
      <c r="J64" s="22"/>
    </row>
    <row r="65" spans="2:5" x14ac:dyDescent="0.2">
      <c r="B65" s="10"/>
      <c r="C65" s="10"/>
      <c r="D65" s="10"/>
      <c r="E65" s="10"/>
    </row>
  </sheetData>
  <mergeCells count="20">
    <mergeCell ref="B8:B10"/>
    <mergeCell ref="B4:B6"/>
    <mergeCell ref="G8:I9"/>
    <mergeCell ref="G6:I7"/>
    <mergeCell ref="G4:I5"/>
    <mergeCell ref="C10:D10"/>
    <mergeCell ref="C9:D9"/>
    <mergeCell ref="C8:D8"/>
    <mergeCell ref="C6:D6"/>
    <mergeCell ref="C5:D5"/>
    <mergeCell ref="J8:J9"/>
    <mergeCell ref="J6:J7"/>
    <mergeCell ref="J4:J5"/>
    <mergeCell ref="G59:I60"/>
    <mergeCell ref="C4:D4"/>
    <mergeCell ref="G63:I64"/>
    <mergeCell ref="J63:J64"/>
    <mergeCell ref="J59:J60"/>
    <mergeCell ref="J61:J62"/>
    <mergeCell ref="G61:I62"/>
  </mergeCells>
  <conditionalFormatting sqref="J8:J9">
    <cfRule type="cellIs" dxfId="41" priority="2" operator="lessThan">
      <formula>0</formula>
    </cfRule>
  </conditionalFormatting>
  <conditionalFormatting sqref="J63:J64">
    <cfRule type="cellIs" dxfId="40" priority="1" operator="lessThan">
      <formula>0</formula>
    </cfRule>
  </conditionalFormatting>
  <printOptions horizontalCentered="1"/>
  <pageMargins left="0.4" right="0.4" top="0.4" bottom="0.4" header="0.3" footer="0.3"/>
  <pageSetup paperSize="9" fitToHeight="0" orientation="portrait" r:id="rId1"/>
  <headerFooter differentFirst="1">
    <oddFooter>Page &amp;P of &amp;N</oddFooter>
  </headerFooter>
  <ignoredErrors>
    <ignoredError sqref="J13:J21 E26:E32 J25:J30 J34:J37 E36:E39 E43:E45 J41:J43 J47:J49 J60 E49:E53 J62" emptyCellReference="1"/>
    <ignoredError sqref="J4:J9" evalError="1"/>
  </ignoredErrors>
  <tableParts count="12">
    <tablePart r:id="rId2"/>
    <tablePart r:id="rId3"/>
    <tablePart r:id="rId4"/>
    <tablePart r:id="rId5"/>
    <tablePart r:id="rId6"/>
    <tablePart r:id="rId7"/>
    <tablePart r:id="rId8"/>
    <tablePart r:id="rId9"/>
    <tablePart r:id="rId10"/>
    <tablePart r:id="rId11"/>
    <tablePart r:id="rId12"/>
    <tablePart r:id="rId13"/>
  </tableParts>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2.xml><?xml version="1.0" encoding="utf-8"?>
<ds:datastoreItem xmlns:ds="http://schemas.openxmlformats.org/officeDocument/2006/customXml" ds:itemID="{FD4E279B-303C-4A52-8818-2636CC859189}">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1.xml><?xml version="1.0" encoding="utf-8"?>
<ds:datastoreItem xmlns:ds="http://schemas.openxmlformats.org/officeDocument/2006/customXml" ds:itemID="{95EC540C-C9B8-4D0B-8D06-F712534BA372}">
  <ds:schemaRefs>
    <ds:schemaRef ds:uri="http://schemas.microsoft.com/sharepoint/v3/contenttype/forms"/>
  </ds:schemaRefs>
</ds:datastoreItem>
</file>

<file path=customXml/itemProps33.xml><?xml version="1.0" encoding="utf-8"?>
<ds:datastoreItem xmlns:ds="http://schemas.openxmlformats.org/officeDocument/2006/customXml" ds:itemID="{273C8A10-4641-47B6-85C4-8BA8A19858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Template>TM04101071</ap:Template>
  <ap:DocSecurity>0</ap:DocSecurity>
  <ap:ScaleCrop>false</ap:ScaleCrop>
  <ap:HeadingPairs>
    <vt:vector baseType="variant" size="2">
      <vt:variant>
        <vt:lpstr>Darblapas</vt:lpstr>
      </vt:variant>
      <vt:variant>
        <vt:i4>2</vt:i4>
      </vt:variant>
    </vt:vector>
  </ap:HeadingPairs>
  <ap:TitlesOfParts>
    <vt:vector baseType="lpstr" size="2">
      <vt:lpstr>SĀKUMS</vt:lpstr>
      <vt:lpstr>PERSONISKAIS IKMĒNEŠA BUDŽETS</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2022-11-06T05:44:32Z</dcterms:created>
  <dcterms:modified xsi:type="dcterms:W3CDTF">2022-11-23T03:02:46Z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