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F5665249-CB31-475F-A47E-6CBF0C9CA81E}" xr6:coauthVersionLast="31" xr6:coauthVersionMax="31" xr10:uidLastSave="{00000000-0000-0000-0000-000000000000}"/>
  <bookViews>
    <workbookView xWindow="0" yWindow="0" windowWidth="28800" windowHeight="12000" xr2:uid="{00000000-000D-0000-FFFF-FFFF00000000}"/>
  </bookViews>
  <sheets>
    <sheet name="Peļņa un zaudējumi" sheetId="1" r:id="rId1"/>
    <sheet name="Ieņēmumi" sheetId="3" r:id="rId2"/>
    <sheet name="Darbības izmaksas" sheetId="2" r:id="rId3"/>
  </sheets>
  <definedNames>
    <definedName name="_xlnm.Print_Titles" localSheetId="2">'Darbības izmaksas'!$3:$3</definedName>
    <definedName name="_xlnm.Print_Titles" localSheetId="1">Ieņēmumi!$3:$3</definedName>
    <definedName name="_xlnm.Print_Titles" localSheetId="0">'Peļņa un zaudējumi'!$4:$4</definedName>
    <definedName name="NetIncome">'Peļņa un zaudējumi'!$O$9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D17" i="2"/>
  <c r="E17" i="2"/>
  <c r="F17" i="2"/>
  <c r="G17" i="2"/>
  <c r="H17" i="2"/>
  <c r="I17" i="2"/>
  <c r="J17" i="2"/>
  <c r="K17" i="2"/>
  <c r="L17" i="2"/>
  <c r="M17" i="2"/>
  <c r="C17" i="2"/>
  <c r="C2" i="2"/>
  <c r="B1" i="2"/>
  <c r="C12" i="3" l="1"/>
  <c r="E12" i="3"/>
  <c r="F12" i="3"/>
  <c r="G12" i="3"/>
  <c r="H12" i="3"/>
  <c r="I12" i="3"/>
  <c r="J12" i="3"/>
  <c r="K12" i="3"/>
  <c r="L12" i="3"/>
  <c r="M12" i="3"/>
  <c r="N12" i="3"/>
  <c r="C2" i="3"/>
  <c r="D10" i="3"/>
  <c r="D12" i="3" s="1"/>
  <c r="E10" i="3"/>
  <c r="F10" i="3"/>
  <c r="G10" i="3"/>
  <c r="H10" i="3"/>
  <c r="I10" i="3"/>
  <c r="J10" i="3"/>
  <c r="K10" i="3"/>
  <c r="L10" i="3"/>
  <c r="M10" i="3"/>
  <c r="N10" i="3"/>
  <c r="C10" i="3"/>
  <c r="B1" i="3"/>
  <c r="K5" i="1" l="1"/>
  <c r="G5" i="1"/>
  <c r="C5" i="1"/>
  <c r="O11" i="3"/>
  <c r="O9" i="3"/>
  <c r="O10" i="3" s="1"/>
  <c r="O12" i="3" s="1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s="1"/>
  <c r="D5" i="1" l="1"/>
  <c r="D7" i="1" s="1"/>
  <c r="D9" i="1" s="1"/>
  <c r="E5" i="1"/>
  <c r="E7" i="1" s="1"/>
  <c r="F5" i="1"/>
  <c r="F7" i="1" s="1"/>
  <c r="H5" i="1"/>
  <c r="H7" i="1" s="1"/>
  <c r="I5" i="1"/>
  <c r="I7" i="1" s="1"/>
  <c r="J5" i="1"/>
  <c r="J7" i="1" s="1"/>
  <c r="L5" i="1"/>
  <c r="L7" i="1" s="1"/>
  <c r="L9" i="1" s="1"/>
  <c r="M5" i="1"/>
  <c r="M7" i="1" s="1"/>
  <c r="M9" i="1" s="1"/>
  <c r="N5" i="1"/>
  <c r="N7" i="1" s="1"/>
  <c r="C7" i="1"/>
  <c r="G7" i="1"/>
  <c r="K7" i="1"/>
  <c r="O5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<sst xmlns="http://schemas.openxmlformats.org/spreadsheetml/2006/main" count="76" uniqueCount="50">
  <si>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GADS</t>
  </si>
  <si>
    <t>Līniju diagramma, kurā redzama bruto peļņa un kopējie darbības izdevumi, atrodas šajā šūnā. Ievadiet datus šajā tabulā.</t>
  </si>
  <si>
    <t>Ienākumi no darbības</t>
  </si>
  <si>
    <t>Procentu ienākumi (izdevumi)</t>
  </si>
  <si>
    <t>Ienākumi pirms ienākumu nodokļa</t>
  </si>
  <si>
    <t>Maksājamais ienākuma nodoklis</t>
  </si>
  <si>
    <t>Neto ienākumi</t>
  </si>
  <si>
    <t>PEĻŅAS VAI ZAUDĒJUMU APRĒĶINS</t>
  </si>
  <si>
    <t>UZŅĒMUMA NOSAUKUMS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</si>
  <si>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</si>
  <si>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</si>
  <si>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</si>
  <si>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</si>
  <si>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</si>
  <si>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</si>
  <si>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</si>
  <si>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</si>
  <si>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</si>
  <si>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NETO IENĀKUMI</t>
  </si>
  <si>
    <t>OKT</t>
  </si>
  <si>
    <t>NOV</t>
  </si>
  <si>
    <t>DEC</t>
  </si>
  <si>
    <t>NO GADA SĀKUMA</t>
  </si>
  <si>
    <t>Ieņēmumi</t>
  </si>
  <si>
    <t>Pārdošana</t>
  </si>
  <si>
    <t>Atgrieztās preces (samazinājums)</t>
  </si>
  <si>
    <t>Preču atlaides (samazinājums)</t>
  </si>
  <si>
    <t>Citi ieņēmumi 1</t>
  </si>
  <si>
    <t>Citi ieņēmumi 2</t>
  </si>
  <si>
    <t>Citi ieņēmumi 3</t>
  </si>
  <si>
    <t>Neto apgrozījums</t>
  </si>
  <si>
    <t>Pārdoto preču izmaksas</t>
  </si>
  <si>
    <t>Bruto peļņa</t>
  </si>
  <si>
    <t>PEĻŅAS VAI ZAUDĒJUMU APRĒĶINS - IEŅĒMUMI</t>
  </si>
  <si>
    <t>Darbības izmaksas</t>
  </si>
  <si>
    <t>Algas</t>
  </si>
  <si>
    <t>Nolietojums</t>
  </si>
  <si>
    <t>Īres maksa</t>
  </si>
  <si>
    <t>Biroja piederumi</t>
  </si>
  <si>
    <t>Komunālie pakalpojumi</t>
  </si>
  <si>
    <t>Tālrunis</t>
  </si>
  <si>
    <t>Apdrošināšana</t>
  </si>
  <si>
    <t>Ceļošana</t>
  </si>
  <si>
    <t>Uzturēšana</t>
  </si>
  <si>
    <t>Reklāma</t>
  </si>
  <si>
    <t>Citi 1</t>
  </si>
  <si>
    <t>Citi 2</t>
  </si>
  <si>
    <t>Citi 3</t>
  </si>
  <si>
    <t>Kopējās darbības izmaksas</t>
  </si>
  <si>
    <t>PEĻŅAS VAI ZAUDĒJUMU APRĒĶINS - DARBĪBAS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</si>
</sst>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_ * #,##0_ ;_ * \-#,##0_ ;_ * &quot;-&quot;_ ;_ @_ "/>
    <numFmt numFmtId="166" formatCode="#,##0\ [$EUR]"/>
    <numFmt numFmtId="167" formatCode="#,##0\ [$EUR];\-#,##0\ [$EUR]"/>
    <numFmt numFmtId="168" formatCode="_-* #,##0.00\ [$EUR]_-;\-* #,##0.00\ [$EUR]_-;_-* &quot;-&quot;??\ [$EUR]_-;_-@_-"/>
  </numFmts>
  <fonts count="17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family val="2"/>
      <charset val="186"/>
      <scheme val="minor"/>
    </font>
    <font>
      <sz val="11"/>
      <color theme="3"/>
      <name val="Segoe U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168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5" fontId="14" fillId="0" borderId="0" applyFill="0" applyBorder="0" applyAlignment="0" applyProtection="0"/>
    <xf numFmtId="167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0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167" fontId="0" fillId="2" borderId="0" xfId="8" applyFont="1" applyFill="1" applyBorder="1" applyAlignment="1">
      <alignment vertical="center"/>
    </xf>
    <xf numFmtId="167" fontId="0" fillId="2" borderId="0" xfId="8" applyFont="1" applyFill="1" applyBorder="1" applyAlignment="1">
      <alignment horizontal="right" vertical="center" indent="1"/>
    </xf>
    <xf numFmtId="167" fontId="3" fillId="2" borderId="0" xfId="8" applyFont="1" applyFill="1" applyBorder="1" applyAlignment="1">
      <alignment vertical="center"/>
    </xf>
    <xf numFmtId="167" fontId="3" fillId="2" borderId="0" xfId="8" applyFont="1" applyFill="1" applyBorder="1" applyAlignment="1">
      <alignment horizontal="right" vertical="center" indent="1"/>
    </xf>
    <xf numFmtId="167" fontId="2" fillId="2" borderId="0" xfId="8" applyFont="1" applyFill="1" applyBorder="1" applyAlignment="1">
      <alignment vertical="center"/>
    </xf>
    <xf numFmtId="167" fontId="2" fillId="2" borderId="0" xfId="8" applyFont="1" applyFill="1" applyBorder="1" applyAlignment="1">
      <alignment horizontal="right" vertical="center" indent="1"/>
    </xf>
    <xf numFmtId="167" fontId="11" fillId="4" borderId="0" xfId="8" applyFont="1" applyFill="1" applyBorder="1" applyAlignment="1">
      <alignment vertical="center"/>
    </xf>
    <xf numFmtId="167" fontId="11" fillId="4" borderId="0" xfId="8" applyFont="1" applyFill="1" applyBorder="1" applyAlignment="1">
      <alignment horizontal="right" vertical="center" indent="1"/>
    </xf>
    <xf numFmtId="167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Alignment="1">
      <alignment horizontal="right" wrapText="1"/>
    </xf>
    <xf numFmtId="0" fontId="2" fillId="6" borderId="1" xfId="0" applyFont="1" applyFill="1" applyBorder="1" applyAlignment="1">
      <alignment wrapText="1"/>
    </xf>
    <xf numFmtId="0" fontId="15" fillId="2" borderId="0" xfId="0" applyFont="1" applyFill="1" applyBorder="1">
      <alignment vertical="center" wrapText="1"/>
    </xf>
    <xf numFmtId="167" fontId="0" fillId="2" borderId="0" xfId="8" applyNumberFormat="1" applyFont="1" applyFill="1" applyBorder="1" applyAlignment="1">
      <alignment vertical="center" wrapText="1"/>
    </xf>
    <xf numFmtId="167" fontId="15" fillId="6" borderId="0" xfId="0" applyNumberFormat="1" applyFont="1" applyFill="1" applyBorder="1" applyAlignment="1">
      <alignment vertical="center" wrapText="1"/>
    </xf>
    <xf numFmtId="167" fontId="0" fillId="6" borderId="0" xfId="8" applyNumberFormat="1" applyFont="1" applyFill="1" applyBorder="1" applyAlignment="1">
      <alignment vertical="center" wrapText="1"/>
    </xf>
    <xf numFmtId="167" fontId="11" fillId="3" borderId="0" xfId="1" applyNumberFormat="1" applyFont="1" applyFill="1" applyBorder="1" applyAlignment="1">
      <alignment vertical="center"/>
    </xf>
    <xf numFmtId="0" fontId="3" fillId="2" borderId="0" xfId="0" applyNumberFormat="1" applyFont="1" applyFill="1">
      <alignment vertical="center" wrapText="1"/>
    </xf>
    <xf numFmtId="0" fontId="15" fillId="2" borderId="0" xfId="0" applyFont="1" applyFill="1" applyBorder="1" applyAlignment="1">
      <alignment horizontal="left" vertical="center" indent="1"/>
    </xf>
    <xf numFmtId="167" fontId="16" fillId="2" borderId="0" xfId="0" applyNumberFormat="1" applyFont="1" applyFill="1" applyAlignment="1">
      <alignment vertical="center" wrapText="1"/>
    </xf>
    <xf numFmtId="167" fontId="15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6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</cellXfs>
  <cellStyles count="11">
    <cellStyle name="Komats [0]" xfId="7" builtinId="6" customBuiltin="1"/>
    <cellStyle name="Nosaukums" xfId="2" builtinId="15" customBuiltin="1"/>
    <cellStyle name="Parasts" xfId="0" builtinId="0" customBuiltin="1"/>
    <cellStyle name="Piezīme" xfId="10" builtinId="10" customBuiltin="1"/>
    <cellStyle name="Procenti" xfId="9" builtinId="5" customBuiltin="1"/>
    <cellStyle name="Valūta" xfId="1" builtinId="4" customBuiltin="1"/>
    <cellStyle name="Valūta [0]" xfId="8" builtinId="7" customBuiltin="1"/>
    <cellStyle name="Virsraksts 1" xfId="3" builtinId="16" customBuiltin="1"/>
    <cellStyle name="Virsraksts 2" xfId="4" builtinId="17" customBuiltin="1"/>
    <cellStyle name="Virsraksts 3" xfId="5" builtinId="18" customBuiltin="1"/>
    <cellStyle name="Virsraksts 4" xfId="6" builtinId="19" customBuiltin="1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Peļņa un zaudējumi" defaultPivotStyle="PivotStyleLight16">
    <tableStyle name="Izdevumi" pivot="0" count="7" xr9:uid="{00000000-0011-0000-FFFF-FFFF00000000}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ColumnStripe" dxfId="51"/>
      <tableStyleElement type="secondColumnStripe" dxfId="50"/>
    </tableStyle>
    <tableStyle name="Peļņa un zaudējumi" pivot="0" count="7" xr9:uid="{00000000-0011-0000-FFFF-FFFF0100000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ColumnStripe" dxfId="44"/>
      <tableStyleElement type="secondColumn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Ieņēmumi!$B$12</c:f>
              <c:strCache>
                <c:ptCount val="1"/>
                <c:pt idx="0">
                  <c:v>Bruto peļņa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Ieņēmumi!$C$12:$N$12</c:f>
              <c:numCache>
                <c:formatCode>#\ ##0\ [$EUR];\-#\ ##0\ [$EUR]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'Darbības izmaksas'!$B$17</c:f>
              <c:strCache>
                <c:ptCount val="1"/>
                <c:pt idx="0">
                  <c:v>Kopējās darbības izmaksas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'Darbības izmaksas'!$C$17:$N$17</c:f>
              <c:numCache>
                <c:formatCode>#\ ##0\ [$EUR];\-#\ ##0\ [$EUR]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#\ ##0\ [$EUR];\-#\ ##0\ [$EUR]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2</xdr:row>
      <xdr:rowOff>85725</xdr:rowOff>
    </xdr:from>
    <xdr:to>
      <xdr:col>14</xdr:col>
      <xdr:colOff>1533524</xdr:colOff>
      <xdr:row>2</xdr:row>
      <xdr:rowOff>1285875</xdr:rowOff>
    </xdr:to>
    <xdr:graphicFrame macro="">
      <xdr:nvGraphicFramePr>
        <xdr:cNvPr id="3" name="Diagramma 2" descr="Līniju diagramma, kurā redzama bruto peļņa un kopējie darbības izdevum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eņēmumi" displayName="Ieņēmumi" ref="B3:O10" totalsRowCount="1" headerRowDxfId="42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Ieņēmumi" totalsRowLabel="Neto apgrozījums" totalsRowDxfId="41"/>
    <tableColumn id="2" xr3:uid="{00000000-0010-0000-0000-000002000000}" name="JAN" totalsRowFunction="custom" dataDxfId="40" totalsRowDxfId="39">
      <totalsRowFormula>IF(SUM(C4:C9)=0,"",SUM(C4:C9))</totalsRowFormula>
    </tableColumn>
    <tableColumn id="3" xr3:uid="{00000000-0010-0000-0000-000003000000}" name="FEB" totalsRowFunction="custom" dataDxfId="38" totalsRowDxfId="37">
      <totalsRowFormula>IF(SUM(D4:D9)=0,"",SUM(D4:D9))</totalsRowFormula>
    </tableColumn>
    <tableColumn id="4" xr3:uid="{00000000-0010-0000-0000-000004000000}" name="MAR" totalsRowFunction="custom" dataDxfId="36" totalsRowDxfId="35">
      <totalsRowFormula>IF(SUM(E4:E9)=0,"",SUM(E4:E9))</totalsRowFormula>
    </tableColumn>
    <tableColumn id="5" xr3:uid="{00000000-0010-0000-0000-000005000000}" name="APR" totalsRowFunction="custom" dataDxfId="34" totalsRowDxfId="33">
      <totalsRowFormula>IF(SUM(F4:F9)=0,"",SUM(F4:F9))</totalsRowFormula>
    </tableColumn>
    <tableColumn id="6" xr3:uid="{00000000-0010-0000-0000-000006000000}" name="MAI" totalsRowFunction="custom" dataDxfId="32" totalsRowDxfId="31">
      <totalsRowFormula>IF(SUM(G4:G9)=0,"",SUM(G4:G9))</totalsRowFormula>
    </tableColumn>
    <tableColumn id="7" xr3:uid="{00000000-0010-0000-0000-000007000000}" name="JŪN" totalsRowFunction="custom" dataDxfId="30" totalsRowDxfId="29">
      <totalsRowFormula>IF(SUM(H4:H9)=0,"",SUM(H4:H9))</totalsRowFormula>
    </tableColumn>
    <tableColumn id="8" xr3:uid="{00000000-0010-0000-0000-000008000000}" name="JŪL" totalsRowFunction="custom" dataDxfId="28" totalsRowDxfId="27">
      <totalsRowFormula>IF(SUM(I4:I9)=0,"",SUM(I4:I9))</totalsRowFormula>
    </tableColumn>
    <tableColumn id="9" xr3:uid="{00000000-0010-0000-0000-000009000000}" name="AUG" totalsRowFunction="custom" dataDxfId="26" totalsRowDxfId="25">
      <totalsRowFormula>IF(SUM(J4:J9)=0,"",SUM(J4:J9))</totalsRowFormula>
    </tableColumn>
    <tableColumn id="10" xr3:uid="{00000000-0010-0000-0000-00000A000000}" name="SEP" totalsRowFunction="custom" dataDxfId="24" totalsRowDxfId="23">
      <totalsRowFormula>IF(SUM(K4:K9)=0,"",SUM(K4:K9))</totalsRowFormula>
    </tableColumn>
    <tableColumn id="11" xr3:uid="{00000000-0010-0000-0000-00000B000000}" name="OKT" totalsRowFunction="custom" dataDxfId="22" totalsRowDxfId="21">
      <totalsRowFormula>IF(SUM(L4:L9)=0,"",SUM(L4:L9))</totalsRowFormula>
    </tableColumn>
    <tableColumn id="12" xr3:uid="{00000000-0010-0000-0000-00000C000000}" name="NOV" totalsRowFunction="custom" dataDxfId="20" totalsRowDxfId="19">
      <totalsRowFormula>IF(SUM(M4:M9)=0,"",SUM(M4:M9))</totalsRowFormula>
    </tableColumn>
    <tableColumn id="13" xr3:uid="{00000000-0010-0000-0000-00000D000000}" name="DEC" totalsRowFunction="custom" dataDxfId="18" totalsRowDxfId="17">
      <totalsRowFormula>IF(SUM(N4:N9)=0,"",SUM(N4:N9))</totalsRowFormula>
    </tableColumn>
    <tableColumn id="14" xr3:uid="{00000000-0010-0000-0000-00000E000000}" name="NO GADA SĀKUMA" totalsRowFunction="sum" dataDxfId="16" totalsRowDxfId="15">
      <calculatedColumnFormula>SUM(C4:N4)</calculatedColumnFormula>
    </tableColumn>
  </tableColumns>
  <tableStyleInfo name="Peļņa un zaudējumi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katra mēneša ieņēmumus. Gada summa tiek aprēķināta automāti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zdevumi" displayName="Izdevumi" ref="B3:O17" totalsRowCount="1" headerRowDxfId="14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Darbības izmaksas" totalsRowLabel="Kopējās darbības izmaksas" totalsRowDxfId="13"/>
    <tableColumn id="2" xr3:uid="{00000000-0010-0000-0100-000002000000}" name="JAN" totalsRowFunction="custom" totalsRowDxfId="12">
      <totalsRowFormula>IF(SUM(C4:C16)=0,"",SUM(C4:C16))</totalsRowFormula>
    </tableColumn>
    <tableColumn id="3" xr3:uid="{00000000-0010-0000-0100-000003000000}" name="FEB" totalsRowFunction="custom" totalsRowDxfId="11">
      <totalsRowFormula>IF(SUM(D4:D16)=0,"",SUM(D4:D16))</totalsRowFormula>
    </tableColumn>
    <tableColumn id="4" xr3:uid="{00000000-0010-0000-0100-000004000000}" name="MAR" totalsRowFunction="custom" totalsRowDxfId="10">
      <totalsRowFormula>IF(SUM(E4:E16)=0,"",SUM(E4:E16))</totalsRowFormula>
    </tableColumn>
    <tableColumn id="5" xr3:uid="{00000000-0010-0000-0100-000005000000}" name="APR" totalsRowFunction="custom" totalsRowDxfId="9">
      <totalsRowFormula>IF(SUM(F4:F16)=0,"",SUM(F4:F16))</totalsRowFormula>
    </tableColumn>
    <tableColumn id="6" xr3:uid="{00000000-0010-0000-0100-000006000000}" name="MAI" totalsRowFunction="custom" totalsRowDxfId="8">
      <totalsRowFormula>IF(SUM(G4:G16)=0,"",SUM(G4:G16))</totalsRowFormula>
    </tableColumn>
    <tableColumn id="7" xr3:uid="{00000000-0010-0000-0100-000007000000}" name="JŪN" totalsRowFunction="custom" totalsRowDxfId="7">
      <totalsRowFormula>IF(SUM(H4:H16)=0,"",SUM(H4:H16))</totalsRowFormula>
    </tableColumn>
    <tableColumn id="8" xr3:uid="{00000000-0010-0000-0100-000008000000}" name="JŪL" totalsRowFunction="custom" totalsRowDxfId="6">
      <totalsRowFormula>IF(SUM(I4:I16)=0,"",SUM(I4:I16))</totalsRowFormula>
    </tableColumn>
    <tableColumn id="9" xr3:uid="{00000000-0010-0000-0100-000009000000}" name="AUG" totalsRowFunction="custom" totalsRowDxfId="5">
      <totalsRowFormula>IF(SUM(J4:J16)=0,"",SUM(J4:J16))</totalsRowFormula>
    </tableColumn>
    <tableColumn id="10" xr3:uid="{00000000-0010-0000-0100-00000A000000}" name="SEP" totalsRowFunction="custom" totalsRowDxfId="4">
      <totalsRowFormula>IF(SUM(K4:K16)=0,"",SUM(K4:K16))</totalsRowFormula>
    </tableColumn>
    <tableColumn id="11" xr3:uid="{00000000-0010-0000-0100-00000B000000}" name="OKT" totalsRowFunction="custom" totalsRowDxfId="3">
      <totalsRowFormula>IF(SUM(L4:L16)=0,"",SUM(L4:L16))</totalsRowFormula>
    </tableColumn>
    <tableColumn id="12" xr3:uid="{00000000-0010-0000-0100-00000C000000}" name="NOV" totalsRowFunction="custom" totalsRowDxfId="2">
      <totalsRowFormula>IF(SUM(M4:M16)=0,"",SUM(M4:M16))</totalsRowFormula>
    </tableColumn>
    <tableColumn id="13" xr3:uid="{00000000-0010-0000-0100-00000D000000}" name="DEC" totalsRowFunction="custom" totalsRowDxfId="1">
      <totalsRowFormula>IF(SUM(N4:N16)=0,"",SUM(N4:N16))</totalsRowFormula>
    </tableColumn>
    <tableColumn id="14" xr3:uid="{00000000-0010-0000-0100-00000E000000}" name="NO GADA SĀKUMA" totalsRowFunction="sum" totalsRowDxfId="0">
      <calculatedColumnFormula>SUM(C4:N4)</calculatedColumnFormula>
    </tableColumn>
  </tableColumns>
  <tableStyleInfo name="Izdevumi" showFirstColumn="0" showLastColumn="0" showRowStripes="1" showColumnStripes="0"/>
  <extLst>
    <ext xmlns:x14="http://schemas.microsoft.com/office/spreadsheetml/2009/9/main" uri="{504A1905-F514-4f6f-8877-14C23A59335A}">
      <x14:table altTextSummary="Ievadiet katra mēneša darbību izdevumus šajā tabulā. Gada summa tiek aprēķināta automātiski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33.5" customWidth="1"/>
    <col min="3" max="14" width="14.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8" t="s">
        <v>0</v>
      </c>
      <c r="C1" s="39" t="s">
        <v>7</v>
      </c>
      <c r="D1" s="39"/>
      <c r="E1" s="39"/>
      <c r="F1" s="39"/>
      <c r="G1" s="39"/>
      <c r="H1" s="39"/>
      <c r="I1" s="39"/>
      <c r="J1" s="39"/>
      <c r="K1" s="39"/>
      <c r="L1" s="36" t="s">
        <v>18</v>
      </c>
      <c r="M1" s="36"/>
      <c r="N1" s="36"/>
      <c r="O1" s="36"/>
    </row>
    <row r="2" spans="1:15" ht="65.099999999999994" customHeight="1" x14ac:dyDescent="0.3">
      <c r="A2" s="1"/>
      <c r="B2" s="38"/>
      <c r="C2" s="35" t="s">
        <v>8</v>
      </c>
      <c r="D2" s="35"/>
      <c r="E2" s="35"/>
      <c r="F2" s="35"/>
      <c r="G2" s="35"/>
      <c r="H2" s="35"/>
      <c r="I2" s="35"/>
      <c r="J2" s="35"/>
      <c r="K2" s="35"/>
      <c r="L2" s="37">
        <f>NetIncome</f>
        <v>72450.139999999985</v>
      </c>
      <c r="M2" s="37"/>
      <c r="N2" s="37"/>
      <c r="O2" s="37"/>
    </row>
    <row r="3" spans="1:15" ht="105" customHeight="1" x14ac:dyDescent="0.3">
      <c r="A3" s="1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21" customFormat="1" ht="39.950000000000003" customHeight="1" thickBot="1" x14ac:dyDescent="0.35">
      <c r="A4" s="4"/>
      <c r="B4" s="20"/>
      <c r="C4" s="24" t="s">
        <v>9</v>
      </c>
      <c r="D4" s="24" t="s">
        <v>10</v>
      </c>
      <c r="E4" s="24" t="s">
        <v>11</v>
      </c>
      <c r="F4" s="24" t="s">
        <v>12</v>
      </c>
      <c r="G4" s="24" t="s">
        <v>13</v>
      </c>
      <c r="H4" s="24" t="s">
        <v>14</v>
      </c>
      <c r="I4" s="24" t="s">
        <v>15</v>
      </c>
      <c r="J4" s="24" t="s">
        <v>16</v>
      </c>
      <c r="K4" s="24" t="s">
        <v>17</v>
      </c>
      <c r="L4" s="24" t="s">
        <v>19</v>
      </c>
      <c r="M4" s="24" t="s">
        <v>20</v>
      </c>
      <c r="N4" s="24" t="s">
        <v>21</v>
      </c>
      <c r="O4" s="24" t="s">
        <v>22</v>
      </c>
    </row>
    <row r="5" spans="1:15" ht="30" customHeight="1" x14ac:dyDescent="0.3">
      <c r="A5" s="1"/>
      <c r="B5" s="5" t="s">
        <v>2</v>
      </c>
      <c r="C5" s="19">
        <f>IFERROR(Ieņēmumi!C12-Izdevumi[[#Totals],[JAN]],"")</f>
        <v>14159</v>
      </c>
      <c r="D5" s="19">
        <f>IFERROR(Ieņēmumi!D12-Izdevumi[[#Totals],[FEB]],"")</f>
        <v>24980.75</v>
      </c>
      <c r="E5" s="19">
        <f>IFERROR(Ieņēmumi!E12-Izdevumi[[#Totals],[MAR]],"")</f>
        <v>15642.18</v>
      </c>
      <c r="F5" s="19">
        <f>IFERROR(Ieņēmumi!F12-Izdevumi[[#Totals],[APR]],"")</f>
        <v>-17559.510000000002</v>
      </c>
      <c r="G5" s="19">
        <f>IFERROR(Ieņēmumi!G12-Izdevumi[[#Totals],[MAI]],"")</f>
        <v>17043.969999999998</v>
      </c>
      <c r="H5" s="19">
        <f>IFERROR(Ieņēmumi!H12-Izdevumi[[#Totals],[JŪN]],"")</f>
        <v>19215.589999999997</v>
      </c>
      <c r="I5" s="19">
        <f>IFERROR(Ieņēmumi!I12-Izdevumi[[#Totals],[JŪL]],"")</f>
        <v>19082.359999999997</v>
      </c>
      <c r="J5" s="19" t="str">
        <f>IFERROR(Ieņēmumi!J12-Izdevumi[[#Totals],[AUG]],"")</f>
        <v/>
      </c>
      <c r="K5" s="19" t="str">
        <f>IFERROR(Ieņēmumi!K12-Izdevumi[[#Totals],[SEP]],"")</f>
        <v/>
      </c>
      <c r="L5" s="19" t="str">
        <f>IFERROR(Ieņēmumi!L12-Izdevumi[[#Totals],[OKT]],"")</f>
        <v/>
      </c>
      <c r="M5" s="19" t="str">
        <f>IFERROR(Ieņēmumi!M12-Izdevumi[[#Totals],[NOV]],"")</f>
        <v/>
      </c>
      <c r="N5" s="19" t="str">
        <f>IFERROR(Ieņēmumi!N12-Izdevumi[[#Totals],[DEC]],"")</f>
        <v/>
      </c>
      <c r="O5" s="19">
        <f>IFERROR(Ieņēmumi!O12-Izdevumi[[#Totals],[NO GADA SĀKUMA]],"")</f>
        <v>134210.34000000003</v>
      </c>
    </row>
    <row r="6" spans="1:15" ht="30" customHeight="1" x14ac:dyDescent="0.3">
      <c r="A6" s="1"/>
      <c r="B6" s="2" t="s">
        <v>3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0" customHeight="1" x14ac:dyDescent="0.3">
      <c r="A8" s="1"/>
      <c r="B8" s="2" t="s">
        <v>5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0" customHeight="1" x14ac:dyDescent="0.3">
      <c r="A9" s="1"/>
      <c r="B9" s="6" t="s">
        <v>6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 t="shared" si="2"/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Izveidojiet peļņas vai zaudējumu aprēķinu šajā darblapā. Ievadiet gadu šūnā B1 un uzņēmuma nosaukumu šūnā C2. Neto ienākumi tiek automātiski aprēķināti šūnā L2. Diagramma atrodas šūnā B3." sqref="A1" xr:uid="{00000000-0002-0000-0000-000000000000}"/>
    <dataValidation allowBlank="1" showInputMessage="1" prompt="Šajā šūnā ir šīs darblapas nosaukums. Ievadiet uzņēmuma nosaukumu šūnā zemāk" sqref="C1:K1" xr:uid="{00000000-0002-0000-0000-000001000000}"/>
    <dataValidation allowBlank="1" showInputMessage="1" showErrorMessage="1" prompt="Neto ienākumi tiek automātiski aprēķināti šūnā zemāk" sqref="L1:O1" xr:uid="{00000000-0002-0000-0000-000002000000}"/>
    <dataValidation allowBlank="1" showInputMessage="1" showErrorMessage="1" prompt="Šūnās pa labi tiek automātiski aprēķināti ienākumi no darbības Ievadiet procentu ienākumus, kas apzīmēti kā izdevumi no šūnas C6–O6" sqref="B5" xr:uid="{00000000-0002-0000-0000-000003000000}"/>
    <dataValidation allowBlank="1" showInputMessage="1" showErrorMessage="1" prompt="Ievadiet procentu ienākumus, kas apzīmēti kā izdevumi šūnās pa labi. Ienākumi pirms ienākumu nodokļa tiek automātiski aprēķināti šūnās no C7–O7" sqref="B6" xr:uid="{00000000-0002-0000-0000-000004000000}"/>
    <dataValidation allowBlank="1" showInputMessage="1" showErrorMessage="1" prompt="Ienākumi pirms ienākumu nodokļa tiek automātiski aprēķināti šūnās pa labi. Ievadiet maksājamo ienākuma nodokli šūnās no C8–O8" sqref="B7" xr:uid="{00000000-0002-0000-0000-000005000000}"/>
    <dataValidation allowBlank="1" showInputMessage="1" showErrorMessage="1" prompt="Ievadiet maksājamo ienākuma nodokli šūnās pa labi. Šūnās C9–O9 tiek automātiski aprēķināti neto ienākumi" sqref="B8" xr:uid="{00000000-0002-0000-0000-000006000000}"/>
    <dataValidation allowBlank="1" showInputMessage="1" showErrorMessage="1" prompt="Šūnās pa labi tiek automātiski aprēķināti neto ienākumi" sqref="B9" xr:uid="{00000000-0002-0000-0000-000007000000}"/>
    <dataValidation allowBlank="1" showInputMessage="1" showErrorMessage="1" prompt="Šajā šūnā ievadiet gadu" sqref="B1" xr:uid="{00000000-0002-0000-0000-000008000000}"/>
    <dataValidation allowBlank="1" showInputMessage="1" showErrorMessage="1" prompt="Šajā šūnā tiek automātiski aprēķināti neto ienākumi. Ievadiet informāciju par ieņēmumiem tabulā Ieņēmumi un darbības izdevumus tabulā Izdevumi" sqref="L2:O2" xr:uid="{00000000-0002-0000-0000-000009000000}"/>
    <dataValidation allowBlank="1" showInputMessage="1" showErrorMessage="1" prompt="Šajā šūnā ievadiet uzņēmuma nosaukumu. Šūnā pa labi tiek automātiski aprēķināti neto ienākumi" sqref="C2:K2" xr:uid="{00000000-0002-0000-0000-00000A000000}"/>
  </dataValidations>
  <printOptions horizontalCentered="1"/>
  <pageMargins left="0.25" right="0.25" top="0.75" bottom="0.75" header="0.3" footer="0.3"/>
  <pageSetup paperSize="9" scale="6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33.5" customWidth="1"/>
    <col min="3" max="14" width="14.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30"/>
      <c r="B1" s="38" t="str">
        <f>'Peļņa un zaudējumi'!B1:B2</f>
        <v>GADS</v>
      </c>
      <c r="C1" s="39" t="s">
        <v>33</v>
      </c>
      <c r="D1" s="39"/>
      <c r="E1" s="39"/>
      <c r="F1" s="39"/>
      <c r="G1" s="39"/>
      <c r="H1" s="39"/>
      <c r="I1" s="39"/>
      <c r="J1" s="39"/>
      <c r="K1" s="39"/>
      <c r="L1"/>
      <c r="M1"/>
      <c r="N1"/>
      <c r="O1"/>
    </row>
    <row r="2" spans="1:15" ht="65.099999999999994" customHeight="1" x14ac:dyDescent="0.3">
      <c r="A2" s="1"/>
      <c r="B2" s="38"/>
      <c r="C2" s="35" t="str">
        <f>'Peļņa un zaudējumi'!C2:K2</f>
        <v>UZŅĒMUMA NOSAUKUMS</v>
      </c>
      <c r="D2" s="35"/>
      <c r="E2" s="35"/>
      <c r="F2" s="35"/>
      <c r="G2" s="35"/>
      <c r="H2" s="35"/>
      <c r="I2" s="35"/>
      <c r="J2" s="35"/>
      <c r="K2" s="35"/>
    </row>
    <row r="3" spans="1:15" ht="30" customHeight="1" x14ac:dyDescent="0.3">
      <c r="A3" s="4"/>
      <c r="B3" s="22" t="s">
        <v>23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 t="s">
        <v>17</v>
      </c>
      <c r="L3" s="23" t="s">
        <v>19</v>
      </c>
      <c r="M3" s="23" t="s">
        <v>20</v>
      </c>
      <c r="N3" s="23" t="s">
        <v>21</v>
      </c>
      <c r="O3" s="23" t="s">
        <v>22</v>
      </c>
    </row>
    <row r="4" spans="1:15" ht="30" customHeight="1" x14ac:dyDescent="0.3">
      <c r="A4" s="1"/>
      <c r="B4" s="10" t="s">
        <v>24</v>
      </c>
      <c r="C4" s="26">
        <v>50000</v>
      </c>
      <c r="D4" s="26">
        <v>63098</v>
      </c>
      <c r="E4" s="26">
        <v>55125</v>
      </c>
      <c r="F4" s="26">
        <v>23881</v>
      </c>
      <c r="G4" s="26">
        <v>60775.31</v>
      </c>
      <c r="H4" s="26">
        <v>63814.080000000002</v>
      </c>
      <c r="I4" s="26">
        <v>67004.78</v>
      </c>
      <c r="J4" s="26">
        <v>89000</v>
      </c>
      <c r="K4" s="26"/>
      <c r="L4" s="26"/>
      <c r="M4" s="26"/>
      <c r="N4" s="26"/>
      <c r="O4" s="26">
        <f>SUM(C4:N4)</f>
        <v>472698.17000000004</v>
      </c>
    </row>
    <row r="5" spans="1:15" ht="30" customHeight="1" x14ac:dyDescent="0.3">
      <c r="A5" s="1"/>
      <c r="B5" s="10" t="s">
        <v>25</v>
      </c>
      <c r="C5" s="26">
        <v>0</v>
      </c>
      <c r="D5" s="26">
        <v>-500</v>
      </c>
      <c r="E5" s="26">
        <v>0</v>
      </c>
      <c r="F5" s="26">
        <v>0</v>
      </c>
      <c r="G5" s="26">
        <v>-234</v>
      </c>
      <c r="H5" s="26">
        <v>0</v>
      </c>
      <c r="I5" s="26">
        <v>0</v>
      </c>
      <c r="J5" s="26">
        <v>-300</v>
      </c>
      <c r="K5" s="26"/>
      <c r="L5" s="26"/>
      <c r="M5" s="26"/>
      <c r="N5" s="26"/>
      <c r="O5" s="26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26">
        <v>-5000</v>
      </c>
      <c r="D6" s="26">
        <v>-5250</v>
      </c>
      <c r="E6" s="26">
        <v>-5513</v>
      </c>
      <c r="F6" s="26">
        <v>-5788</v>
      </c>
      <c r="G6" s="26">
        <v>-6078</v>
      </c>
      <c r="H6" s="26">
        <v>-5324</v>
      </c>
      <c r="I6" s="26">
        <v>-6700</v>
      </c>
      <c r="J6" s="26">
        <v>-400</v>
      </c>
      <c r="K6" s="26"/>
      <c r="L6" s="26"/>
      <c r="M6" s="26"/>
      <c r="N6" s="26"/>
      <c r="O6" s="26">
        <f t="shared" si="0"/>
        <v>-40053</v>
      </c>
    </row>
    <row r="7" spans="1:15" ht="30" customHeight="1" x14ac:dyDescent="0.3">
      <c r="A7" s="1"/>
      <c r="B7" s="10" t="s">
        <v>27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2000</v>
      </c>
      <c r="K7" s="26"/>
      <c r="L7" s="26"/>
      <c r="M7" s="26"/>
      <c r="N7" s="26"/>
      <c r="O7" s="26">
        <f t="shared" si="0"/>
        <v>2000</v>
      </c>
    </row>
    <row r="8" spans="1:15" ht="30" customHeight="1" x14ac:dyDescent="0.3">
      <c r="A8" s="1"/>
      <c r="B8" s="10" t="s">
        <v>28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/>
      <c r="K8" s="26"/>
      <c r="L8" s="26"/>
      <c r="M8" s="26"/>
      <c r="N8" s="26"/>
      <c r="O8" s="26">
        <f t="shared" si="0"/>
        <v>0</v>
      </c>
    </row>
    <row r="9" spans="1:15" ht="30" customHeight="1" x14ac:dyDescent="0.3">
      <c r="A9" s="1"/>
      <c r="B9" s="10" t="s">
        <v>29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/>
      <c r="K9" s="26"/>
      <c r="L9" s="26"/>
      <c r="M9" s="26"/>
      <c r="N9" s="26"/>
      <c r="O9" s="26">
        <f t="shared" si="0"/>
        <v>0</v>
      </c>
    </row>
    <row r="10" spans="1:15" ht="30" customHeight="1" x14ac:dyDescent="0.3">
      <c r="A10" s="1"/>
      <c r="B10" s="25" t="s">
        <v>30</v>
      </c>
      <c r="C10" s="27">
        <f>IF(SUM(C4:C9)=0,"",SUM(C4:C9))</f>
        <v>45000</v>
      </c>
      <c r="D10" s="27">
        <f t="shared" ref="D10:N10" si="1">IF(SUM(D4:D9)=0,"",SUM(D4:D9))</f>
        <v>57348</v>
      </c>
      <c r="E10" s="27">
        <f t="shared" si="1"/>
        <v>49612</v>
      </c>
      <c r="F10" s="27">
        <f t="shared" si="1"/>
        <v>18093</v>
      </c>
      <c r="G10" s="27">
        <f t="shared" si="1"/>
        <v>54463.31</v>
      </c>
      <c r="H10" s="27">
        <f t="shared" si="1"/>
        <v>58490.080000000002</v>
      </c>
      <c r="I10" s="27">
        <f t="shared" si="1"/>
        <v>60304.78</v>
      </c>
      <c r="J10" s="27">
        <f t="shared" si="1"/>
        <v>90300</v>
      </c>
      <c r="K10" s="27" t="str">
        <f t="shared" si="1"/>
        <v/>
      </c>
      <c r="L10" s="27" t="str">
        <f t="shared" si="1"/>
        <v/>
      </c>
      <c r="M10" s="27" t="str">
        <f t="shared" si="1"/>
        <v/>
      </c>
      <c r="N10" s="27" t="str">
        <f t="shared" si="1"/>
        <v/>
      </c>
      <c r="O10" s="27">
        <f>SUBTOTAL(109,Ieņēmumi[NO GADA SĀKUMA])</f>
        <v>433611.17000000004</v>
      </c>
    </row>
    <row r="11" spans="1:15" ht="30" customHeight="1" x14ac:dyDescent="0.3">
      <c r="A11" s="1"/>
      <c r="B11" s="9" t="s">
        <v>31</v>
      </c>
      <c r="C11" s="28">
        <v>20000</v>
      </c>
      <c r="D11" s="28">
        <v>21000</v>
      </c>
      <c r="E11" s="28">
        <v>22050</v>
      </c>
      <c r="F11" s="28">
        <v>23152.5</v>
      </c>
      <c r="G11" s="28">
        <v>24310.13</v>
      </c>
      <c r="H11" s="28">
        <v>25525.63</v>
      </c>
      <c r="I11" s="28">
        <v>26801.91</v>
      </c>
      <c r="J11" s="28">
        <v>48654</v>
      </c>
      <c r="K11" s="28"/>
      <c r="L11" s="28"/>
      <c r="M11" s="28"/>
      <c r="N11" s="28"/>
      <c r="O11" s="28">
        <f t="shared" si="0"/>
        <v>211494.17</v>
      </c>
    </row>
    <row r="12" spans="1:15" ht="30" customHeight="1" x14ac:dyDescent="0.3">
      <c r="B12" s="3" t="s">
        <v>32</v>
      </c>
      <c r="C12" s="29">
        <f t="shared" ref="C12:N12" si="2">IFERROR(C10-C11,"")</f>
        <v>25000</v>
      </c>
      <c r="D12" s="29">
        <f t="shared" si="2"/>
        <v>36348</v>
      </c>
      <c r="E12" s="29">
        <f t="shared" si="2"/>
        <v>27562</v>
      </c>
      <c r="F12" s="29">
        <f t="shared" si="2"/>
        <v>-5059.5</v>
      </c>
      <c r="G12" s="29">
        <f t="shared" si="2"/>
        <v>30153.179999999997</v>
      </c>
      <c r="H12" s="29">
        <f t="shared" si="2"/>
        <v>32964.449999999997</v>
      </c>
      <c r="I12" s="29">
        <f t="shared" si="2"/>
        <v>33502.869999999995</v>
      </c>
      <c r="J12" s="29">
        <f t="shared" si="2"/>
        <v>41646</v>
      </c>
      <c r="K12" s="29" t="str">
        <f t="shared" si="2"/>
        <v/>
      </c>
      <c r="L12" s="29" t="str">
        <f t="shared" si="2"/>
        <v/>
      </c>
      <c r="M12" s="29" t="str">
        <f t="shared" si="2"/>
        <v/>
      </c>
      <c r="N12" s="29" t="str">
        <f t="shared" si="2"/>
        <v/>
      </c>
      <c r="O12" s="29">
        <f>IFERROR(O10-O11,"")</f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Ievadiet ieņēmumus no dažādiem avotiem šīs darblapas tabulā Ieņēmumi. Bruto peļņa tiek aprēķināta automātiski" sqref="A1" xr:uid="{00000000-0002-0000-0100-000000000000}"/>
    <dataValidation allowBlank="1" showInputMessage="1" prompt="Šajā šūnā ir šīs darblapas nosaukums. Uzņēmuma nosaukums tiek automātiski atjaunināts apakšējā šūnā" sqref="C1:K1" xr:uid="{00000000-0002-0000-0100-000001000000}"/>
    <dataValidation allowBlank="1" showInputMessage="1" showErrorMessage="1" prompt="Ievadiet mēneša ieņēmumus šajā kolonnā zem šī virsraksta" sqref="C3:N3" xr:uid="{00000000-0002-0000-0100-000002000000}"/>
    <dataValidation allowBlank="1" showInputMessage="1" showErrorMessage="1" prompt="Šūnās pa labi tiek automātiski aprēķināta bruto peļņa" sqref="B12" xr:uid="{00000000-0002-0000-0100-000003000000}"/>
    <dataValidation allowBlank="1" showInputMessage="1" showErrorMessage="1" prompt="Ievadiet pārdoto preču izmaksas šūnās pa labi. Apakšējā rindā tiek automātiski aprēķināta bruto peļņa" sqref="B11" xr:uid="{00000000-0002-0000-0100-000004000000}"/>
    <dataValidation allowBlank="1" showInputMessage="1" showErrorMessage="1" prompt="Gada summa tiek automātiski aprēķināta šajā kolonnā zem šī virsraksta. Bruto peļņa atrodas zem tabulas sadaļas Pārdoto preču izmaksas" sqref="O3" xr:uid="{00000000-0002-0000-0100-000005000000}"/>
    <dataValidation allowBlank="1" showInputMessage="1" showErrorMessage="1" prompt="Ievadiet vai pielāgojiet ieņēmumu vienumus šajā kolonnā zem šī virsraksta. Ievadiet ieņēmumu summas katram mēnesim šajā rindā pa labi" sqref="B3" xr:uid="{00000000-0002-0000-0100-000006000000}"/>
    <dataValidation allowBlank="1" showInputMessage="1" showErrorMessage="1" prompt="Gads tiek automātiski atjaunināts šajā šūnā un uzņēmuma šūnā C2" sqref="B1:B2" xr:uid="{00000000-0002-0000-0100-000007000000}"/>
    <dataValidation allowBlank="1" showInputMessage="1" showErrorMessage="1" prompt="Uzņēmuma nosaukums tiek automātiski atjaunināts šajā šūnā. Šajā tabulā ievadiet detalizētu ieņēmumu informāciju" sqref="C2:K2" xr:uid="{00000000-0002-0000-0100-000008000000}"/>
  </dataValidations>
  <printOptions horizontalCentered="1"/>
  <pageMargins left="0.25" right="0.25" top="0.75" bottom="0.75" header="0.3" footer="0.3"/>
  <pageSetup paperSize="9" scale="66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33.5" customWidth="1"/>
    <col min="3" max="14" width="14.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8" t="str">
        <f>'Peļņa un zaudējumi'!B1:B2</f>
        <v>GADS</v>
      </c>
      <c r="C1" s="39" t="s">
        <v>49</v>
      </c>
      <c r="D1" s="39"/>
      <c r="E1" s="39"/>
      <c r="F1" s="39"/>
      <c r="G1" s="39"/>
      <c r="H1" s="39"/>
      <c r="I1" s="39"/>
      <c r="J1" s="39"/>
      <c r="K1" s="39"/>
      <c r="L1"/>
      <c r="M1"/>
      <c r="N1"/>
      <c r="O1"/>
    </row>
    <row r="2" spans="1:15" ht="65.099999999999994" customHeight="1" x14ac:dyDescent="0.3">
      <c r="A2" s="1"/>
      <c r="B2" s="38"/>
      <c r="C2" s="35" t="str">
        <f>'Peļņa un zaudējumi'!C2:K2</f>
        <v>UZŅĒMUMA NOSAUKUMS</v>
      </c>
      <c r="D2" s="35"/>
      <c r="E2" s="35"/>
      <c r="F2" s="35"/>
      <c r="G2" s="35"/>
      <c r="H2" s="35"/>
      <c r="I2" s="35"/>
      <c r="J2" s="35"/>
      <c r="K2" s="35"/>
    </row>
    <row r="3" spans="1:15" ht="30" customHeight="1" x14ac:dyDescent="0.3">
      <c r="A3" s="4"/>
      <c r="B3" s="21" t="s">
        <v>34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 t="s">
        <v>17</v>
      </c>
      <c r="L3" s="23" t="s">
        <v>19</v>
      </c>
      <c r="M3" s="23" t="s">
        <v>20</v>
      </c>
      <c r="N3" s="23" t="s">
        <v>21</v>
      </c>
      <c r="O3" s="23" t="s">
        <v>22</v>
      </c>
    </row>
    <row r="4" spans="1:15" ht="30" customHeight="1" x14ac:dyDescent="0.3">
      <c r="A4" s="1"/>
      <c r="B4" s="8" t="s">
        <v>35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8" t="s">
        <v>36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8" t="s">
        <v>37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8" t="s">
        <v>38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8" t="s">
        <v>39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8" t="s">
        <v>40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8" t="s">
        <v>41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8" t="s">
        <v>42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8" t="s">
        <v>43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8" t="s">
        <v>44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8" t="s">
        <v>45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8" t="s">
        <v>46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8" t="s">
        <v>47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1:15" ht="30" customHeight="1" x14ac:dyDescent="0.3">
      <c r="A17" s="1"/>
      <c r="B17" s="31" t="s">
        <v>48</v>
      </c>
      <c r="C17" s="33">
        <f>IF(SUM(C4:C16)=0,"",SUM(C4:C16))</f>
        <v>10841</v>
      </c>
      <c r="D17" s="33">
        <f t="shared" ref="D17:N17" si="1">IF(SUM(D4:D16)=0,"",SUM(D4:D16))</f>
        <v>11367.25</v>
      </c>
      <c r="E17" s="33">
        <f t="shared" si="1"/>
        <v>11919.82</v>
      </c>
      <c r="F17" s="33">
        <f t="shared" si="1"/>
        <v>12500.010000000002</v>
      </c>
      <c r="G17" s="33">
        <f t="shared" si="1"/>
        <v>13109.21</v>
      </c>
      <c r="H17" s="33">
        <f t="shared" si="1"/>
        <v>13748.859999999999</v>
      </c>
      <c r="I17" s="33">
        <f t="shared" si="1"/>
        <v>14420.509999999998</v>
      </c>
      <c r="J17" s="33" t="str">
        <f t="shared" si="1"/>
        <v/>
      </c>
      <c r="K17" s="33" t="str">
        <f t="shared" si="1"/>
        <v/>
      </c>
      <c r="L17" s="33" t="str">
        <f t="shared" si="1"/>
        <v/>
      </c>
      <c r="M17" s="33" t="str">
        <f t="shared" si="1"/>
        <v/>
      </c>
      <c r="N17" s="33" t="str">
        <f t="shared" si="1"/>
        <v/>
      </c>
      <c r="O17" s="32">
        <f>SUBTOTAL(109,Izdevumi[NO GADA SĀKUMA])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Ievadiet mēneša darbības izdevumus šajā kolonnā zem šī virsraksta" sqref="C3:N3" xr:uid="{00000000-0002-0000-0200-000000000000}"/>
    <dataValidation allowBlank="1" showInputMessage="1" showErrorMessage="1" prompt="Gada summa tiek automātiski aprēķināta šajā kolonnā zem šī virsraksta. Kopējie darbības izdevumi norādīti rindā tabulas beigās" sqref="O3" xr:uid="{00000000-0002-0000-0200-000001000000}"/>
    <dataValidation allowBlank="1" showInputMessage="1" showErrorMessage="1" prompt="Ievadiet vai pielāgojiet darbības izdevumu vienumus šajā kolonnā zem šī virsraksta" sqref="B3" xr:uid="{00000000-0002-0000-0200-000002000000}"/>
    <dataValidation allowBlank="1" showInputMessage="1" prompt="Šajā šūnā ir šīs darblapas nosaukums. Uzņēmuma nosaukums tiek automātiski atjaunināts apakšējā šūnā" sqref="C1:K1" xr:uid="{00000000-0002-0000-0200-000003000000}"/>
    <dataValidation allowBlank="1" showInputMessage="1" showErrorMessage="1" prompt="Ievadiet darbības izdevumus šīs darblapas tabulā Izdevumi. Kopsumma tiek aprēķināta automātiski" sqref="A1" xr:uid="{00000000-0002-0000-0200-000004000000}"/>
    <dataValidation allowBlank="1" showInputMessage="1" showErrorMessage="1" prompt="Gads tiek automātiski atjaunināts šajā šūnā un uzņēmuma šūnā C2" sqref="B1:B2" xr:uid="{00000000-0002-0000-0200-000005000000}"/>
    <dataValidation allowBlank="1" showInputMessage="1" showErrorMessage="1" prompt="Uzņēmuma nosaukums tiek automātiski atjaunināts šajā šūnā. Tālāk esošajā tabulā ievadiet detalizētu informāciju par izdevumiem" sqref="C2:K2" xr:uid="{00000000-0002-0000-0200-000006000000}"/>
  </dataValidations>
  <printOptions horizontalCentered="1"/>
  <pageMargins left="0.25" right="0.25" top="0.75" bottom="0.75" header="0.3" footer="0.3"/>
  <pageSetup paperSize="9" scale="66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4</vt:i4>
      </vt:variant>
    </vt:vector>
  </HeadingPairs>
  <TitlesOfParts>
    <vt:vector size="7" baseType="lpstr">
      <vt:lpstr>Peļņa un zaudējumi</vt:lpstr>
      <vt:lpstr>Ieņēmumi</vt:lpstr>
      <vt:lpstr>Darbības izmaksas</vt:lpstr>
      <vt:lpstr>'Darbības izmaksas'!Drukāt_virsrakstus</vt:lpstr>
      <vt:lpstr>Ieņēmumi!Drukāt_virsrakstus</vt:lpstr>
      <vt:lpstr>'Peļņa un zaudējumi'!Drukāt_virsrakstus</vt:lpstr>
      <vt:lpstr>NetIncome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2018-04-25T03:30:32Z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