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4"/>
  <workbookPr/>
  <mc:AlternateContent xmlns:mc="http://schemas.openxmlformats.org/markup-compatibility/2006">
    <mc:Choice Requires="x15">
      <x15ac:absPath xmlns:x15ac="http://schemas.microsoft.com/office/spreadsheetml/2010/11/ac" url="C:\Users\admin\Desktop\lt-LT\"/>
    </mc:Choice>
  </mc:AlternateContent>
  <bookViews>
    <workbookView xWindow="-120" yWindow="-120" windowWidth="28920" windowHeight="16110" xr2:uid="{00000000-000D-0000-FFFF-FFFF00000000}"/>
  </bookViews>
  <sheets>
    <sheet name="Pradžia" sheetId="5" r:id="rId1"/>
    <sheet name="Išlaidos" sheetId="1" r:id="rId2"/>
    <sheet name="Pajamos" sheetId="2" r:id="rId3"/>
    <sheet name="Pelno ir nuostolių suvestinė"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H19" i="1"/>
  <c r="H11" i="1"/>
  <c r="D32" i="1"/>
  <c r="D25" i="1"/>
  <c r="D11" i="1"/>
  <c r="B1" i="3" l="1"/>
  <c r="B1" i="2"/>
  <c r="C32" i="1" l="1"/>
  <c r="G24" i="1"/>
  <c r="C25" i="1"/>
  <c r="G19" i="1"/>
  <c r="C19" i="1"/>
  <c r="D19" i="1"/>
  <c r="G11" i="1"/>
  <c r="C11" i="1"/>
  <c r="H4" i="1" l="1"/>
  <c r="D6" i="3" s="1"/>
  <c r="G4" i="1"/>
  <c r="C6" i="3" s="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G4" i="2" l="1"/>
  <c r="D5" i="3" s="1"/>
  <c r="F4" i="2"/>
  <c r="C5" i="3" s="1"/>
  <c r="C8" i="3" s="1"/>
  <c r="D8" i="3" l="1"/>
</calcChain>
</file>

<file path=xl/sharedStrings.xml><?xml version="1.0" encoding="utf-8"?>
<sst xmlns="http://schemas.openxmlformats.org/spreadsheetml/2006/main" count="148" uniqueCount="98">
  <si>
    <t>APIE ŠĮ ŠABLONĄ</t>
  </si>
  <si>
    <t>Naudokite šią renginio biudžeto darbaknygę norėdami sekti patirtas išlaidas ir gautas pajamas.</t>
  </si>
  <si>
    <t>Automatiškai apskaičiuojamos bendrosios išlaidos ir bendrosios pajamos.</t>
  </si>
  <si>
    <t>Pastaba. </t>
  </si>
  <si>
    <t>Papildomos instrukcijos pateikiamos kiekvieno darbalapio A stulpelyje. Šis tekstas buvo specialiai paslėptas. Norėdami pašalinti tekstą, pasirinkite A stulpelį, tada pasirinkite Naikinti. Norėdami nebeslėpti teksto, pasirinkite A stulpelį, tada pakeiskite šrifto spalvą.</t>
  </si>
  <si>
    <t>Bendrųjų išlaidų žymė yra langelyje dešinėje, numatomų išlaidų žymė langelyje G3, o faktinės išlaidos langelyje H3.</t>
  </si>
  <si>
    <t>Bendrosios numatomas išlaidos langelyje G4 ir bendrosios faktinės išlaidos langelyje H4 apskaičiuojamos automatiškai. Kitas nurodymas yra langelyje A6.</t>
  </si>
  <si>
    <t>Renginio biudžetas renginiui</t>
  </si>
  <si>
    <t>BENDROSIOS IŠLAIDOS</t>
  </si>
  <si>
    <t>Vieta</t>
  </si>
  <si>
    <t>Patalpų ir erdvių mokesčiai</t>
  </si>
  <si>
    <t>Vietos darbuotojai</t>
  </si>
  <si>
    <t>Įranga</t>
  </si>
  <si>
    <t>Stalai ir kėdės</t>
  </si>
  <si>
    <t>Dekoracijos</t>
  </si>
  <si>
    <t>Gėlės</t>
  </si>
  <si>
    <t>Žvakės</t>
  </si>
  <si>
    <t>Apšvietimas</t>
  </si>
  <si>
    <t>Balionai</t>
  </si>
  <si>
    <t>Popierius</t>
  </si>
  <si>
    <t>Reklama</t>
  </si>
  <si>
    <t>Grafikos darbas</t>
  </si>
  <si>
    <t>Kopijavimas/spausdinimas</t>
  </si>
  <si>
    <t>Pašto išlaidos</t>
  </si>
  <si>
    <t>Įvairūs</t>
  </si>
  <si>
    <t>Telefonas</t>
  </si>
  <si>
    <t>Transportas</t>
  </si>
  <si>
    <t>Kanceliariniai reikmenys</t>
  </si>
  <si>
    <t>Fakso paslaugos</t>
  </si>
  <si>
    <t>Numatomos</t>
  </si>
  <si>
    <t>Faktinės</t>
  </si>
  <si>
    <t>Užkandžiai</t>
  </si>
  <si>
    <t>Maistas</t>
  </si>
  <si>
    <t>Gėrimai</t>
  </si>
  <si>
    <t>Patalynė</t>
  </si>
  <si>
    <t>Darbuotojai ir arbatpinigiai</t>
  </si>
  <si>
    <t>Programa</t>
  </si>
  <si>
    <t>Atlikėjai</t>
  </si>
  <si>
    <t>Pranešėjai</t>
  </si>
  <si>
    <t>Viešbučiai</t>
  </si>
  <si>
    <t>Kita</t>
  </si>
  <si>
    <t>Prizai</t>
  </si>
  <si>
    <t>Juostelės/lentos/prizai</t>
  </si>
  <si>
    <t>Dovanos</t>
  </si>
  <si>
    <t>IŠLAIDOS</t>
  </si>
  <si>
    <t>Visos numatomos pajamos automatiškai apskaičiuojamos langelyje F4, o bendrosios faktinės pajamos langelyje G4.</t>
  </si>
  <si>
    <t>Dalyvavimo žyma yra dešinėje esančiame langelyje.</t>
  </si>
  <si>
    <t>Įveskite numatomų ir faktinių dalyvavimų skaičių su bilieto kainomis pradėdami nuo langelio dešinėje. Automatiškai apskaičiuojamos numatomos ir faktinės dalyvavimo pajamos. Kitas nurodymas yra langelyje A11.</t>
  </si>
  <si>
    <t>Nuo langelio dešinėje įveskite numatomą ir faktinį programos reklaminių skelbimų skaičių ir mokesčius už reklamą. Automatiškai apskaičiuojamos numatomos ir faktinės pajamos už reklaminius skelbimus. Kitas nurodymas yra A17 langelyje.</t>
  </si>
  <si>
    <t>Įveskite numatomų ir faktinių dalyvių ir užsakovų skaičių su kainomis pradėdami nuo langelio dešinėje. Automatiškai apskaičiuojamos numatomos ir faktinės pajamos. Kitas nurodymas yra A23 langelyje.</t>
  </si>
  <si>
    <t>Nuo langelio dešinėje įveskite numatomą ir faktinį parduodamų prekių skaičių. Automatiškai apskaičiuojamos numatomos ir faktinės pajamos.</t>
  </si>
  <si>
    <t>BENDROSIOS PAJAMOS</t>
  </si>
  <si>
    <t>PRIĖMIMAS</t>
  </si>
  <si>
    <t>Numatomos išl.</t>
  </si>
  <si>
    <t>DALYVIAI/TIEKĖJAI</t>
  </si>
  <si>
    <t>PARDAVIMO ELEMENTAI</t>
  </si>
  <si>
    <t>Faktinis sk.</t>
  </si>
  <si>
    <t>Įvesti</t>
  </si>
  <si>
    <t>Suaugusieji @</t>
  </si>
  <si>
    <t>Vaikai @</t>
  </si>
  <si>
    <t>Kiti @</t>
  </si>
  <si>
    <t>Tituliniai lapai @</t>
  </si>
  <si>
    <t>Po pusę puslapio @</t>
  </si>
  <si>
    <t>Po ketvirtį puslapio @</t>
  </si>
  <si>
    <t>Didelės kabinos @</t>
  </si>
  <si>
    <t>Vid. kabinos @</t>
  </si>
  <si>
    <t>Mažos kabinos @</t>
  </si>
  <si>
    <t>Elem. @</t>
  </si>
  <si>
    <t>Kaina</t>
  </si>
  <si>
    <t>Numatomos pajamos</t>
  </si>
  <si>
    <t>PAJAMOS</t>
  </si>
  <si>
    <t>Faktinės pajamos</t>
  </si>
  <si>
    <t>Šiame darbalapyje automatiškai atnaujinama pelno ir nuostolio suvestinė ir bendrosios išlaidos ir pajamos. Langeliuose dešinėje automatiškai atnaujinamas šio darbalapio pavadinimas. Paantraštė yra G1 ir G2 langelyje. Naudingi patarimai, kaip naudoti šį darbalapį, pateikti šio stulpelio langeliuose. Kitas nurodymas yra langelyje A3.</t>
  </si>
  <si>
    <t>Langelyje E3 yra juostinė diagrama, skirta palyginti numatomas pajamas ir išlaidas ir faktines pajamas ir išlaidas.</t>
  </si>
  <si>
    <t>Suvestinės lentelė, prasidedanti langelyje dešinėje, automatiškai atnaujinama. Kitas nurodymas yra A8 langelyje.</t>
  </si>
  <si>
    <t>Bendrosios pajamos</t>
  </si>
  <si>
    <t>Bendrosios išlaidos</t>
  </si>
  <si>
    <t>Bendrasis pelnas (arba nuostoliai)</t>
  </si>
  <si>
    <t>Juostinė diagrama, vaizduojanti numatomas pajamas ir išlaidas ir faktinių pajamų ir išlaidų palyginimą šiame langelyje.</t>
  </si>
  <si>
    <t xml:space="preserve">PELNAS </t>
  </si>
  <si>
    <t>Nuostolių suvestinė</t>
  </si>
  <si>
    <t>Įveskite įvykio pavadinimą ir įveskite duomenis išlaidos darbalapio ir pajamos darbalapio lentelėse.</t>
  </si>
  <si>
    <t>Pelno ir nuostolių suvestinė darbaknygėje automatiškai atnaujinamas Pelno ir nuostolių suvestinė.</t>
  </si>
  <si>
    <t>Norėdami sužinoti daugiau apie lenteles, lentelėje paspauskite SHIFT, tada – F10, pasirinkite parinktį LENTELĖ, tada pasirinkite ALTERNATYVUS TEKSTAS.</t>
  </si>
  <si>
    <t>Atitinkamose šio darbalapio lentelėse įveskite numatomos ir Faktinės kiekvienos kategorijos pajamas. Langeliuose dešinėje automatiškai atnaujinamas šio darbalapio pavadinimas. Paantraštė yra G1 langelyje. Naudingi patarimai, kaip naudoti šį darbalapį, pateikti šio stulpelio langeliuose. Kitas nurodymas yra langelyje A3.</t>
  </si>
  <si>
    <t>Suma</t>
  </si>
  <si>
    <t xml:space="preserve"> Suma</t>
  </si>
  <si>
    <t>Pradėdami nuo lentelės dešinėje įveskite Vietos Išlaidos ir Gaivinamųjų Gėrimų Išlaidos lentelėje nuo F6 langelio. Kitas nurodymas yra A13 langelyje.</t>
  </si>
  <si>
    <t>Pradėdami nuo lentelės dešinėje įveskite Dekoracijų Išlaidos ir Programos Išlaidos lentelėje nuo F13 langelio. Kitas nurodymas yra A21 langelyje.</t>
  </si>
  <si>
    <t>Pradėdami nuo lentelės dešinėje įveskite įrenginio Reklamos Išlaidos ir Prizų Išlaidos lentelėje nuo F21 langelio. Kiti nurodymai yra langelyje A27.</t>
  </si>
  <si>
    <t>Pradėdami nuo langelio dešinėje įveskite Įvairios Išlaidos.</t>
  </si>
  <si>
    <t>Bendrosios pajamos žymė yra langelyje dešinėje, numatomos išlaidų žymė langelyje F3, o faktinės pajamos langelyje G3.</t>
  </si>
  <si>
    <t>Langelyje dešinėje pateikta programos Reklama Renginio Metu.</t>
  </si>
  <si>
    <t>REKLAMA RENGINIO METU</t>
  </si>
  <si>
    <t>Dalyviai Ir Prekiautojai žyma langelyje dešinėje.</t>
  </si>
  <si>
    <t>Pardavimo elementai žyma yra dešinėje esančiame langelyje.</t>
  </si>
  <si>
    <t>Bendrasis pelnas arba nuostoliai automatiškai apskaičiuojamas C8 langelyje, o bendrasis pelnas ar faktinis nuostolis D8 langelį.</t>
  </si>
  <si>
    <t>Šioje darbaknygėje atitinkamose lentelėse įveskite kiekvienos kategorijos numatomos ir faktinės išlaidas ir renginio pavadinimą langelyje D1, kad nustatytumėte šio ir kitų darbalapių pavadinimą. Šio darbalapio paantraštė yra langelyje H1. Naudingi patarimai, kaip naudoti šį darbalapį, pateikti šio stulpelio langeliuose. Kitas nurodymas yra langelyje 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</si>
</sst>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7" formatCode="_([$EUR]\ * #,##0.00_);_([$EUR]\ * \(#,##0.00\);_([$EUR]\ * &quot;-&quot;??_);_(@_)"/>
    <numFmt numFmtId="168" formatCode="_([$EUR]\ * #,##0_);_([$EUR]\ * \(#,##0\);_([$EUR]\ * &quot;-&quot;_);_(@_)"/>
    <numFmt numFmtId="171" formatCode="#,##0.00\ [$EUR];[Red]\-#,##0.00\ [$EUR]"/>
  </numFmts>
  <fonts count="43" x14ac:knownFonts="1">
    <font>
      <sz val="10"/>
      <name val="Arial"/>
      <family val="2"/>
    </font>
    <font>
      <sz val="11"/>
      <color theme="1"/>
      <name val="Lucida Sans"/>
      <family val="2"/>
      <scheme val="minor"/>
    </font>
    <font>
      <sz val="8"/>
      <name val="Arial"/>
      <family val="2"/>
    </font>
    <font>
      <sz val="10"/>
      <name val="Arial"/>
      <family val="2"/>
    </font>
    <font>
      <b/>
      <sz val="2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b/>
      <sz val="15"/>
      <color theme="3"/>
      <name val="Lucida Sans"/>
      <family val="2"/>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1"/>
      <color theme="0"/>
      <name val="Lucida Sans"/>
      <family val="2"/>
      <scheme val="minor"/>
    </font>
    <font>
      <sz val="10"/>
      <color theme="1"/>
      <name val="Calibri"/>
      <family val="2"/>
      <charset val="186"/>
    </font>
    <font>
      <b/>
      <sz val="9"/>
      <color theme="1"/>
      <name val="Calibri"/>
      <family val="2"/>
      <charset val="186"/>
    </font>
    <font>
      <b/>
      <sz val="22"/>
      <color theme="4"/>
      <name val="Century Gothic"/>
      <family val="2"/>
      <charset val="186"/>
      <scheme val="major"/>
    </font>
    <font>
      <sz val="22"/>
      <color theme="4"/>
      <name val="Century Gothic"/>
      <family val="2"/>
      <charset val="186"/>
      <scheme val="major"/>
    </font>
    <font>
      <b/>
      <sz val="12"/>
      <color theme="0"/>
      <name val="Century Gothic"/>
      <family val="2"/>
      <charset val="186"/>
      <scheme val="major"/>
    </font>
    <font>
      <b/>
      <sz val="10"/>
      <name val="Century Gothic"/>
      <family val="2"/>
      <charset val="186"/>
      <scheme val="major"/>
    </font>
    <font>
      <sz val="10"/>
      <name val="Arial"/>
      <family val="2"/>
      <charset val="186"/>
    </font>
    <font>
      <sz val="10"/>
      <color theme="0"/>
      <name val="Segoe UI"/>
      <family val="2"/>
      <charset val="186"/>
    </font>
    <font>
      <sz val="10"/>
      <name val="Segoe UI"/>
      <family val="2"/>
      <charset val="186"/>
    </font>
    <font>
      <b/>
      <sz val="18"/>
      <color theme="0"/>
      <name val="Segoe UI"/>
      <family val="2"/>
      <charset val="186"/>
    </font>
    <font>
      <b/>
      <sz val="12"/>
      <color theme="0"/>
      <name val="Segoe UI"/>
      <family val="2"/>
      <charset val="186"/>
    </font>
    <font>
      <sz val="10"/>
      <color theme="1"/>
      <name val="Segoe UI"/>
      <family val="2"/>
      <charset val="186"/>
    </font>
    <font>
      <b/>
      <sz val="9"/>
      <color theme="1"/>
      <name val="Segoe UI"/>
      <family val="2"/>
      <charset val="186"/>
    </font>
    <font>
      <sz val="9"/>
      <name val="Segoe UI"/>
      <family val="2"/>
      <charset val="186"/>
    </font>
    <font>
      <sz val="9"/>
      <color theme="1"/>
      <name val="Segoe UI"/>
      <family val="2"/>
      <charset val="186"/>
    </font>
    <font>
      <b/>
      <sz val="12"/>
      <color theme="4"/>
      <name val="Century Gothic"/>
      <family val="2"/>
      <charset val="186"/>
      <scheme val="major"/>
    </font>
    <font>
      <b/>
      <sz val="12"/>
      <color theme="4"/>
      <name val="Segoe UI"/>
      <family val="2"/>
      <charset val="186"/>
    </font>
    <font>
      <sz val="9"/>
      <color theme="0"/>
      <name val="Segoe UI"/>
      <family val="2"/>
      <charset val="186"/>
    </font>
    <font>
      <sz val="11"/>
      <name val="Segoe UI"/>
      <family val="2"/>
      <charset val="186"/>
    </font>
    <font>
      <sz val="12"/>
      <name val="Segoe UI"/>
      <family val="2"/>
      <charset val="186"/>
    </font>
  </fonts>
  <fills count="41">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03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4" fillId="4" borderId="0" applyNumberFormat="0" applyBorder="0" applyAlignment="0" applyProtection="0"/>
    <xf numFmtId="0" fontId="3" fillId="0" borderId="0"/>
    <xf numFmtId="0" fontId="5" fillId="0" borderId="1" applyNumberFormat="0" applyFill="0" applyAlignment="0" applyProtection="0"/>
    <xf numFmtId="165"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4" fillId="13" borderId="4" applyNumberFormat="0" applyAlignment="0" applyProtection="0"/>
    <xf numFmtId="0" fontId="15" fillId="14" borderId="5" applyNumberFormat="0" applyAlignment="0" applyProtection="0"/>
    <xf numFmtId="0" fontId="16" fillId="14" borderId="4" applyNumberFormat="0" applyAlignment="0" applyProtection="0"/>
    <xf numFmtId="0" fontId="17" fillId="0" borderId="6" applyNumberFormat="0" applyFill="0" applyAlignment="0" applyProtection="0"/>
    <xf numFmtId="0" fontId="18" fillId="15" borderId="7" applyNumberFormat="0" applyAlignment="0" applyProtection="0"/>
    <xf numFmtId="0" fontId="19" fillId="0" borderId="0" applyNumberFormat="0" applyFill="0" applyBorder="0" applyAlignment="0" applyProtection="0"/>
    <xf numFmtId="0" fontId="3" fillId="16"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70">
    <xf numFmtId="0" fontId="0" fillId="0" borderId="0" xfId="0"/>
    <xf numFmtId="0" fontId="0" fillId="0" borderId="0" xfId="0" applyAlignment="1">
      <alignment vertical="center"/>
    </xf>
    <xf numFmtId="0" fontId="7" fillId="0" borderId="0" xfId="0" applyFont="1" applyAlignment="1">
      <alignment wrapText="1"/>
    </xf>
    <xf numFmtId="0" fontId="6" fillId="9" borderId="0" xfId="3" applyFont="1" applyFill="1" applyBorder="1" applyAlignment="1">
      <alignment horizontal="center" vertical="center"/>
    </xf>
    <xf numFmtId="0" fontId="8" fillId="0" borderId="0" xfId="0" applyFont="1" applyAlignment="1">
      <alignment wrapText="1"/>
    </xf>
    <xf numFmtId="0" fontId="23" fillId="5" borderId="0" xfId="0" applyFont="1" applyFill="1" applyAlignment="1">
      <alignment horizontal="right" indent="1"/>
    </xf>
    <xf numFmtId="0" fontId="24" fillId="6" borderId="0" xfId="0" applyNumberFormat="1" applyFont="1" applyFill="1" applyBorder="1" applyAlignment="1" applyProtection="1">
      <alignment vertical="center"/>
    </xf>
    <xf numFmtId="0" fontId="25" fillId="4" borderId="0" xfId="1" applyFont="1" applyAlignment="1">
      <alignment horizontal="center" vertical="center"/>
    </xf>
    <xf numFmtId="0" fontId="26" fillId="4" borderId="0" xfId="0" applyFont="1" applyFill="1" applyAlignment="1">
      <alignment vertical="center"/>
    </xf>
    <xf numFmtId="0" fontId="25" fillId="4" borderId="0" xfId="1" applyFont="1" applyAlignment="1">
      <alignment horizontal="right" vertical="center" indent="1"/>
    </xf>
    <xf numFmtId="0" fontId="27" fillId="7" borderId="0" xfId="0" applyNumberFormat="1" applyFont="1" applyFill="1" applyBorder="1" applyAlignment="1" applyProtection="1">
      <alignment horizontal="center" vertical="center"/>
    </xf>
    <xf numFmtId="0" fontId="28" fillId="5" borderId="0" xfId="2" applyFont="1" applyFill="1" applyAlignment="1">
      <alignment horizontal="right" indent="1"/>
    </xf>
    <xf numFmtId="0" fontId="29" fillId="0" borderId="0" xfId="0" applyNumberFormat="1" applyFont="1" applyFill="1" applyBorder="1" applyAlignment="1" applyProtection="1">
      <alignment horizontal="right" vertical="center" indent="1"/>
    </xf>
    <xf numFmtId="0" fontId="29" fillId="0" borderId="0" xfId="0" applyFont="1" applyFill="1" applyBorder="1" applyAlignment="1" applyProtection="1">
      <alignment horizontal="right" vertical="center" indent="1"/>
    </xf>
    <xf numFmtId="0" fontId="30" fillId="0" borderId="0" xfId="0" applyFont="1" applyAlignment="1"/>
    <xf numFmtId="0" fontId="31" fillId="0" borderId="0" xfId="0" applyFont="1"/>
    <xf numFmtId="0" fontId="32" fillId="8" borderId="0" xfId="0" applyFont="1" applyFill="1" applyAlignment="1">
      <alignment horizontal="left" vertical="center" indent="1"/>
    </xf>
    <xf numFmtId="0" fontId="30" fillId="8" borderId="0" xfId="0" applyFont="1" applyFill="1" applyAlignment="1">
      <alignment vertical="center"/>
    </xf>
    <xf numFmtId="0" fontId="32" fillId="8" borderId="0" xfId="0" applyFont="1" applyFill="1" applyAlignment="1">
      <alignment horizontal="right" vertical="center" indent="1"/>
    </xf>
    <xf numFmtId="0" fontId="34" fillId="5" borderId="0" xfId="0" applyFont="1" applyFill="1" applyAlignment="1">
      <alignment horizontal="right" indent="1"/>
    </xf>
    <xf numFmtId="0" fontId="31" fillId="0" borderId="0" xfId="0" applyFont="1" applyAlignment="1">
      <alignment horizontal="right" indent="1"/>
    </xf>
    <xf numFmtId="0" fontId="35" fillId="6" borderId="0" xfId="0" applyNumberFormat="1" applyFont="1" applyFill="1" applyBorder="1" applyAlignment="1" applyProtection="1">
      <alignment vertical="center"/>
    </xf>
    <xf numFmtId="0" fontId="34" fillId="0" borderId="0" xfId="0" applyFont="1" applyAlignment="1">
      <alignment horizontal="left" indent="1"/>
    </xf>
    <xf numFmtId="0" fontId="34" fillId="0" borderId="0" xfId="0" applyFont="1" applyAlignment="1">
      <alignment horizontal="right" indent="1"/>
    </xf>
    <xf numFmtId="0" fontId="34" fillId="0" borderId="0" xfId="0" applyFont="1"/>
    <xf numFmtId="0" fontId="36" fillId="0" borderId="0" xfId="0" applyNumberFormat="1" applyFont="1" applyFill="1" applyBorder="1" applyAlignment="1" applyProtection="1">
      <alignment horizontal="left" vertical="center" indent="1"/>
    </xf>
    <xf numFmtId="0" fontId="36" fillId="0" borderId="0" xfId="0" applyNumberFormat="1" applyFont="1" applyFill="1" applyBorder="1" applyAlignment="1" applyProtection="1">
      <alignment horizontal="right" vertical="center" indent="1"/>
    </xf>
    <xf numFmtId="0" fontId="34" fillId="0" borderId="0" xfId="0" applyFont="1" applyAlignment="1">
      <alignment vertical="center"/>
    </xf>
    <xf numFmtId="0" fontId="31" fillId="0" borderId="0" xfId="0" applyFont="1" applyAlignment="1">
      <alignment vertical="center"/>
    </xf>
    <xf numFmtId="0" fontId="36" fillId="0" borderId="0" xfId="0" applyFont="1" applyFill="1" applyBorder="1" applyAlignment="1" applyProtection="1">
      <alignment horizontal="left" vertical="center" indent="1"/>
    </xf>
    <xf numFmtId="0" fontId="37" fillId="0" borderId="0" xfId="0" applyNumberFormat="1" applyFont="1" applyFill="1" applyBorder="1" applyAlignment="1" applyProtection="1">
      <alignment horizontal="left" vertical="center" indent="1"/>
    </xf>
    <xf numFmtId="0" fontId="37" fillId="0" borderId="0" xfId="0" applyFont="1" applyFill="1" applyAlignment="1" applyProtection="1">
      <alignment horizontal="left" vertical="center" indent="1"/>
    </xf>
    <xf numFmtId="0" fontId="34" fillId="0" borderId="0" xfId="0" applyFont="1" applyAlignment="1">
      <alignment horizontal="left" vertical="center" indent="1"/>
    </xf>
    <xf numFmtId="0" fontId="34" fillId="0" borderId="0" xfId="0" applyFont="1" applyAlignment="1">
      <alignment horizontal="right" vertical="center" indent="1"/>
    </xf>
    <xf numFmtId="0" fontId="30" fillId="0" borderId="0" xfId="0" applyFont="1" applyBorder="1" applyAlignment="1"/>
    <xf numFmtId="0" fontId="34" fillId="0" borderId="0" xfId="0" applyFont="1" applyBorder="1"/>
    <xf numFmtId="0" fontId="31" fillId="0" borderId="0" xfId="0" applyFont="1" applyBorder="1"/>
    <xf numFmtId="0" fontId="30" fillId="0" borderId="0" xfId="0" applyFont="1" applyBorder="1"/>
    <xf numFmtId="0" fontId="30" fillId="0" borderId="0" xfId="0" applyFont="1"/>
    <xf numFmtId="171" fontId="29" fillId="0" borderId="0" xfId="0" applyNumberFormat="1" applyFont="1" applyFill="1" applyBorder="1" applyAlignment="1" applyProtection="1">
      <alignment horizontal="right" vertical="center" indent="1"/>
    </xf>
    <xf numFmtId="171" fontId="35" fillId="6" borderId="0" xfId="0" applyNumberFormat="1" applyFont="1" applyFill="1" applyBorder="1" applyAlignment="1" applyProtection="1">
      <alignment horizontal="right" vertical="center" indent="1"/>
    </xf>
    <xf numFmtId="171" fontId="36" fillId="0" borderId="0" xfId="0" applyNumberFormat="1" applyFont="1" applyFill="1" applyBorder="1" applyAlignment="1" applyProtection="1">
      <alignment horizontal="right" vertical="center" indent="1"/>
    </xf>
    <xf numFmtId="171" fontId="37" fillId="0" borderId="0" xfId="0" applyNumberFormat="1" applyFont="1" applyFill="1" applyBorder="1" applyAlignment="1" applyProtection="1">
      <alignment horizontal="right" indent="1"/>
    </xf>
    <xf numFmtId="171" fontId="37" fillId="0" borderId="0" xfId="0" applyNumberFormat="1" applyFont="1" applyFill="1" applyAlignment="1" applyProtection="1">
      <alignment horizontal="right" indent="1"/>
    </xf>
    <xf numFmtId="171" fontId="37" fillId="0" borderId="0" xfId="0" applyNumberFormat="1" applyFont="1" applyFill="1" applyBorder="1" applyAlignment="1" applyProtection="1">
      <alignment horizontal="right" vertical="center" indent="1"/>
    </xf>
    <xf numFmtId="171" fontId="37" fillId="0" borderId="0" xfId="0" applyNumberFormat="1" applyFont="1" applyFill="1" applyAlignment="1" applyProtection="1">
      <alignment horizontal="right" vertical="center" indent="1"/>
    </xf>
    <xf numFmtId="171" fontId="37" fillId="0" borderId="0" xfId="0" applyNumberFormat="1" applyFont="1" applyAlignment="1">
      <alignment horizontal="right" indent="1"/>
    </xf>
    <xf numFmtId="0" fontId="39" fillId="0" borderId="0" xfId="0" applyNumberFormat="1" applyFont="1" applyFill="1" applyBorder="1" applyAlignment="1" applyProtection="1"/>
    <xf numFmtId="0" fontId="40" fillId="0" borderId="0" xfId="0" applyNumberFormat="1" applyFont="1" applyFill="1" applyBorder="1" applyAlignment="1" applyProtection="1"/>
    <xf numFmtId="0" fontId="31" fillId="0" borderId="0" xfId="0" applyFont="1" applyAlignment="1"/>
    <xf numFmtId="0" fontId="36" fillId="0" borderId="0" xfId="0" applyNumberFormat="1" applyFont="1" applyFill="1" applyBorder="1" applyAlignment="1" applyProtection="1"/>
    <xf numFmtId="0" fontId="36" fillId="0" borderId="0" xfId="0" applyNumberFormat="1" applyFont="1" applyFill="1" applyBorder="1" applyAlignment="1" applyProtection="1">
      <alignment horizontal="center"/>
    </xf>
    <xf numFmtId="0" fontId="30" fillId="8" borderId="0" xfId="0" applyFont="1" applyFill="1" applyAlignment="1">
      <alignment horizontal="center" vertical="center"/>
    </xf>
    <xf numFmtId="0" fontId="41" fillId="0" borderId="0" xfId="0" applyNumberFormat="1" applyFont="1" applyFill="1" applyBorder="1" applyAlignment="1" applyProtection="1">
      <alignment vertical="center"/>
    </xf>
    <xf numFmtId="171" fontId="41" fillId="0" borderId="0" xfId="0" applyNumberFormat="1" applyFont="1" applyFill="1" applyBorder="1" applyAlignment="1" applyProtection="1">
      <alignment horizontal="right" vertical="center" indent="2"/>
    </xf>
    <xf numFmtId="171" fontId="41" fillId="0" borderId="0" xfId="0" applyNumberFormat="1" applyFont="1" applyFill="1" applyBorder="1" applyAlignment="1" applyProtection="1">
      <alignment horizontal="right" vertical="center" indent="1"/>
    </xf>
    <xf numFmtId="0" fontId="42" fillId="0" borderId="0" xfId="0" applyNumberFormat="1" applyFont="1" applyFill="1" applyBorder="1" applyAlignment="1" applyProtection="1"/>
    <xf numFmtId="0" fontId="42" fillId="0" borderId="0" xfId="0" applyNumberFormat="1" applyFont="1" applyFill="1" applyBorder="1" applyAlignment="1" applyProtection="1">
      <alignment horizontal="right" vertical="center" indent="2"/>
    </xf>
    <xf numFmtId="0" fontId="42" fillId="0" borderId="0" xfId="0" applyNumberFormat="1" applyFont="1" applyFill="1" applyBorder="1" applyAlignment="1" applyProtection="1">
      <alignment horizontal="right" vertical="center" indent="1"/>
    </xf>
    <xf numFmtId="0" fontId="33" fillId="3" borderId="0" xfId="0" applyNumberFormat="1" applyFont="1" applyFill="1" applyBorder="1" applyAlignment="1" applyProtection="1">
      <alignment horizontal="center" vertical="center" wrapText="1"/>
    </xf>
    <xf numFmtId="171" fontId="33" fillId="2" borderId="0" xfId="0" applyNumberFormat="1" applyFont="1" applyFill="1" applyBorder="1" applyAlignment="1" applyProtection="1">
      <alignment horizontal="right" vertical="center" indent="2"/>
    </xf>
    <xf numFmtId="171" fontId="33" fillId="2" borderId="0" xfId="0" applyNumberFormat="1" applyFont="1" applyFill="1" applyBorder="1" applyAlignment="1" applyProtection="1">
      <alignment horizontal="right" vertical="center" indent="1"/>
    </xf>
    <xf numFmtId="0" fontId="25" fillId="4" borderId="0" xfId="1" applyFont="1" applyAlignment="1">
      <alignment horizontal="center"/>
    </xf>
    <xf numFmtId="0" fontId="26" fillId="4" borderId="0" xfId="0" applyFont="1" applyFill="1" applyAlignment="1"/>
    <xf numFmtId="0" fontId="25" fillId="4" borderId="0" xfId="1" applyFont="1" applyAlignment="1">
      <alignment horizontal="center"/>
    </xf>
    <xf numFmtId="0" fontId="25" fillId="4" borderId="0" xfId="1" applyFont="1" applyAlignment="1">
      <alignment horizontal="right" vertical="top" indent="1"/>
    </xf>
    <xf numFmtId="0" fontId="38" fillId="4" borderId="0" xfId="0" applyFont="1" applyFill="1" applyAlignment="1">
      <alignment horizontal="center" vertical="top"/>
    </xf>
    <xf numFmtId="0" fontId="27" fillId="0" borderId="0" xfId="0" applyNumberFormat="1" applyFont="1" applyFill="1" applyBorder="1" applyAlignment="1" applyProtection="1">
      <alignment vertical="center"/>
    </xf>
    <xf numFmtId="0" fontId="27" fillId="0" borderId="0" xfId="0" applyNumberFormat="1" applyFont="1" applyFill="1" applyBorder="1" applyAlignment="1" applyProtection="1">
      <alignment horizontal="right" vertical="center" indent="2"/>
    </xf>
    <xf numFmtId="0" fontId="27" fillId="0" borderId="0" xfId="0" applyNumberFormat="1" applyFont="1" applyFill="1" applyBorder="1" applyAlignment="1" applyProtection="1">
      <alignment horizontal="right" vertical="center" indent="1"/>
    </xf>
  </cellXfs>
  <cellStyles count="48">
    <cellStyle name="1 antraštė" xfId="9" builtinId="16" customBuiltin="1"/>
    <cellStyle name="2 antraštė" xfId="3" builtinId="17" customBuiltin="1"/>
    <cellStyle name="2 įprastas" xfId="2" xr:uid="{00000000-0005-0000-0000-000001000000}"/>
    <cellStyle name="20% – paryškinimas 1" xfId="25" builtinId="30" customBuiltin="1"/>
    <cellStyle name="20% – paryškinimas 2" xfId="29" builtinId="34" customBuiltin="1"/>
    <cellStyle name="20% – paryškinimas 3" xfId="33" builtinId="38" customBuiltin="1"/>
    <cellStyle name="20% – paryškinimas 4" xfId="37" builtinId="42" customBuiltin="1"/>
    <cellStyle name="20% – paryškinimas 5" xfId="41" builtinId="46" customBuiltin="1"/>
    <cellStyle name="20% – paryškinimas 6" xfId="45" builtinId="50" customBuiltin="1"/>
    <cellStyle name="3 antraštė" xfId="10" builtinId="18" customBuiltin="1"/>
    <cellStyle name="4 antraštė" xfId="11" builtinId="19" customBuiltin="1"/>
    <cellStyle name="40% – paryškinimas 1" xfId="26" builtinId="31" customBuiltin="1"/>
    <cellStyle name="40% – paryškinimas 2" xfId="30" builtinId="35" customBuiltin="1"/>
    <cellStyle name="40% – paryškinimas 3" xfId="34" builtinId="39" customBuiltin="1"/>
    <cellStyle name="40% – paryškinimas 4" xfId="38" builtinId="43" customBuiltin="1"/>
    <cellStyle name="40% – paryškinimas 5" xfId="42" builtinId="47" customBuiltin="1"/>
    <cellStyle name="40% – paryškinimas 6" xfId="46" builtinId="51" customBuiltin="1"/>
    <cellStyle name="60% – paryškinimas 1" xfId="27" builtinId="32" customBuiltin="1"/>
    <cellStyle name="60% – paryškinimas 2" xfId="31" builtinId="36" customBuiltin="1"/>
    <cellStyle name="60% – paryškinimas 3" xfId="35" builtinId="40" customBuiltin="1"/>
    <cellStyle name="60% – paryškinimas 4" xfId="39" builtinId="44" customBuiltin="1"/>
    <cellStyle name="60% – paryškinimas 5" xfId="43" builtinId="48" customBuiltin="1"/>
    <cellStyle name="60% – paryškinimas 6" xfId="47" builtinId="52" customBuiltin="1"/>
    <cellStyle name="Aiškinamasis tekstas" xfId="22" builtinId="53" customBuiltin="1"/>
    <cellStyle name="Blogas" xfId="13" builtinId="27" customBuiltin="1"/>
    <cellStyle name="Geras" xfId="12" builtinId="26" customBuiltin="1"/>
    <cellStyle name="Įprastas" xfId="0" builtinId="0" customBuiltin="1"/>
    <cellStyle name="Įspėjimo tekstas" xfId="20" builtinId="11" customBuiltin="1"/>
    <cellStyle name="Išvestis" xfId="16" builtinId="21" customBuiltin="1"/>
    <cellStyle name="Įvestis" xfId="15" builtinId="20" customBuiltin="1"/>
    <cellStyle name="Kablelis" xfId="4" builtinId="3" customBuiltin="1"/>
    <cellStyle name="Kablelis [0]" xfId="5" builtinId="6" customBuiltin="1"/>
    <cellStyle name="Neutralus" xfId="14" builtinId="28" customBuiltin="1"/>
    <cellStyle name="Paryškinimas 1" xfId="24" builtinId="29" customBuiltin="1"/>
    <cellStyle name="Paryškinimas 2" xfId="28" builtinId="33" customBuiltin="1"/>
    <cellStyle name="Paryškinimas 3" xfId="32" builtinId="37" customBuiltin="1"/>
    <cellStyle name="Paryškinimas 4" xfId="36" builtinId="41" customBuiltin="1"/>
    <cellStyle name="Paryškinimas 5" xfId="40" builtinId="45" customBuiltin="1"/>
    <cellStyle name="Paryškinimas 6" xfId="44" builtinId="49" customBuiltin="1"/>
    <cellStyle name="Pastaba" xfId="21" builtinId="10" customBuiltin="1"/>
    <cellStyle name="Pavadinimas" xfId="1" builtinId="15" customBuiltin="1"/>
    <cellStyle name="Procentai" xfId="8" builtinId="5" customBuiltin="1"/>
    <cellStyle name="Skaičiavimas" xfId="17" builtinId="22" customBuiltin="1"/>
    <cellStyle name="Suma" xfId="23" builtinId="25" customBuiltin="1"/>
    <cellStyle name="Susietas langelis" xfId="18" builtinId="24" customBuiltin="1"/>
    <cellStyle name="Tikrinimo langelis" xfId="19" builtinId="23" customBuiltin="1"/>
    <cellStyle name="Valiuta" xfId="6" builtinId="4" customBuiltin="1"/>
    <cellStyle name="Valiuta [0]" xfId="7" builtinId="7" customBuiltin="1"/>
  </cellStyles>
  <dxfs count="140">
    <dxf>
      <font>
        <b val="0"/>
        <i val="0"/>
        <strike val="0"/>
        <condense val="0"/>
        <extend val="0"/>
        <outline val="0"/>
        <shadow val="0"/>
        <u val="none"/>
        <vertAlign val="baseline"/>
        <sz val="9"/>
        <color auto="1"/>
        <name val="Segoe UI"/>
        <family val="2"/>
        <charset val="186"/>
        <scheme val="none"/>
      </font>
      <numFmt numFmtId="169" formatCode="[$EUR]\ #,##0.00_);[Red]\([$EUR]\ #,##0.00\)"/>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Segoe UI"/>
        <family val="2"/>
        <charset val="186"/>
        <scheme val="none"/>
      </font>
      <numFmt numFmtId="171" formatCode="#,##0.00\ [$EUR];[Red]\-#,##0.00\ [$EUR]"/>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Segoe UI"/>
        <family val="2"/>
        <charset val="186"/>
        <scheme val="none"/>
      </font>
      <numFmt numFmtId="169" formatCode="[$EUR]\ #,##0.00_);[Red]\([$EUR]\ #,##0.00\)"/>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Segoe UI"/>
        <family val="2"/>
        <charset val="186"/>
        <scheme val="none"/>
      </font>
      <numFmt numFmtId="171" formatCode="#,##0.00\ [$EUR];[Red]\-#,##0.00\ [$EUR]"/>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Segoe UI"/>
        <family val="2"/>
        <charset val="186"/>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sz val="9"/>
        <color auto="1"/>
        <name val="Segoe UI"/>
        <family val="2"/>
        <charset val="186"/>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Segoe UI"/>
        <family val="2"/>
        <charset val="186"/>
        <scheme val="none"/>
      </font>
      <numFmt numFmtId="171" formatCode="#,##0.00\ [$EUR];[Red]\-#,##0.00\ [$EUR]"/>
    </dxf>
    <dxf>
      <font>
        <b val="0"/>
        <i val="0"/>
        <strike val="0"/>
        <condense val="0"/>
        <extend val="0"/>
        <outline val="0"/>
        <shadow val="0"/>
        <u val="none"/>
        <vertAlign val="baseline"/>
        <sz val="11"/>
        <color auto="1"/>
        <name val="Segoe UI"/>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name val="Segoe UI"/>
        <family val="2"/>
        <charset val="186"/>
        <scheme val="none"/>
      </font>
      <numFmt numFmtId="171" formatCode="#,##0.00\ [$EUR];[Red]\-#,##0.00\ [$EUR]"/>
    </dxf>
    <dxf>
      <font>
        <b val="0"/>
        <i val="0"/>
        <strike val="0"/>
        <condense val="0"/>
        <extend val="0"/>
        <outline val="0"/>
        <shadow val="0"/>
        <u val="none"/>
        <vertAlign val="baseline"/>
        <sz val="11"/>
        <color auto="1"/>
        <name val="Segoe UI"/>
        <family val="2"/>
        <charset val="186"/>
        <scheme val="none"/>
      </font>
      <alignment horizontal="right" vertical="center" textRotation="0" wrapText="0" indent="2" justifyLastLine="0" shrinkToFit="0" readingOrder="0"/>
    </dxf>
    <dxf>
      <font>
        <strike val="0"/>
        <outline val="0"/>
        <shadow val="0"/>
        <u val="none"/>
        <vertAlign val="baseline"/>
        <name val="Segoe UI"/>
        <family val="2"/>
        <charset val="186"/>
        <scheme val="none"/>
      </font>
    </dxf>
    <dxf>
      <font>
        <b val="0"/>
        <i val="0"/>
        <strike val="0"/>
        <condense val="0"/>
        <extend val="0"/>
        <outline val="0"/>
        <shadow val="0"/>
        <u val="none"/>
        <vertAlign val="baseline"/>
        <sz val="11"/>
        <color auto="1"/>
        <name val="Segoe UI"/>
        <family val="2"/>
        <charset val="186"/>
        <scheme val="none"/>
      </font>
      <alignment horizontal="general" vertical="center" textRotation="0" wrapText="0" indent="0" justifyLastLine="0" shrinkToFit="0" readingOrder="0"/>
    </dxf>
    <dxf>
      <font>
        <strike val="0"/>
        <outline val="0"/>
        <shadow val="0"/>
        <u val="none"/>
        <vertAlign val="baseline"/>
        <sz val="11"/>
        <color auto="1"/>
        <name val="Segoe UI"/>
        <family val="2"/>
        <charset val="186"/>
        <scheme val="none"/>
      </font>
      <alignment horizontal="general" vertical="center" textRotation="0" wrapText="0" indent="0" justifyLastLine="0" shrinkToFit="0" readingOrder="0"/>
    </dxf>
    <dxf>
      <font>
        <strike val="0"/>
        <outline val="0"/>
        <shadow val="0"/>
        <u val="none"/>
        <vertAlign val="baseline"/>
        <name val="Segoe UI"/>
        <family val="2"/>
        <charset val="186"/>
        <scheme val="none"/>
      </font>
    </dxf>
    <dxf>
      <font>
        <strike val="0"/>
        <outline val="0"/>
        <shadow val="0"/>
        <u val="none"/>
        <vertAlign val="baseline"/>
        <sz val="12"/>
        <color theme="0"/>
        <name val="Century Gothic"/>
        <family val="2"/>
        <charset val="186"/>
        <scheme val="major"/>
      </font>
      <fill>
        <patternFill patternType="none">
          <fgColor indexed="64"/>
          <bgColor auto="1"/>
        </patternFill>
      </fill>
    </dxf>
    <dxf>
      <font>
        <b val="0"/>
        <i val="0"/>
        <strike val="0"/>
        <condense val="0"/>
        <extend val="0"/>
        <outline val="0"/>
        <shadow val="0"/>
        <u val="none"/>
        <vertAlign val="baseline"/>
        <sz val="9"/>
        <color auto="1"/>
        <name val="Segoe UI"/>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Segoe UI"/>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color theme="1"/>
        <name val="Segoe UI"/>
        <family val="2"/>
        <charset val="186"/>
        <scheme val="none"/>
      </font>
      <numFmt numFmtId="171" formatCode="#,##0.00\ [$EUR];[Red]\-#,##0.00\ [$EUR]"/>
      <alignment horizontal="right" vertical="bottom" textRotation="0" wrapText="0" relativeIndent="1" justifyLastLine="0" shrinkToFit="0" readingOrder="0"/>
    </dxf>
    <dxf>
      <font>
        <strike val="0"/>
        <outline val="0"/>
        <shadow val="0"/>
        <u val="none"/>
        <vertAlign val="baseline"/>
        <color theme="1"/>
        <name val="Segoe UI"/>
        <family val="2"/>
        <charset val="186"/>
        <scheme val="none"/>
      </font>
      <numFmt numFmtId="171" formatCode="#,##0.00\ [$EUR];[Red]\-#,##0.00\ [$EUR]"/>
      <alignment horizontal="right" textRotation="0" wrapText="0" relativeIndent="1" justifyLastLine="0" shrinkToFit="0" readingOrder="0"/>
    </dxf>
    <dxf>
      <font>
        <b val="0"/>
        <i val="0"/>
        <strike val="0"/>
        <condense val="0"/>
        <extend val="0"/>
        <outline val="0"/>
        <shadow val="0"/>
        <u val="none"/>
        <vertAlign val="baseline"/>
        <sz val="9"/>
        <color theme="1"/>
        <name val="Segoe UI"/>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171" formatCode="#,##0.00\ [$EUR];[Red]\-#,##0.00\ [$EUR]"/>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171" formatCode="#,##0.00\ [$EUR];[Red]\-#,##0.00\ [$EUR]"/>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Segoe UI"/>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9"/>
        <color auto="1"/>
        <name val="Segoe UI"/>
        <family val="2"/>
        <charset val="186"/>
        <scheme val="none"/>
      </font>
      <numFmt numFmtId="171" formatCode="#,##0.00\ [$EUR];[Red]\-#,##0.00\ [$EUR]"/>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171" formatCode="#,##0.00\ [$EUR];[Red]\-#,##0.00\ [$EUR]"/>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numFmt numFmtId="171" formatCode="#,##0.00\ [$EUR];[Red]\-#,##0.00\ [$EUR]"/>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name val="Segoe UI"/>
        <family val="2"/>
        <charset val="186"/>
        <scheme val="none"/>
      </font>
    </dxf>
    <dxf>
      <font>
        <strike val="0"/>
        <outline val="0"/>
        <shadow val="0"/>
        <u val="none"/>
        <vertAlign val="baseline"/>
        <name val="Segoe UI"/>
        <family val="2"/>
        <charset val="186"/>
        <scheme val="none"/>
      </font>
    </dxf>
    <dxf>
      <font>
        <strike val="0"/>
        <outline val="0"/>
        <shadow val="0"/>
        <u val="none"/>
        <vertAlign val="baseline"/>
        <name val="Segoe UI"/>
        <family val="2"/>
        <charset val="186"/>
        <scheme val="none"/>
      </font>
    </dxf>
    <dxf>
      <font>
        <b val="0"/>
        <i val="0"/>
        <strike val="0"/>
        <condense val="0"/>
        <extend val="0"/>
        <outline val="0"/>
        <shadow val="0"/>
        <u val="none"/>
        <vertAlign val="baseline"/>
        <sz val="9"/>
        <color theme="1"/>
        <name val="Segoe UI"/>
        <family val="2"/>
        <charset val="186"/>
        <scheme val="none"/>
      </font>
      <numFmt numFmtId="170"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170"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Segoe UI"/>
        <family val="2"/>
        <charset val="186"/>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Segoe UI"/>
        <family val="2"/>
        <charset val="186"/>
        <scheme val="none"/>
      </font>
    </dxf>
    <dxf>
      <font>
        <strike val="0"/>
        <outline val="0"/>
        <shadow val="0"/>
        <u val="none"/>
        <vertAlign val="baseline"/>
        <sz val="9"/>
        <color theme="1"/>
        <name val="Segoe UI"/>
        <family val="2"/>
        <charset val="186"/>
        <scheme val="none"/>
      </font>
    </dxf>
    <dxf>
      <font>
        <strike val="0"/>
        <outline val="0"/>
        <shadow val="0"/>
        <u val="none"/>
        <vertAlign val="baseline"/>
        <name val="Segoe UI"/>
        <family val="2"/>
        <charset val="186"/>
        <scheme val="none"/>
      </font>
    </dxf>
    <dxf>
      <font>
        <b val="0"/>
        <i val="0"/>
        <strike val="0"/>
        <condense val="0"/>
        <extend val="0"/>
        <outline val="0"/>
        <shadow val="0"/>
        <u val="none"/>
        <vertAlign val="baseline"/>
        <sz val="9"/>
        <color theme="1"/>
        <name val="Segoe UI"/>
        <family val="2"/>
        <charset val="186"/>
        <scheme val="none"/>
      </font>
      <numFmt numFmtId="169" formatCode="[$EUR]\ #,##0.00_);[Red]\([$EUR]\ #,##0.00\)"/>
      <alignment horizontal="right" vertical="bottom" textRotation="0" wrapText="0" indent="1" justifyLastLine="0" shrinkToFit="0" readingOrder="0"/>
    </dxf>
    <dxf>
      <font>
        <b val="0"/>
        <i val="0"/>
        <strike val="0"/>
        <condense val="0"/>
        <extend val="0"/>
        <outline val="0"/>
        <shadow val="0"/>
        <u val="none"/>
        <vertAlign val="baseline"/>
        <sz val="9"/>
        <color theme="1"/>
        <name val="Segoe UI"/>
        <family val="2"/>
        <charset val="186"/>
        <scheme val="none"/>
      </font>
      <numFmt numFmtId="169" formatCode="[$EUR]\ #,##0.00_);[Red]\([$EUR]\ #,##0.00\)"/>
      <alignment horizontal="right" vertical="bottom" textRotation="0" wrapText="0" indent="1" justifyLastLine="0" shrinkToFit="0" readingOrder="0"/>
    </dxf>
    <dxf>
      <font>
        <b val="0"/>
        <i val="0"/>
        <strike val="0"/>
        <condense val="0"/>
        <extend val="0"/>
        <outline val="0"/>
        <shadow val="0"/>
        <u val="none"/>
        <vertAlign val="baseline"/>
        <sz val="9"/>
        <color theme="1"/>
        <name val="Segoe UI"/>
        <family val="2"/>
        <charset val="186"/>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Segoe UI"/>
        <family val="2"/>
        <charset val="186"/>
        <scheme val="none"/>
      </font>
    </dxf>
    <dxf>
      <font>
        <strike val="0"/>
        <outline val="0"/>
        <shadow val="0"/>
        <u val="none"/>
        <vertAlign val="baseline"/>
        <color theme="1"/>
        <name val="Segoe UI"/>
        <family val="2"/>
        <charset val="186"/>
        <scheme val="none"/>
      </font>
    </dxf>
    <dxf>
      <font>
        <strike val="0"/>
        <outline val="0"/>
        <shadow val="0"/>
        <u val="none"/>
        <vertAlign val="baseline"/>
        <name val="Segoe UI"/>
        <family val="2"/>
        <charset val="186"/>
        <scheme val="none"/>
      </font>
    </dxf>
    <dxf>
      <font>
        <b val="0"/>
        <i val="0"/>
        <strike val="0"/>
        <condense val="0"/>
        <extend val="0"/>
        <outline val="0"/>
        <shadow val="0"/>
        <u val="none"/>
        <vertAlign val="baseline"/>
        <sz val="9"/>
        <color theme="1"/>
        <name val="Segoe UI"/>
        <family val="2"/>
        <charset val="186"/>
        <scheme val="none"/>
      </font>
      <numFmt numFmtId="166" formatCode="#,##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166" formatCode="#,##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Segoe UI"/>
        <family val="2"/>
        <charset val="186"/>
        <scheme val="none"/>
      </font>
    </dxf>
    <dxf>
      <font>
        <strike val="0"/>
        <outline val="0"/>
        <shadow val="0"/>
        <u val="none"/>
        <vertAlign val="baseline"/>
        <color theme="1"/>
        <name val="Segoe UI"/>
        <family val="2"/>
        <charset val="186"/>
        <scheme val="none"/>
      </font>
    </dxf>
    <dxf>
      <font>
        <strike val="0"/>
        <outline val="0"/>
        <shadow val="0"/>
        <u val="none"/>
        <vertAlign val="baseline"/>
        <name val="Segoe UI"/>
        <family val="2"/>
        <charset val="186"/>
        <scheme val="none"/>
      </font>
    </dxf>
    <dxf>
      <font>
        <b val="0"/>
        <i val="0"/>
        <strike val="0"/>
        <condense val="0"/>
        <extend val="0"/>
        <outline val="0"/>
        <shadow val="0"/>
        <u val="none"/>
        <vertAlign val="baseline"/>
        <sz val="9"/>
        <color theme="1"/>
        <name val="Segoe UI"/>
        <family val="2"/>
        <charset val="186"/>
        <scheme val="none"/>
      </font>
      <numFmt numFmtId="169" formatCode="[$EUR]\ #,##0.00_);[Red]\([$EUR]\ #,##0.00\)"/>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169" formatCode="[$EUR]\ #,##0.00_);[Red]\([$EUR]\ #,##0.00\)"/>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Segoe UI"/>
        <family val="2"/>
        <charset val="186"/>
        <scheme val="none"/>
      </font>
    </dxf>
    <dxf>
      <font>
        <strike val="0"/>
        <outline val="0"/>
        <shadow val="0"/>
        <u val="none"/>
        <vertAlign val="baseline"/>
        <color theme="1"/>
        <name val="Segoe UI"/>
        <family val="2"/>
        <charset val="186"/>
        <scheme val="none"/>
      </font>
    </dxf>
    <dxf>
      <font>
        <strike val="0"/>
        <outline val="0"/>
        <shadow val="0"/>
        <u val="none"/>
        <vertAlign val="baseline"/>
        <name val="Segoe UI"/>
        <family val="2"/>
        <charset val="186"/>
        <scheme val="none"/>
      </font>
    </dxf>
    <dxf>
      <font>
        <strike val="0"/>
        <outline val="0"/>
        <shadow val="0"/>
        <u val="none"/>
        <vertAlign val="baseline"/>
        <name val="Segoe UI"/>
        <family val="2"/>
        <charset val="186"/>
        <scheme val="none"/>
      </font>
      <numFmt numFmtId="169" formatCode="[$EUR]\ #,##0.00_);[Red]\([$EUR]\ #,##0.00\)"/>
    </dxf>
    <dxf>
      <font>
        <strike val="0"/>
        <outline val="0"/>
        <shadow val="0"/>
        <u val="none"/>
        <vertAlign val="baseline"/>
        <name val="Segoe UI"/>
        <family val="2"/>
        <charset val="186"/>
        <scheme val="none"/>
      </font>
      <numFmt numFmtId="169" formatCode="[$EUR]\ #,##0.00_);[Red]\([$EUR]\ #,##0.00\)"/>
    </dxf>
    <dxf>
      <font>
        <b val="0"/>
        <i val="0"/>
        <strike val="0"/>
        <condense val="0"/>
        <extend val="0"/>
        <outline val="0"/>
        <shadow val="0"/>
        <u val="none"/>
        <vertAlign val="baseline"/>
        <sz val="9"/>
        <color theme="1"/>
        <name val="Segoe UI"/>
        <family val="2"/>
        <charset val="186"/>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Segoe UI"/>
        <family val="2"/>
        <charset val="186"/>
        <scheme val="none"/>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Segoe UI"/>
        <family val="2"/>
        <charset val="186"/>
        <scheme val="none"/>
      </font>
    </dxf>
    <dxf>
      <font>
        <strike val="0"/>
        <outline val="0"/>
        <shadow val="0"/>
        <u val="none"/>
        <vertAlign val="baseline"/>
        <name val="Segoe UI"/>
        <family val="2"/>
        <charset val="186"/>
        <scheme val="none"/>
      </font>
    </dxf>
    <dxf>
      <font>
        <strike val="0"/>
        <outline val="0"/>
        <shadow val="0"/>
        <u val="none"/>
        <vertAlign val="baseline"/>
        <sz val="9"/>
        <color auto="1"/>
        <name val="Segoe UI"/>
        <family val="2"/>
        <charset val="186"/>
        <scheme val="none"/>
      </font>
    </dxf>
    <dxf>
      <font>
        <b val="0"/>
        <i val="0"/>
        <strike val="0"/>
        <condense val="0"/>
        <extend val="0"/>
        <outline val="0"/>
        <shadow val="0"/>
        <u val="none"/>
        <vertAlign val="baseline"/>
        <sz val="9"/>
        <color auto="1"/>
        <name val="Segoe UI"/>
        <family val="2"/>
        <charset val="186"/>
        <scheme val="none"/>
      </font>
      <numFmt numFmtId="169" formatCode="[$EUR]\ #,##0.00_);[Red]\([$EUR]\ #,##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Segoe UI"/>
        <family val="2"/>
        <charset val="186"/>
        <scheme val="none"/>
      </font>
      <numFmt numFmtId="169" formatCode="[$EUR]\ #,##0.00_);[Red]\([$EUR]\ #,##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Segoe UI"/>
        <family val="2"/>
        <charset val="186"/>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sz val="9"/>
        <color auto="1"/>
        <name val="Segoe UI"/>
        <family val="2"/>
        <charset val="186"/>
        <scheme val="none"/>
      </font>
      <alignment horizontal="left" vertical="center" textRotation="0" wrapText="0" indent="1" justifyLastLine="0" shrinkToFit="0" readingOrder="0"/>
    </dxf>
    <dxf>
      <font>
        <strike val="0"/>
        <outline val="0"/>
        <shadow val="0"/>
        <u val="none"/>
        <vertAlign val="baseline"/>
        <name val="Segoe UI"/>
        <family val="2"/>
        <charset val="186"/>
        <scheme val="none"/>
      </font>
      <fill>
        <patternFill patternType="none">
          <fgColor indexed="64"/>
          <bgColor auto="1"/>
        </patternFill>
      </fill>
    </dxf>
    <dxf>
      <font>
        <strike val="0"/>
        <outline val="0"/>
        <shadow val="0"/>
        <u val="none"/>
        <vertAlign val="baseline"/>
        <name val="Segoe UI"/>
        <family val="2"/>
        <charset val="186"/>
        <scheme val="none"/>
      </font>
    </dxf>
    <dxf>
      <font>
        <strike val="0"/>
        <outline val="0"/>
        <shadow val="0"/>
        <u val="none"/>
        <vertAlign val="baseline"/>
        <name val="Segoe UI"/>
        <family val="2"/>
        <charset val="186"/>
        <scheme val="none"/>
      </font>
    </dxf>
    <dxf>
      <font>
        <strike val="0"/>
        <outline val="0"/>
        <shadow val="0"/>
        <u val="none"/>
        <vertAlign val="baseline"/>
        <sz val="10"/>
        <color auto="1"/>
        <name val="Arial"/>
        <family val="2"/>
        <charset val="186"/>
        <scheme val="none"/>
      </font>
    </dxf>
    <dxf>
      <font>
        <strike val="0"/>
        <outline val="0"/>
        <shadow val="0"/>
        <u val="none"/>
        <vertAlign val="baseline"/>
        <sz val="10"/>
        <color auto="1"/>
        <name val="Arial"/>
        <family val="2"/>
        <charset val="186"/>
        <scheme val="none"/>
      </font>
    </dxf>
    <dxf>
      <font>
        <strike val="0"/>
        <outline val="0"/>
        <shadow val="0"/>
        <u val="none"/>
        <vertAlign val="baseline"/>
        <sz val="10"/>
        <color auto="1"/>
        <name val="Arial"/>
        <family val="2"/>
        <charset val="186"/>
        <scheme val="none"/>
      </font>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dxf>
    <dxf>
      <font>
        <strike val="0"/>
        <outline val="0"/>
        <shadow val="0"/>
        <u val="none"/>
        <vertAlign val="baseline"/>
        <sz val="10"/>
        <color auto="1"/>
        <name val="Arial"/>
        <family val="2"/>
        <charset val="186"/>
        <scheme val="none"/>
      </font>
    </dxf>
    <dxf>
      <font>
        <strike val="0"/>
        <outline val="0"/>
        <shadow val="0"/>
        <u val="none"/>
        <vertAlign val="baseline"/>
        <sz val="10"/>
        <color auto="1"/>
        <name val="Arial"/>
        <family val="2"/>
        <charset val="186"/>
        <scheme val="none"/>
      </font>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alignment horizontal="right" vertical="center" textRotation="0" wrapText="0" indent="0" justifyLastLine="0" shrinkToFit="0" readingOrder="0"/>
    </dxf>
    <dxf>
      <font>
        <strike val="0"/>
        <outline val="0"/>
        <shadow val="0"/>
        <u val="none"/>
        <vertAlign val="baseline"/>
        <sz val="10"/>
        <color auto="1"/>
        <name val="Arial"/>
        <family val="2"/>
        <charset val="186"/>
        <scheme val="none"/>
      </font>
      <alignment horizontal="right" vertical="center" textRotation="0" wrapText="0" indent="0" justifyLastLine="0" shrinkToFit="0" readingOrder="0"/>
    </dxf>
    <dxf>
      <font>
        <strike val="0"/>
        <outline val="0"/>
        <shadow val="0"/>
        <u val="none"/>
        <vertAlign val="baseline"/>
        <sz val="10"/>
        <color auto="1"/>
        <name val="Arial"/>
        <family val="2"/>
        <charset val="186"/>
        <scheme val="none"/>
      </font>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strike val="0"/>
        <outline val="0"/>
        <shadow val="0"/>
        <u val="none"/>
        <vertAlign val="baseline"/>
        <sz val="10"/>
        <color auto="1"/>
        <name val="Arial"/>
        <family val="2"/>
        <charset val="186"/>
        <scheme val="none"/>
      </font>
      <numFmt numFmtId="0" formatCode="General"/>
      <alignment horizontal="right" textRotation="0" wrapText="0" relativeIndent="1" justifyLastLine="0" shrinkToFit="0" readingOrder="0"/>
    </dxf>
    <dxf>
      <font>
        <strike val="0"/>
        <outline val="0"/>
        <shadow val="0"/>
        <u val="none"/>
        <vertAlign val="baseline"/>
        <sz val="10"/>
        <color auto="1"/>
        <name val="Arial"/>
        <family val="2"/>
        <charset val="186"/>
        <scheme val="none"/>
      </font>
      <numFmt numFmtId="0" formatCode="General"/>
      <alignment horizontal="right" textRotation="0" wrapText="0" relativeIndent="1" justifyLastLine="0" shrinkToFit="0" readingOrder="0"/>
    </dxf>
    <dxf>
      <font>
        <b val="0"/>
        <i val="0"/>
        <strike val="0"/>
        <condense val="0"/>
        <extend val="0"/>
        <outline val="0"/>
        <shadow val="0"/>
        <u val="none"/>
        <vertAlign val="baseline"/>
        <sz val="10"/>
        <color auto="1"/>
        <name val="Arial"/>
        <family val="2"/>
        <charset val="186"/>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charset val="186"/>
        <scheme val="none"/>
      </fon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10"/>
        <color auto="1"/>
        <name val="Arial"/>
        <family val="2"/>
        <charset val="186"/>
        <scheme val="none"/>
      </font>
      <alignment horizontal="right" vertical="center" textRotation="0" wrapText="0" indent="1" justifyLastLine="0" shrinkToFit="0" readingOrder="0"/>
    </dxf>
    <dxf>
      <fill>
        <patternFill patternType="solid">
          <fgColor theme="0" tint="-0.14999847407452621"/>
          <bgColor theme="0" tint="-0.14999847407452621"/>
        </patternFill>
      </fill>
    </dxf>
    <dxf>
      <fill>
        <patternFill>
          <fgColor theme="0" tint="-0.14996795556505021"/>
          <bgColor theme="0" tint="-4.9989318521683403E-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tint="-0.24994659260841701"/>
        </patternFill>
      </fill>
      <border>
        <bottom/>
      </border>
    </dxf>
    <dxf>
      <font>
        <color theme="1"/>
      </font>
      <border diagonalUp="0" diagonalDown="0">
        <left/>
        <right/>
        <top/>
        <bottom/>
        <vertical/>
        <horizontal/>
      </border>
    </dxf>
  </dxfs>
  <tableStyles count="1" defaultTableStyle="TableStyleMedium2" defaultPivotStyle="PivotStyleLight16">
    <tableStyle name="2 LentelėsStiliusPaprastas1" pivot="0" count="8" xr9:uid="{00000000-0011-0000-FFFF-FFFF00000000}">
      <tableStyleElement type="wholeTable" dxfId="139"/>
      <tableStyleElement type="headerRow" dxfId="138"/>
      <tableStyleElement type="totalRow" dxfId="137"/>
      <tableStyleElement type="firstColumn" dxfId="136"/>
      <tableStyleElement type="lastColumn" dxfId="135"/>
      <tableStyleElement type="firstRowStripe" dxfId="134"/>
      <tableStyleElement type="secondRowStripe" dxfId="133"/>
      <tableStyleElement type="firstColumnStripe" dxfId="1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'Pelno ir nuostolių suvestinė'!$B$5</c:f>
              <c:strCache>
                <c:ptCount val="1"/>
                <c:pt idx="0">
                  <c:v>Bendrosios pajamos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Segoe UI" panose="020B0502040204020203" pitchFamily="34" charset="0"/>
                    <a:ea typeface="+mn-ea"/>
                    <a:cs typeface="Segoe UI" panose="020B0502040204020203" pitchFamily="34" charset="0"/>
                  </a:defRPr>
                </a:pPr>
                <a:endParaRPr lang="lt-L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'Pelno ir nuostolių suvestinė'!$C$4:$D$4</c:f>
              <c:strCache>
                <c:ptCount val="2"/>
                <c:pt idx="0">
                  <c:v>Numatomos</c:v>
                </c:pt>
                <c:pt idx="1">
                  <c:v>Faktinės</c:v>
                </c:pt>
              </c:strCache>
            </c:strRef>
          </c:cat>
          <c:val>
            <c:numRef>
              <c:f>'Pelno ir nuostolių suvestinė'!$C$5:$D$5</c:f>
              <c:numCache>
                <c:formatCode>#\ ##0.00\ [$EUR];[Red]\-#\ ##0.00\ [$EUR]</c:formatCode>
                <c:ptCount val="2"/>
                <c:pt idx="0">
                  <c:v>1936</c:v>
                </c:pt>
                <c:pt idx="1">
                  <c:v>1831</c:v>
                </c:pt>
              </c:numCache>
            </c:numRef>
          </c:val>
          <c:extLst>
            <c:ext xmlns:c16="http://schemas.microsoft.com/office/drawing/2014/chart" uri="{C3380CC4-5D6E-409C-BE32-E72D297353CC}">
              <c16:uniqueId val="{00000000-8636-4D9B-AD98-D1F682920A3A}"/>
            </c:ext>
          </c:extLst>
        </c:ser>
        <c:ser>
          <c:idx val="1"/>
          <c:order val="1"/>
          <c:tx>
            <c:strRef>
              <c:f>'Pelno ir nuostolių suvestinė'!$B$6</c:f>
              <c:strCache>
                <c:ptCount val="1"/>
                <c:pt idx="0">
                  <c:v>Bendrosios išlaidos</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Segoe UI" panose="020B0502040204020203" pitchFamily="34" charset="0"/>
                    <a:ea typeface="+mn-ea"/>
                    <a:cs typeface="Segoe UI" panose="020B0502040204020203" pitchFamily="34" charset="0"/>
                  </a:defRPr>
                </a:pPr>
                <a:endParaRPr lang="lt-L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'Pelno ir nuostolių suvestinė'!$C$4:$D$4</c:f>
              <c:strCache>
                <c:ptCount val="2"/>
                <c:pt idx="0">
                  <c:v>Numatomos</c:v>
                </c:pt>
                <c:pt idx="1">
                  <c:v>Faktinės</c:v>
                </c:pt>
              </c:strCache>
            </c:strRef>
          </c:cat>
          <c:val>
            <c:numRef>
              <c:f>'Pelno ir nuostolių suvestinė'!$C$6:$D$6</c:f>
              <c:numCache>
                <c:formatCode>#\ ##0.00\ [$EUR];[Red]\-#\ ##0.00\ [$EUR]</c:formatCode>
                <c:ptCount val="2"/>
                <c:pt idx="0">
                  <c:v>882</c:v>
                </c:pt>
                <c:pt idx="1">
                  <c:v>333</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Segoe UI" panose="020B0502040204020203" pitchFamily="34" charset="0"/>
                <a:ea typeface="+mn-ea"/>
                <a:cs typeface="Segoe UI" panose="020B0502040204020203" pitchFamily="34" charset="0"/>
              </a:defRPr>
            </a:pPr>
            <a:endParaRPr lang="lt-LT"/>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2525203933099161"/>
          <c:y val="0.19729597769725504"/>
          <c:w val="0.66371233870279489"/>
          <c:h val="8.89663226686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
              <a:cs typeface="Segoe UI" panose="020B0502040204020203" pitchFamily="34" charset="0"/>
            </a:defRPr>
          </a:pPr>
          <a:endParaRPr lang="lt-LT"/>
        </a:p>
      </c:txPr>
    </c:legend>
    <c:plotVisOnly val="1"/>
    <c:dispBlanksAs val="gap"/>
    <c:showDLblsOverMax val="0"/>
  </c:chart>
  <c:spPr>
    <a:noFill/>
    <a:ln w="9525" cap="flat" cmpd="sng" algn="ctr">
      <a:noFill/>
      <a:round/>
    </a:ln>
    <a:effectLst/>
  </c:spPr>
  <c:txPr>
    <a:bodyPr/>
    <a:lstStyle/>
    <a:p>
      <a:pPr>
        <a:defRPr/>
      </a:pPr>
      <a:endParaRPr lang="lt-LT"/>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7</xdr:col>
      <xdr:colOff>28575</xdr:colOff>
      <xdr:row>11</xdr:row>
      <xdr:rowOff>66675</xdr:rowOff>
    </xdr:to>
    <xdr:graphicFrame macro="">
      <xdr:nvGraphicFramePr>
        <xdr:cNvPr id="3073" name="1 diagrama" descr="Juostinė diagrama, vaizduojanti numatomas pajamas ir išlaidas ir faktinių pajamų ir išlaidų palyginimą">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ietosIšlaidos" displayName="VietosIšlaidos" ref="B6:D11" totalsRowCount="1" headerRowDxfId="91" dataDxfId="89" totalsRowDxfId="90">
  <autoFilter ref="B6:D10" xr:uid="{00000000-0009-0000-0100-000001000000}">
    <filterColumn colId="0" hiddenButton="1"/>
    <filterColumn colId="1" hiddenButton="1"/>
    <filterColumn colId="2" hiddenButton="1"/>
  </autoFilter>
  <tableColumns count="3">
    <tableColumn id="1" xr3:uid="{00000000-0010-0000-0000-000001000000}" name="Vieta" totalsRowLabel="Suma" dataDxfId="5" totalsRowDxfId="4"/>
    <tableColumn id="2" xr3:uid="{00000000-0010-0000-0000-000002000000}" name="Numatomos" totalsRowFunction="sum" dataDxfId="3" totalsRowDxfId="2"/>
    <tableColumn id="3" xr3:uid="{00000000-0010-0000-0000-000003000000}" name="Faktinės" totalsRowFunction="sum" dataDxfId="1" totalsRowDxfId="0"/>
  </tableColumns>
  <tableStyleInfo name="2 LentelėsStiliusPaprastas1" showFirstColumn="1" showLastColumn="0" showRowStripes="1" showColumnStripes="0"/>
  <extLst>
    <ext xmlns:x14="http://schemas.microsoft.com/office/spreadsheetml/2009/9/main" uri="{504A1905-F514-4f6f-8877-14C23A59335A}">
      <x14:table altTextSummary="Šioje lentelėje įveskite numatomas ir faktines renginio vietos išlaidas. Pabaigoje automatiškai apskaičiuojama sum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DalyviaiIrPrekiautojai" displayName="DalyviaiIrPrekiautojai" ref="B18:G22" totalsRowCount="1" headerRowDxfId="104" dataDxfId="102" totalsRowDxfId="103">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Numatomos išl." totalsRowLabel="Suma" dataDxfId="111" totalsRowDxfId="110"/>
    <tableColumn id="2" xr3:uid="{00000000-0010-0000-0900-000002000000}" name="Faktinis sk." dataDxfId="109" totalsRowDxfId="108"/>
    <tableColumn id="3" xr3:uid="{00000000-0010-0000-0900-000003000000}" name="Įvesti" dataDxfId="107" totalsRowDxfId="106"/>
    <tableColumn id="4" xr3:uid="{00000000-0010-0000-0900-000004000000}" name="Kaina" dataDxfId="36" totalsRowDxfId="105"/>
    <tableColumn id="5" xr3:uid="{00000000-0010-0000-0900-000005000000}" name="Numatomos pajamos" totalsRowFunction="sum" dataDxfId="35" totalsRowDxfId="33">
      <calculatedColumnFormula>B19*E19</calculatedColumnFormula>
    </tableColumn>
    <tableColumn id="6" xr3:uid="{00000000-0010-0000-0900-000006000000}" name="Faktinės pajamos" totalsRowFunction="sum" dataDxfId="34" totalsRowDxfId="32">
      <calculatedColumnFormula>C19*E19</calculatedColumnFormula>
    </tableColumn>
  </tableColumns>
  <tableStyleInfo name="2 LentelėsStiliusPaprastas1" showFirstColumn="0" showLastColumn="0" showRowStripes="1" showColumnStripes="0"/>
  <extLst>
    <ext xmlns:x14="http://schemas.microsoft.com/office/spreadsheetml/2009/9/main" uri="{504A1905-F514-4f6f-8877-14C23A59335A}">
      <x14:table altTextSummary="Šioje lentelėje įveskite numatomą ir faktinį dalyvių ir prekiautojų skaičių, stendo tipą ir kainą. Numatomos ir faktinės pajamos, gautos iš dalyvių už kiekvieną stendo tipą, ir suma apskaičiuojamos automatiškai"/>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PrekiųPardavimas" displayName="PrekiųPardavimas" ref="B24:G29" totalsRowCount="1" headerRowDxfId="94" dataDxfId="92" totalsRowDxfId="93">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Numatomos išl." totalsRowLabel="Suma" dataDxfId="101" totalsRowDxfId="100"/>
    <tableColumn id="2" xr3:uid="{00000000-0010-0000-0A00-000002000000}" name="Faktinis sk." dataDxfId="99" totalsRowDxfId="98"/>
    <tableColumn id="3" xr3:uid="{00000000-0010-0000-0A00-000003000000}" name="Įvesti" dataDxfId="97" totalsRowDxfId="96"/>
    <tableColumn id="4" xr3:uid="{00000000-0010-0000-0A00-000004000000}" name="Kaina" dataDxfId="31" totalsRowDxfId="95"/>
    <tableColumn id="5" xr3:uid="{00000000-0010-0000-0A00-000005000000}" name="Numatomos pajamos" totalsRowFunction="sum" dataDxfId="30" totalsRowDxfId="28">
      <calculatedColumnFormula>B25*E25</calculatedColumnFormula>
    </tableColumn>
    <tableColumn id="6" xr3:uid="{00000000-0010-0000-0A00-000006000000}" name="Faktinės pajamos" totalsRowFunction="sum" dataDxfId="29" totalsRowDxfId="27">
      <calculatedColumnFormula>C25*E25</calculatedColumnFormula>
    </tableColumn>
  </tableColumns>
  <tableStyleInfo name="2 LentelėsStiliusPaprastas1" showFirstColumn="0" showLastColumn="0" showRowStripes="1" showColumnStripes="0"/>
  <extLst>
    <ext xmlns:x14="http://schemas.microsoft.com/office/spreadsheetml/2009/9/main" uri="{504A1905-F514-4f6f-8877-14C23A59335A}">
      <x14:table altTextSummary="Šioje lentelėje įveskite numatomą ir faktinį parduotų prekių skaičių, tipą ir kainą. Numatomos ir faktinės pajamos, gautos pardavus prekes, ir sumos apskaičiuojamos automatiškai"/>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Santrauka" displayName="Santrauka" ref="B4:D6" headerRowDxfId="14" dataDxfId="13" totalsRowDxfId="12">
  <autoFilter ref="B4:D6" xr:uid="{E2E1E93F-962E-4908-B5FF-C49FFDD203EC}">
    <filterColumn colId="0" hiddenButton="1"/>
    <filterColumn colId="1" hiddenButton="1"/>
    <filterColumn colId="2" hiddenButton="1"/>
  </autoFilter>
  <tableColumns count="3">
    <tableColumn id="1" xr3:uid="{F67213F1-F34B-417E-9245-0F02F8ACA01B}" name=" Suma" totalsRowLabel="Suma" dataDxfId="10" totalsRowDxfId="11"/>
    <tableColumn id="2" xr3:uid="{B31A4B15-FE6A-45D0-A35F-8DEBCAB99AF7}" name="Numatomos" dataDxfId="8" totalsRowDxfId="9">
      <calculatedColumnFormula>Pajamos!F4</calculatedColumnFormula>
    </tableColumn>
    <tableColumn id="3" xr3:uid="{D633F0A4-A59C-4679-9F1C-8D364B0C972E}" name="Faktinės" totalsRowFunction="sum" dataDxfId="6" totalsRowDxfId="7">
      <calculatedColumnFormula>Pajamos!G4</calculatedColumnFormula>
    </tableColumn>
  </tableColumns>
  <tableStyleInfo name="2 LentelėsStiliusPaprastas1" showFirstColumn="0" showLastColumn="0" showRowStripes="1" showColumnStripes="0"/>
  <extLst>
    <ext xmlns:x14="http://schemas.microsoft.com/office/spreadsheetml/2009/9/main" uri="{504A1905-F514-4f6f-8877-14C23A59335A}">
      <x14:table altTextSummary="Šioje lentelėje automatiškai atnaujinamos numatomų ir faktinių pajamų bei išlaidų sumo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GaivinamųjųGėrimųIšlaidos" displayName="GaivinamųjųGėrimųIšlaidos" ref="F6:H11" totalsRowCount="1" headerRowDxfId="84" dataDxfId="82" totalsRowDxfId="83">
  <autoFilter ref="F6:H10" xr:uid="{00000000-0009-0000-0100-000003000000}">
    <filterColumn colId="0" hiddenButton="1"/>
    <filterColumn colId="1" hiddenButton="1"/>
    <filterColumn colId="2" hiddenButton="1"/>
  </autoFilter>
  <tableColumns count="3">
    <tableColumn id="1" xr3:uid="{00000000-0010-0000-0100-000001000000}" name="Užkandžiai" totalsRowLabel="Suma" dataDxfId="88" totalsRowDxfId="87"/>
    <tableColumn id="2" xr3:uid="{00000000-0010-0000-0100-000002000000}" name="Numatomos" totalsRowFunction="sum" dataDxfId="26" totalsRowDxfId="86"/>
    <tableColumn id="3" xr3:uid="{00000000-0010-0000-0100-000003000000}" name="Faktinės" totalsRowFunction="sum" dataDxfId="25" totalsRowDxfId="85"/>
  </tableColumns>
  <tableStyleInfo name="2 LentelėsStiliusPaprastas1" showFirstColumn="1" showLastColumn="0" showRowStripes="1" showColumnStripes="0"/>
  <extLst>
    <ext xmlns:x14="http://schemas.microsoft.com/office/spreadsheetml/2009/9/main" uri="{504A1905-F514-4f6f-8877-14C23A59335A}">
      <x14:table altTextSummary="Šioje lentelėje įveskite numatomas ir faktines gaivinamųjų gėrimų išlaidas. Pabaigoje automatiškai apskaičiuojama sum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ekoracijųIšlaidos" displayName="DekoracijųIšlaidos" ref="B13:D19" totalsRowCount="1" headerRowDxfId="77" dataDxfId="75" totalsRowDxfId="76">
  <autoFilter ref="B13:D18" xr:uid="{00000000-0009-0000-0100-000004000000}">
    <filterColumn colId="0" hiddenButton="1"/>
    <filterColumn colId="1" hiddenButton="1"/>
    <filterColumn colId="2" hiddenButton="1"/>
  </autoFilter>
  <tableColumns count="3">
    <tableColumn id="1" xr3:uid="{00000000-0010-0000-0200-000001000000}" name="Dekoracijos" totalsRowLabel="Suma" dataDxfId="81" totalsRowDxfId="80"/>
    <tableColumn id="2" xr3:uid="{00000000-0010-0000-0200-000002000000}" name="Numatomos" totalsRowFunction="sum" dataDxfId="24" totalsRowDxfId="79"/>
    <tableColumn id="3" xr3:uid="{00000000-0010-0000-0200-000003000000}" name="Faktinės" totalsRowFunction="sum" dataDxfId="23" totalsRowDxfId="78"/>
  </tableColumns>
  <tableStyleInfo name="2 LentelėsStiliusPaprastas1" showFirstColumn="1" showLastColumn="0" showRowStripes="1" showColumnStripes="0"/>
  <extLst>
    <ext xmlns:x14="http://schemas.microsoft.com/office/spreadsheetml/2009/9/main" uri="{504A1905-F514-4f6f-8877-14C23A59335A}">
      <x14:table altTextSummary="Šioje lentelėje įveskite numatomas ir faktines dekoracijų išlaidas. Pabaigoje automatiškai apskaičiuojama sum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rogramosIšlaidos" displayName="ProgramosIšlaidos" ref="F13:H19" totalsRowCount="1" headerRowDxfId="70" dataDxfId="68" totalsRowDxfId="69">
  <autoFilter ref="F13:H18" xr:uid="{00000000-0009-0000-0100-000005000000}">
    <filterColumn colId="0" hiddenButton="1"/>
    <filterColumn colId="1" hiddenButton="1"/>
    <filterColumn colId="2" hiddenButton="1"/>
  </autoFilter>
  <tableColumns count="3">
    <tableColumn id="1" xr3:uid="{00000000-0010-0000-0300-000001000000}" name="Programa" totalsRowLabel="Suma" dataDxfId="74" totalsRowDxfId="73"/>
    <tableColumn id="2" xr3:uid="{00000000-0010-0000-0300-000002000000}" name="Numatomos" totalsRowFunction="sum" dataDxfId="22" totalsRowDxfId="72"/>
    <tableColumn id="3" xr3:uid="{00000000-0010-0000-0300-000003000000}" name="Faktinės" totalsRowFunction="sum" dataDxfId="21" totalsRowDxfId="71"/>
  </tableColumns>
  <tableStyleInfo name="2 LentelėsStiliusPaprastas1" showFirstColumn="1" showLastColumn="0" showRowStripes="1" showColumnStripes="0"/>
  <extLst>
    <ext xmlns:x14="http://schemas.microsoft.com/office/spreadsheetml/2009/9/main" uri="{504A1905-F514-4f6f-8877-14C23A59335A}">
      <x14:table altTextSummary="Šioje lentelėje įveskite numatomas ir faktines renginio programos išlaidas. Pabaigoje automatiškai apskaičiuojama sum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ReklamosIšlaidos" displayName="ReklamosIšlaidos" ref="B21:D25" totalsRowCount="1" headerRowDxfId="63" dataDxfId="61" totalsRowDxfId="62">
  <autoFilter ref="B21:D24" xr:uid="{00000000-0009-0000-0100-000006000000}">
    <filterColumn colId="0" hiddenButton="1"/>
    <filterColumn colId="1" hiddenButton="1"/>
    <filterColumn colId="2" hiddenButton="1"/>
  </autoFilter>
  <tableColumns count="3">
    <tableColumn id="1" xr3:uid="{00000000-0010-0000-0400-000001000000}" name="Reklama" totalsRowLabel="Suma" dataDxfId="67" totalsRowDxfId="66"/>
    <tableColumn id="2" xr3:uid="{00000000-0010-0000-0400-000002000000}" name="Numatomos" totalsRowFunction="sum" dataDxfId="20" totalsRowDxfId="65"/>
    <tableColumn id="3" xr3:uid="{00000000-0010-0000-0400-000003000000}" name="Faktinės" totalsRowFunction="sum" dataDxfId="19" totalsRowDxfId="64"/>
  </tableColumns>
  <tableStyleInfo name="2 LentelėsStiliusPaprastas1" showFirstColumn="1" showLastColumn="0" showRowStripes="1" showColumnStripes="0"/>
  <extLst>
    <ext xmlns:x14="http://schemas.microsoft.com/office/spreadsheetml/2009/9/main" uri="{504A1905-F514-4f6f-8877-14C23A59335A}">
      <x14:table altTextSummary="Šioje lentelėje įveskite numatomas ir faktines reklamos išlaidas. Pabaigoje automatiškai apskaičiuojama sum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rizųIšlaidos" displayName="PrizųIšlaidos" ref="F21:H24" totalsRowCount="1" headerRowDxfId="56" dataDxfId="54" totalsRowDxfId="55">
  <autoFilter ref="F21:H23" xr:uid="{00000000-0009-0000-0100-000007000000}">
    <filterColumn colId="0" hiddenButton="1"/>
    <filterColumn colId="1" hiddenButton="1"/>
    <filterColumn colId="2" hiddenButton="1"/>
  </autoFilter>
  <tableColumns count="3">
    <tableColumn id="1" xr3:uid="{00000000-0010-0000-0500-000001000000}" name="Prizai" totalsRowLabel="Suma" dataDxfId="60" totalsRowDxfId="59"/>
    <tableColumn id="2" xr3:uid="{00000000-0010-0000-0500-000002000000}" name="Numatomos" totalsRowFunction="sum" dataDxfId="18" totalsRowDxfId="58"/>
    <tableColumn id="3" xr3:uid="{00000000-0010-0000-0500-000003000000}" name="Faktinės" totalsRowFunction="sum" dataDxfId="17" totalsRowDxfId="57"/>
  </tableColumns>
  <tableStyleInfo name="2 LentelėsStiliusPaprastas1" showFirstColumn="1" showLastColumn="0" showRowStripes="1" showColumnStripes="0"/>
  <extLst>
    <ext xmlns:x14="http://schemas.microsoft.com/office/spreadsheetml/2009/9/main" uri="{504A1905-F514-4f6f-8877-14C23A59335A}">
      <x14:table altTextSummary="Šioje lentelėje įveskite numatomas ir faktines prizų išlaidas. Pabaigoje automatiškai apskaičiuojama sum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ĮvairiosIšlaidos" displayName="ĮvairiosIšlaidos" ref="B27:D32" totalsRowCount="1" headerRowDxfId="49" dataDxfId="47" totalsRowDxfId="48">
  <autoFilter ref="B27:D31" xr:uid="{00000000-0009-0000-0100-000008000000}">
    <filterColumn colId="0" hiddenButton="1"/>
    <filterColumn colId="1" hiddenButton="1"/>
    <filterColumn colId="2" hiddenButton="1"/>
  </autoFilter>
  <tableColumns count="3">
    <tableColumn id="1" xr3:uid="{00000000-0010-0000-0600-000001000000}" name="Įvairūs" totalsRowLabel="Suma" dataDxfId="53" totalsRowDxfId="52"/>
    <tableColumn id="2" xr3:uid="{00000000-0010-0000-0600-000002000000}" name="Numatomos" totalsRowFunction="sum" dataDxfId="51" totalsRowDxfId="16"/>
    <tableColumn id="3" xr3:uid="{00000000-0010-0000-0600-000003000000}" name="Faktinės" totalsRowFunction="sum" dataDxfId="50" totalsRowDxfId="15"/>
  </tableColumns>
  <tableStyleInfo name="2 LentelėsStiliusPaprastas1" showFirstColumn="1" showLastColumn="0" showRowStripes="1" showColumnStripes="0"/>
  <extLst>
    <ext xmlns:x14="http://schemas.microsoft.com/office/spreadsheetml/2009/9/main" uri="{504A1905-F514-4f6f-8877-14C23A59335A}">
      <x14:table altTextSummary="Šioje lentelėje įveskite numatomas ir faktines įvairių elementų išlaidas. Pabaigoje automatiškai apskaičiuojama sum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ParduotiBilietai" displayName="ParduotiBilietai" ref="B6:G10" totalsRowCount="1" headerRowDxfId="124" dataDxfId="122" totalsRowDxfId="123">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Numatomos išl." totalsRowLabel="Suma" dataDxfId="131" totalsRowDxfId="130"/>
    <tableColumn id="2" xr3:uid="{00000000-0010-0000-0700-000002000000}" name="Faktinis sk." dataDxfId="129" totalsRowDxfId="128"/>
    <tableColumn id="3" xr3:uid="{00000000-0010-0000-0700-000003000000}" name="Įvesti" dataDxfId="127" totalsRowDxfId="126"/>
    <tableColumn id="4" xr3:uid="{00000000-0010-0000-0700-000004000000}" name="Kaina" dataDxfId="44" totalsRowDxfId="125"/>
    <tableColumn id="6" xr3:uid="{00000000-0010-0000-0700-000006000000}" name="Numatomos pajamos" totalsRowFunction="sum" dataDxfId="43" totalsRowDxfId="46">
      <calculatedColumnFormula>B7*E7</calculatedColumnFormula>
    </tableColumn>
    <tableColumn id="7" xr3:uid="{00000000-0010-0000-0700-000007000000}" name="Faktinės pajamos" totalsRowFunction="sum" dataDxfId="42" totalsRowDxfId="45">
      <calculatedColumnFormula>C7*E7</calculatedColumnFormula>
    </tableColumn>
  </tableColumns>
  <tableStyleInfo name="2 LentelėsStiliusPaprastas1" showFirstColumn="0" showLastColumn="0" showRowStripes="1" showColumnStripes="0"/>
  <extLst>
    <ext xmlns:x14="http://schemas.microsoft.com/office/spreadsheetml/2009/9/main" uri="{504A1905-F514-4f6f-8877-14C23A59335A}">
      <x14:table altTextSummary="Šioje lentelėje įveskite numatomą ir faktinį parduotų bilietų skaičių, tipą ir kainą. Numatomos ir faktinės pajamos, gautos pardavus bilietus, ir sumos apskaičiuojamos automatiškai"/>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ReklamaRenginioMetu" displayName="ReklamaRenginioMetu" ref="B12:G16" totalsRowCount="1" headerRowDxfId="114" dataDxfId="112" totalsRowDxfId="113">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Numatomos išl." totalsRowLabel="Suma" dataDxfId="121" totalsRowDxfId="120"/>
    <tableColumn id="2" xr3:uid="{00000000-0010-0000-0800-000002000000}" name="Faktinis sk." dataDxfId="119" totalsRowDxfId="118"/>
    <tableColumn id="3" xr3:uid="{00000000-0010-0000-0800-000003000000}" name="Įvesti" dataDxfId="117" totalsRowDxfId="116"/>
    <tableColumn id="4" xr3:uid="{00000000-0010-0000-0800-000004000000}" name="Kaina" dataDxfId="41" totalsRowDxfId="115"/>
    <tableColumn id="5" xr3:uid="{00000000-0010-0000-0800-000005000000}" name="Numatomos pajamos" totalsRowFunction="sum" dataDxfId="40" totalsRowDxfId="38">
      <calculatedColumnFormula>B13*E13</calculatedColumnFormula>
    </tableColumn>
    <tableColumn id="6" xr3:uid="{00000000-0010-0000-0800-000006000000}" name="Faktinės pajamos" totalsRowFunction="sum" dataDxfId="39" totalsRowDxfId="37">
      <calculatedColumnFormula>C13*E13</calculatedColumnFormula>
    </tableColumn>
  </tableColumns>
  <tableStyleInfo name="2 LentelėsStiliusPaprastas1" showFirstColumn="0" showLastColumn="0" showRowStripes="1" showColumnStripes="0"/>
  <extLst>
    <ext xmlns:x14="http://schemas.microsoft.com/office/spreadsheetml/2009/9/main" uri="{504A1905-F514-4f6f-8877-14C23A59335A}">
      <x14:table altTextSummary="Šioje lentelėje įveskite numatomą ir faktinį reklamų skaičių, tipą ir kainą. Numatomos ir faktinės pajamos, gautos iš reklamos, ir sumos apskaičiuojamos automatiškai"/>
    </ext>
  </extLst>
</table>
</file>

<file path=xl/theme/theme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pageSetUpPr fitToPage="1"/>
  </sheetPr>
  <dimension ref="B1:B8"/>
  <sheetViews>
    <sheetView showGridLines="0" tabSelected="1" workbookViewId="0"/>
  </sheetViews>
  <sheetFormatPr defaultRowHeight="12.75" x14ac:dyDescent="0.2"/>
  <cols>
    <col min="1" max="1" width="2.7109375" customWidth="1"/>
    <col min="2" max="2" width="95" customWidth="1"/>
    <col min="3" max="3" width="2.7109375" customWidth="1"/>
  </cols>
  <sheetData>
    <row r="1" spans="2:2" s="1" customFormat="1" ht="30" customHeight="1" x14ac:dyDescent="0.2">
      <c r="B1" s="3" t="s">
        <v>0</v>
      </c>
    </row>
    <row r="2" spans="2:2" ht="30" customHeight="1" x14ac:dyDescent="0.25">
      <c r="B2" s="2" t="s">
        <v>1</v>
      </c>
    </row>
    <row r="3" spans="2:2" ht="30" customHeight="1" x14ac:dyDescent="0.25">
      <c r="B3" s="2" t="s">
        <v>81</v>
      </c>
    </row>
    <row r="4" spans="2:2" ht="30" customHeight="1" x14ac:dyDescent="0.25">
      <c r="B4" s="2" t="s">
        <v>2</v>
      </c>
    </row>
    <row r="5" spans="2:2" ht="30" customHeight="1" x14ac:dyDescent="0.25">
      <c r="B5" s="2" t="s">
        <v>82</v>
      </c>
    </row>
    <row r="6" spans="2:2" ht="30" customHeight="1" x14ac:dyDescent="0.25">
      <c r="B6" s="4" t="s">
        <v>3</v>
      </c>
    </row>
    <row r="7" spans="2:2" ht="60" customHeight="1" x14ac:dyDescent="0.25">
      <c r="B7" s="2" t="s">
        <v>4</v>
      </c>
    </row>
    <row r="8" spans="2:2" ht="45" customHeight="1" x14ac:dyDescent="0.25">
      <c r="B8" s="2" t="s">
        <v>83</v>
      </c>
    </row>
  </sheetData>
  <printOptions horizontalCentered="1"/>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H38"/>
  <sheetViews>
    <sheetView showGridLines="0" zoomScaleNormal="100" workbookViewId="0"/>
  </sheetViews>
  <sheetFormatPr defaultColWidth="9.140625" defaultRowHeight="14.25" x14ac:dyDescent="0.25"/>
  <cols>
    <col min="1" max="1" width="2.7109375" style="38" customWidth="1"/>
    <col min="2" max="2" width="28.7109375" style="15" customWidth="1"/>
    <col min="3" max="3" width="15.7109375" style="15" customWidth="1"/>
    <col min="4" max="4" width="22.7109375" style="15" customWidth="1"/>
    <col min="5" max="5" width="3.42578125" style="15" customWidth="1"/>
    <col min="6" max="6" width="28.42578125" style="15" customWidth="1"/>
    <col min="7" max="8" width="22.7109375" style="15" customWidth="1"/>
    <col min="9" max="9" width="2.7109375" style="15" customWidth="1"/>
    <col min="10" max="16384" width="9.140625" style="15"/>
  </cols>
  <sheetData>
    <row r="1" spans="1:8" ht="45.75" customHeight="1" x14ac:dyDescent="0.25">
      <c r="A1" s="14" t="s">
        <v>97</v>
      </c>
      <c r="B1" s="7" t="s">
        <v>7</v>
      </c>
      <c r="C1" s="7"/>
      <c r="D1" s="7"/>
      <c r="E1" s="7"/>
      <c r="F1" s="8"/>
      <c r="G1" s="8"/>
      <c r="H1" s="9" t="s">
        <v>44</v>
      </c>
    </row>
    <row r="2" spans="1:8" ht="6.75" customHeight="1" x14ac:dyDescent="0.25">
      <c r="A2" s="14"/>
      <c r="B2" s="16"/>
      <c r="C2" s="16"/>
      <c r="D2" s="16"/>
      <c r="E2" s="17"/>
      <c r="F2" s="17"/>
      <c r="G2" s="17"/>
      <c r="H2" s="18"/>
    </row>
    <row r="3" spans="1:8" s="20" customFormat="1" ht="15" customHeight="1" x14ac:dyDescent="0.25">
      <c r="A3" s="14" t="s">
        <v>5</v>
      </c>
      <c r="B3" s="10" t="s">
        <v>8</v>
      </c>
      <c r="C3" s="19"/>
      <c r="D3" s="19"/>
      <c r="E3" s="19"/>
      <c r="F3" s="19"/>
      <c r="G3" s="11" t="s">
        <v>29</v>
      </c>
      <c r="H3" s="11" t="s">
        <v>30</v>
      </c>
    </row>
    <row r="4" spans="1:8" ht="24" customHeight="1" x14ac:dyDescent="0.25">
      <c r="A4" s="14" t="s">
        <v>6</v>
      </c>
      <c r="B4" s="10"/>
      <c r="C4" s="21"/>
      <c r="D4" s="21"/>
      <c r="E4" s="21"/>
      <c r="F4" s="21"/>
      <c r="G4" s="40">
        <f>SUM(C11,C19,C25,C32,G11,G19,G24)</f>
        <v>882</v>
      </c>
      <c r="H4" s="40">
        <f>SUM(D11,D19,D25,D32,H11,H19,H24)</f>
        <v>333</v>
      </c>
    </row>
    <row r="5" spans="1:8" ht="15" customHeight="1" x14ac:dyDescent="0.25">
      <c r="A5" s="14"/>
      <c r="B5" s="22"/>
      <c r="C5" s="23"/>
      <c r="D5" s="23"/>
      <c r="E5" s="24"/>
      <c r="F5" s="24"/>
      <c r="G5" s="24"/>
      <c r="H5" s="24"/>
    </row>
    <row r="6" spans="1:8" s="28" customFormat="1" ht="20.100000000000001" customHeight="1" x14ac:dyDescent="0.25">
      <c r="A6" s="14" t="s">
        <v>87</v>
      </c>
      <c r="B6" s="25" t="s">
        <v>9</v>
      </c>
      <c r="C6" s="26" t="s">
        <v>29</v>
      </c>
      <c r="D6" s="26" t="s">
        <v>30</v>
      </c>
      <c r="E6" s="27"/>
      <c r="F6" s="25" t="s">
        <v>31</v>
      </c>
      <c r="G6" s="26" t="s">
        <v>29</v>
      </c>
      <c r="H6" s="26" t="s">
        <v>30</v>
      </c>
    </row>
    <row r="7" spans="1:8" ht="15.95" customHeight="1" x14ac:dyDescent="0.25">
      <c r="A7" s="14"/>
      <c r="B7" s="25" t="s">
        <v>10</v>
      </c>
      <c r="C7" s="41">
        <v>500</v>
      </c>
      <c r="D7" s="41"/>
      <c r="E7" s="24"/>
      <c r="F7" s="25" t="s">
        <v>32</v>
      </c>
      <c r="G7" s="41"/>
      <c r="H7" s="41"/>
    </row>
    <row r="8" spans="1:8" ht="15.95" customHeight="1" x14ac:dyDescent="0.25">
      <c r="A8" s="14"/>
      <c r="B8" s="25" t="s">
        <v>11</v>
      </c>
      <c r="C8" s="41"/>
      <c r="D8" s="41"/>
      <c r="E8" s="24"/>
      <c r="F8" s="25" t="s">
        <v>33</v>
      </c>
      <c r="G8" s="41">
        <v>20</v>
      </c>
      <c r="H8" s="41"/>
    </row>
    <row r="9" spans="1:8" ht="15.95" customHeight="1" x14ac:dyDescent="0.25">
      <c r="A9" s="14"/>
      <c r="B9" s="25" t="s">
        <v>12</v>
      </c>
      <c r="C9" s="41"/>
      <c r="D9" s="41"/>
      <c r="E9" s="24"/>
      <c r="F9" s="25" t="s">
        <v>34</v>
      </c>
      <c r="G9" s="41"/>
      <c r="H9" s="41">
        <v>20</v>
      </c>
    </row>
    <row r="10" spans="1:8" ht="15.95" customHeight="1" x14ac:dyDescent="0.25">
      <c r="A10" s="14"/>
      <c r="B10" s="25" t="s">
        <v>13</v>
      </c>
      <c r="C10" s="41"/>
      <c r="D10" s="41"/>
      <c r="E10" s="24"/>
      <c r="F10" s="25" t="s">
        <v>35</v>
      </c>
      <c r="G10" s="41"/>
      <c r="H10" s="41"/>
    </row>
    <row r="11" spans="1:8" ht="15.95" customHeight="1" x14ac:dyDescent="0.25">
      <c r="A11" s="14"/>
      <c r="B11" s="29" t="s">
        <v>85</v>
      </c>
      <c r="C11" s="41">
        <f>SUBTOTAL(109,VietosIšlaidos[Numatomos])</f>
        <v>500</v>
      </c>
      <c r="D11" s="41">
        <f>SUBTOTAL(109,VietosIšlaidos[Faktinės])</f>
        <v>0</v>
      </c>
      <c r="E11" s="24"/>
      <c r="F11" s="29" t="s">
        <v>85</v>
      </c>
      <c r="G11" s="41">
        <f>SUBTOTAL(109,GaivinamųjųGėrimųIšlaidos[Numatomos])</f>
        <v>20</v>
      </c>
      <c r="H11" s="41">
        <f>SUBTOTAL(109,GaivinamųjųGėrimųIšlaidos[Faktinės])</f>
        <v>20</v>
      </c>
    </row>
    <row r="12" spans="1:8" ht="15" customHeight="1" x14ac:dyDescent="0.25">
      <c r="A12" s="14"/>
      <c r="B12" s="22"/>
      <c r="C12" s="23"/>
      <c r="D12" s="23"/>
      <c r="E12" s="24"/>
      <c r="F12" s="24"/>
      <c r="G12" s="24"/>
      <c r="H12" s="24"/>
    </row>
    <row r="13" spans="1:8" ht="20.100000000000001" customHeight="1" x14ac:dyDescent="0.25">
      <c r="A13" s="14" t="s">
        <v>88</v>
      </c>
      <c r="B13" s="25" t="s">
        <v>14</v>
      </c>
      <c r="C13" s="26" t="s">
        <v>29</v>
      </c>
      <c r="D13" s="26" t="s">
        <v>30</v>
      </c>
      <c r="E13" s="24"/>
      <c r="F13" s="25" t="s">
        <v>36</v>
      </c>
      <c r="G13" s="26" t="s">
        <v>29</v>
      </c>
      <c r="H13" s="26" t="s">
        <v>30</v>
      </c>
    </row>
    <row r="14" spans="1:8" ht="15.95" customHeight="1" x14ac:dyDescent="0.25">
      <c r="A14" s="14"/>
      <c r="B14" s="30" t="s">
        <v>15</v>
      </c>
      <c r="C14" s="44">
        <v>200</v>
      </c>
      <c r="D14" s="44">
        <v>300</v>
      </c>
      <c r="E14" s="24"/>
      <c r="F14" s="30" t="s">
        <v>37</v>
      </c>
      <c r="G14" s="42"/>
      <c r="H14" s="42"/>
    </row>
    <row r="15" spans="1:8" ht="15.95" customHeight="1" x14ac:dyDescent="0.25">
      <c r="A15" s="14"/>
      <c r="B15" s="30" t="s">
        <v>16</v>
      </c>
      <c r="C15" s="44"/>
      <c r="D15" s="44"/>
      <c r="E15" s="24"/>
      <c r="F15" s="30" t="s">
        <v>38</v>
      </c>
      <c r="G15" s="42">
        <v>30</v>
      </c>
      <c r="H15" s="42"/>
    </row>
    <row r="16" spans="1:8" ht="15.95" customHeight="1" x14ac:dyDescent="0.25">
      <c r="A16" s="14"/>
      <c r="B16" s="30" t="s">
        <v>17</v>
      </c>
      <c r="C16" s="44"/>
      <c r="D16" s="44"/>
      <c r="E16" s="24"/>
      <c r="F16" s="30" t="s">
        <v>26</v>
      </c>
      <c r="G16" s="42"/>
      <c r="H16" s="42"/>
    </row>
    <row r="17" spans="1:8" ht="15.95" customHeight="1" x14ac:dyDescent="0.25">
      <c r="A17" s="14"/>
      <c r="B17" s="30" t="s">
        <v>18</v>
      </c>
      <c r="C17" s="44"/>
      <c r="D17" s="44"/>
      <c r="E17" s="24"/>
      <c r="F17" s="30" t="s">
        <v>39</v>
      </c>
      <c r="G17" s="42"/>
      <c r="H17" s="42"/>
    </row>
    <row r="18" spans="1:8" ht="15.95" customHeight="1" x14ac:dyDescent="0.25">
      <c r="A18" s="14"/>
      <c r="B18" s="30" t="s">
        <v>19</v>
      </c>
      <c r="C18" s="44"/>
      <c r="D18" s="44"/>
      <c r="E18" s="24"/>
      <c r="F18" s="30" t="s">
        <v>40</v>
      </c>
      <c r="G18" s="42"/>
      <c r="H18" s="42"/>
    </row>
    <row r="19" spans="1:8" ht="15.95" customHeight="1" x14ac:dyDescent="0.25">
      <c r="A19" s="14"/>
      <c r="B19" s="31" t="s">
        <v>85</v>
      </c>
      <c r="C19" s="45">
        <f>SUBTOTAL(109,DekoracijųIšlaidos[Numatomos])</f>
        <v>200</v>
      </c>
      <c r="D19" s="45">
        <f>SUBTOTAL(109,DekoracijųIšlaidos[Faktinės])</f>
        <v>300</v>
      </c>
      <c r="E19" s="24"/>
      <c r="F19" s="31" t="s">
        <v>85</v>
      </c>
      <c r="G19" s="43">
        <f>SUBTOTAL(109,ProgramosIšlaidos[Numatomos])</f>
        <v>30</v>
      </c>
      <c r="H19" s="43">
        <f>SUBTOTAL(109,ProgramosIšlaidos[Faktinės])</f>
        <v>0</v>
      </c>
    </row>
    <row r="20" spans="1:8" ht="15" customHeight="1" x14ac:dyDescent="0.25">
      <c r="A20" s="14"/>
      <c r="B20" s="32"/>
      <c r="C20" s="33"/>
      <c r="D20" s="33"/>
      <c r="E20" s="24"/>
      <c r="F20" s="32"/>
      <c r="G20" s="24"/>
      <c r="H20" s="24"/>
    </row>
    <row r="21" spans="1:8" ht="20.100000000000001" customHeight="1" x14ac:dyDescent="0.25">
      <c r="A21" s="14" t="s">
        <v>89</v>
      </c>
      <c r="B21" s="25" t="s">
        <v>20</v>
      </c>
      <c r="C21" s="26" t="s">
        <v>29</v>
      </c>
      <c r="D21" s="26" t="s">
        <v>30</v>
      </c>
      <c r="E21" s="24"/>
      <c r="F21" s="25" t="s">
        <v>41</v>
      </c>
      <c r="G21" s="26" t="s">
        <v>29</v>
      </c>
      <c r="H21" s="26" t="s">
        <v>30</v>
      </c>
    </row>
    <row r="22" spans="1:8" ht="15.95" customHeight="1" x14ac:dyDescent="0.25">
      <c r="A22" s="14"/>
      <c r="B22" s="30" t="s">
        <v>21</v>
      </c>
      <c r="C22" s="44"/>
      <c r="D22" s="44"/>
      <c r="E22" s="24"/>
      <c r="F22" s="30" t="s">
        <v>42</v>
      </c>
      <c r="G22" s="42"/>
      <c r="H22" s="42"/>
    </row>
    <row r="23" spans="1:8" ht="15.95" customHeight="1" x14ac:dyDescent="0.25">
      <c r="A23" s="14"/>
      <c r="B23" s="30" t="s">
        <v>22</v>
      </c>
      <c r="C23" s="44">
        <v>20</v>
      </c>
      <c r="D23" s="44"/>
      <c r="E23" s="24"/>
      <c r="F23" s="30" t="s">
        <v>43</v>
      </c>
      <c r="G23" s="42">
        <v>100</v>
      </c>
      <c r="H23" s="42"/>
    </row>
    <row r="24" spans="1:8" ht="15.95" customHeight="1" x14ac:dyDescent="0.25">
      <c r="A24" s="14"/>
      <c r="B24" s="30" t="s">
        <v>23</v>
      </c>
      <c r="C24" s="44"/>
      <c r="D24" s="44"/>
      <c r="E24" s="24"/>
      <c r="F24" s="31" t="s">
        <v>85</v>
      </c>
      <c r="G24" s="46">
        <f>SUBTOTAL(109,PrizųIšlaidos[Numatomos])</f>
        <v>100</v>
      </c>
      <c r="H24" s="46">
        <f>SUBTOTAL(109,PrizųIšlaidos[Faktinės])</f>
        <v>0</v>
      </c>
    </row>
    <row r="25" spans="1:8" ht="15.95" customHeight="1" x14ac:dyDescent="0.25">
      <c r="A25" s="14"/>
      <c r="B25" s="31" t="s">
        <v>85</v>
      </c>
      <c r="C25" s="45">
        <f>SUBTOTAL(109,ReklamosIšlaidos[Numatomos])</f>
        <v>20</v>
      </c>
      <c r="D25" s="45">
        <f>SUBTOTAL(109,ReklamosIšlaidos[Faktinės])</f>
        <v>0</v>
      </c>
      <c r="E25" s="24"/>
      <c r="F25" s="24"/>
      <c r="G25" s="24"/>
      <c r="H25" s="24"/>
    </row>
    <row r="26" spans="1:8" ht="15" customHeight="1" x14ac:dyDescent="0.25">
      <c r="A26" s="14"/>
      <c r="B26" s="32"/>
      <c r="C26" s="33"/>
      <c r="D26" s="33"/>
      <c r="E26" s="24"/>
      <c r="F26" s="24"/>
      <c r="G26" s="24"/>
      <c r="H26" s="24"/>
    </row>
    <row r="27" spans="1:8" ht="20.100000000000001" customHeight="1" x14ac:dyDescent="0.25">
      <c r="A27" s="14" t="s">
        <v>90</v>
      </c>
      <c r="B27" s="25" t="s">
        <v>24</v>
      </c>
      <c r="C27" s="26" t="s">
        <v>29</v>
      </c>
      <c r="D27" s="26" t="s">
        <v>30</v>
      </c>
      <c r="E27" s="24"/>
      <c r="F27" s="24"/>
      <c r="G27" s="24"/>
      <c r="H27" s="24"/>
    </row>
    <row r="28" spans="1:8" ht="15.95" customHeight="1" x14ac:dyDescent="0.25">
      <c r="A28" s="14"/>
      <c r="B28" s="30" t="s">
        <v>25</v>
      </c>
      <c r="C28" s="44"/>
      <c r="D28" s="44">
        <v>13</v>
      </c>
      <c r="E28" s="24"/>
      <c r="F28" s="24"/>
      <c r="G28" s="24"/>
      <c r="H28" s="24"/>
    </row>
    <row r="29" spans="1:8" ht="15.95" customHeight="1" x14ac:dyDescent="0.25">
      <c r="A29" s="14"/>
      <c r="B29" s="30" t="s">
        <v>26</v>
      </c>
      <c r="C29" s="44">
        <v>12</v>
      </c>
      <c r="D29" s="44"/>
      <c r="E29" s="24"/>
      <c r="F29" s="24"/>
      <c r="G29" s="24"/>
      <c r="H29" s="24"/>
    </row>
    <row r="30" spans="1:8" ht="15.95" customHeight="1" x14ac:dyDescent="0.25">
      <c r="A30" s="14"/>
      <c r="B30" s="30" t="s">
        <v>27</v>
      </c>
      <c r="C30" s="44"/>
      <c r="D30" s="44"/>
      <c r="E30" s="24"/>
      <c r="F30" s="24"/>
      <c r="G30" s="24"/>
      <c r="H30" s="24"/>
    </row>
    <row r="31" spans="1:8" s="36" customFormat="1" ht="15.95" customHeight="1" x14ac:dyDescent="0.25">
      <c r="A31" s="34"/>
      <c r="B31" s="30" t="s">
        <v>28</v>
      </c>
      <c r="C31" s="44"/>
      <c r="D31" s="44"/>
      <c r="E31" s="35"/>
      <c r="F31" s="35"/>
      <c r="G31" s="35"/>
      <c r="H31" s="35"/>
    </row>
    <row r="32" spans="1:8" s="36" customFormat="1" ht="15.95" customHeight="1" x14ac:dyDescent="0.25">
      <c r="A32" s="34"/>
      <c r="B32" s="29" t="s">
        <v>85</v>
      </c>
      <c r="C32" s="41">
        <f>SUBTOTAL(109,ĮvairiosIšlaidos[Numatomos])</f>
        <v>12</v>
      </c>
      <c r="D32" s="41">
        <f>SUBTOTAL(109,ĮvairiosIšlaidos[Faktinės])</f>
        <v>13</v>
      </c>
    </row>
    <row r="33" spans="1:1" s="36" customFormat="1" x14ac:dyDescent="0.25">
      <c r="A33" s="37"/>
    </row>
    <row r="34" spans="1:1" s="36" customFormat="1" x14ac:dyDescent="0.25">
      <c r="A34" s="37"/>
    </row>
    <row r="35" spans="1:1" s="36" customFormat="1" x14ac:dyDescent="0.25">
      <c r="A35" s="37"/>
    </row>
    <row r="36" spans="1:1" s="36" customFormat="1" x14ac:dyDescent="0.25">
      <c r="A36" s="37"/>
    </row>
    <row r="37" spans="1:1" s="36" customFormat="1" x14ac:dyDescent="0.25">
      <c r="A37" s="37"/>
    </row>
    <row r="38" spans="1:1" s="36" customFormat="1" x14ac:dyDescent="0.25">
      <c r="A38" s="37"/>
    </row>
  </sheetData>
  <mergeCells count="2">
    <mergeCell ref="B3:B4"/>
    <mergeCell ref="B1:E1"/>
  </mergeCells>
  <phoneticPr fontId="2" type="noConversion"/>
  <printOptions horizontalCentered="1"/>
  <pageMargins left="0.75" right="0.75" top="1" bottom="1" header="0.5" footer="0.5"/>
  <pageSetup paperSize="9" scale="83" orientation="landscape" r:id="rId1"/>
  <headerFooter alignWithMargins="0"/>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H34"/>
  <sheetViews>
    <sheetView showGridLines="0" zoomScaleNormal="100" zoomScaleSheetLayoutView="75" workbookViewId="0"/>
  </sheetViews>
  <sheetFormatPr defaultColWidth="9.140625" defaultRowHeight="14.25" x14ac:dyDescent="0.25"/>
  <cols>
    <col min="1" max="1" width="2.7109375" style="38" customWidth="1"/>
    <col min="2" max="2" width="29" style="15" customWidth="1"/>
    <col min="3" max="3" width="15.7109375" style="15" customWidth="1"/>
    <col min="4" max="7" width="23.140625" style="15" customWidth="1"/>
    <col min="8" max="8" width="2.7109375" style="15" customWidth="1"/>
    <col min="9" max="16384" width="9.140625" style="15"/>
  </cols>
  <sheetData>
    <row r="1" spans="1:8" ht="45.75" customHeight="1" x14ac:dyDescent="0.25">
      <c r="A1" s="14" t="s">
        <v>84</v>
      </c>
      <c r="B1" s="7" t="str">
        <f>Išlaidos!B1</f>
        <v>Renginio biudžetas renginiui</v>
      </c>
      <c r="C1" s="7"/>
      <c r="D1" s="7"/>
      <c r="E1" s="8"/>
      <c r="F1" s="8"/>
      <c r="G1" s="9" t="s">
        <v>70</v>
      </c>
    </row>
    <row r="2" spans="1:8" ht="6.75" customHeight="1" x14ac:dyDescent="0.25">
      <c r="A2" s="14"/>
      <c r="B2" s="16"/>
      <c r="C2" s="16"/>
      <c r="D2" s="16"/>
      <c r="E2" s="17"/>
      <c r="F2" s="17"/>
      <c r="G2" s="17"/>
      <c r="H2" s="18"/>
    </row>
    <row r="3" spans="1:8" s="20" customFormat="1" ht="15" customHeight="1" x14ac:dyDescent="0.25">
      <c r="A3" s="14" t="s">
        <v>91</v>
      </c>
      <c r="B3" s="10" t="s">
        <v>51</v>
      </c>
      <c r="C3" s="5"/>
      <c r="D3" s="5"/>
      <c r="E3" s="5"/>
      <c r="F3" s="11" t="s">
        <v>29</v>
      </c>
      <c r="G3" s="11" t="s">
        <v>30</v>
      </c>
    </row>
    <row r="4" spans="1:8" ht="24" customHeight="1" x14ac:dyDescent="0.25">
      <c r="A4" s="14" t="s">
        <v>45</v>
      </c>
      <c r="B4" s="10"/>
      <c r="C4" s="6"/>
      <c r="D4" s="6"/>
      <c r="E4" s="6"/>
      <c r="F4" s="40">
        <f>SUM(ParduotiBilietai[[#Totals],[Numatomos pajamos]],ReklamaRenginioMetu[[#Totals],[Numatomos pajamos]],DalyviaiIrPrekiautojai[[#Totals],[Numatomos pajamos]],PrekiųPardavimas[[#Totals],[Numatomos pajamos]])</f>
        <v>1936</v>
      </c>
      <c r="G4" s="40">
        <f>SUM(ParduotiBilietai[[#Totals],[Faktinės pajamos]],ReklamaRenginioMetu[[#Totals],[Faktinės pajamos]],DalyviaiIrPrekiautojai[[#Totals],[Faktinės pajamos]],PrekiųPardavimas[[#Totals],[Faktinės pajamos]])</f>
        <v>1831</v>
      </c>
    </row>
    <row r="5" spans="1:8" s="49" customFormat="1" ht="35.1" customHeight="1" x14ac:dyDescent="0.3">
      <c r="A5" s="14" t="s">
        <v>46</v>
      </c>
      <c r="B5" s="47" t="s">
        <v>52</v>
      </c>
      <c r="C5" s="48"/>
      <c r="D5" s="48"/>
      <c r="E5" s="48"/>
      <c r="F5" s="48"/>
      <c r="G5" s="48"/>
    </row>
    <row r="6" spans="1:8" ht="20.100000000000001" customHeight="1" x14ac:dyDescent="0.25">
      <c r="A6" s="14" t="s">
        <v>47</v>
      </c>
      <c r="B6" s="12" t="s">
        <v>53</v>
      </c>
      <c r="C6" s="12" t="s">
        <v>56</v>
      </c>
      <c r="D6" s="12" t="s">
        <v>57</v>
      </c>
      <c r="E6" s="12" t="s">
        <v>68</v>
      </c>
      <c r="F6" s="12" t="s">
        <v>69</v>
      </c>
      <c r="G6" s="12" t="s">
        <v>71</v>
      </c>
    </row>
    <row r="7" spans="1:8" ht="15.95" customHeight="1" x14ac:dyDescent="0.25">
      <c r="A7" s="14"/>
      <c r="B7" s="12">
        <v>300</v>
      </c>
      <c r="C7" s="12">
        <v>278</v>
      </c>
      <c r="D7" s="12" t="s">
        <v>58</v>
      </c>
      <c r="E7" s="39">
        <v>5</v>
      </c>
      <c r="F7" s="39">
        <f>B7*E7</f>
        <v>1500</v>
      </c>
      <c r="G7" s="39">
        <f>C7*E7</f>
        <v>1390</v>
      </c>
    </row>
    <row r="8" spans="1:8" ht="15.95" customHeight="1" x14ac:dyDescent="0.25">
      <c r="A8" s="14"/>
      <c r="B8" s="12">
        <v>197</v>
      </c>
      <c r="C8" s="12">
        <v>195</v>
      </c>
      <c r="D8" s="12" t="s">
        <v>59</v>
      </c>
      <c r="E8" s="39">
        <v>2</v>
      </c>
      <c r="F8" s="39">
        <f>B8*E8</f>
        <v>394</v>
      </c>
      <c r="G8" s="39">
        <f>C8*E8</f>
        <v>390</v>
      </c>
    </row>
    <row r="9" spans="1:8" ht="15.75" customHeight="1" x14ac:dyDescent="0.25">
      <c r="A9" s="14"/>
      <c r="B9" s="12">
        <v>42</v>
      </c>
      <c r="C9" s="12">
        <v>51</v>
      </c>
      <c r="D9" s="12" t="s">
        <v>60</v>
      </c>
      <c r="E9" s="39">
        <v>1</v>
      </c>
      <c r="F9" s="39">
        <f>B9*E9</f>
        <v>42</v>
      </c>
      <c r="G9" s="39">
        <f>C9*E9</f>
        <v>51</v>
      </c>
    </row>
    <row r="10" spans="1:8" ht="15.95" customHeight="1" x14ac:dyDescent="0.25">
      <c r="A10" s="14"/>
      <c r="B10" s="13" t="s">
        <v>85</v>
      </c>
      <c r="C10" s="13"/>
      <c r="D10" s="13"/>
      <c r="E10" s="13"/>
      <c r="F10" s="39">
        <f>SUBTOTAL(109,ParduotiBilietai[Numatomos pajamos])</f>
        <v>1936</v>
      </c>
      <c r="G10" s="39">
        <f>SUBTOTAL(109,ParduotiBilietai[Faktinės pajamos])</f>
        <v>1831</v>
      </c>
    </row>
    <row r="11" spans="1:8" s="49" customFormat="1" ht="35.1" customHeight="1" x14ac:dyDescent="0.3">
      <c r="A11" s="14" t="s">
        <v>92</v>
      </c>
      <c r="B11" s="47" t="s">
        <v>93</v>
      </c>
      <c r="C11" s="48"/>
      <c r="D11" s="48"/>
      <c r="E11" s="48"/>
      <c r="F11" s="48"/>
      <c r="G11" s="48"/>
    </row>
    <row r="12" spans="1:8" ht="20.100000000000001" customHeight="1" x14ac:dyDescent="0.25">
      <c r="A12" s="14" t="s">
        <v>48</v>
      </c>
      <c r="B12" s="12" t="s">
        <v>53</v>
      </c>
      <c r="C12" s="12" t="s">
        <v>56</v>
      </c>
      <c r="D12" s="12" t="s">
        <v>57</v>
      </c>
      <c r="E12" s="12" t="s">
        <v>68</v>
      </c>
      <c r="F12" s="12" t="s">
        <v>69</v>
      </c>
      <c r="G12" s="12" t="s">
        <v>71</v>
      </c>
    </row>
    <row r="13" spans="1:8" ht="15.95" customHeight="1" x14ac:dyDescent="0.25">
      <c r="A13" s="14"/>
      <c r="B13" s="12">
        <v>12</v>
      </c>
      <c r="C13" s="12"/>
      <c r="D13" s="12" t="s">
        <v>61</v>
      </c>
      <c r="E13" s="39"/>
      <c r="F13" s="39">
        <f>B13*E13</f>
        <v>0</v>
      </c>
      <c r="G13" s="39">
        <f>C13*E13</f>
        <v>0</v>
      </c>
    </row>
    <row r="14" spans="1:8" ht="15.95" customHeight="1" x14ac:dyDescent="0.25">
      <c r="A14" s="14"/>
      <c r="B14" s="12"/>
      <c r="C14" s="12">
        <v>158</v>
      </c>
      <c r="D14" s="12" t="s">
        <v>62</v>
      </c>
      <c r="E14" s="39"/>
      <c r="F14" s="39">
        <f>B14*E14</f>
        <v>0</v>
      </c>
      <c r="G14" s="39">
        <f>C14*E14</f>
        <v>0</v>
      </c>
    </row>
    <row r="15" spans="1:8" ht="15.95" customHeight="1" x14ac:dyDescent="0.25">
      <c r="A15" s="14"/>
      <c r="B15" s="12">
        <v>4</v>
      </c>
      <c r="C15" s="12"/>
      <c r="D15" s="12" t="s">
        <v>63</v>
      </c>
      <c r="E15" s="39"/>
      <c r="F15" s="39">
        <f>B15*E15</f>
        <v>0</v>
      </c>
      <c r="G15" s="39">
        <f>C15*E15</f>
        <v>0</v>
      </c>
    </row>
    <row r="16" spans="1:8" ht="15.95" customHeight="1" x14ac:dyDescent="0.25">
      <c r="A16" s="14"/>
      <c r="B16" s="13" t="s">
        <v>85</v>
      </c>
      <c r="C16" s="13"/>
      <c r="D16" s="13"/>
      <c r="E16" s="13"/>
      <c r="F16" s="39">
        <f>SUBTOTAL(109,ReklamaRenginioMetu[Numatomos pajamos])</f>
        <v>0</v>
      </c>
      <c r="G16" s="39">
        <f>SUBTOTAL(109,ReklamaRenginioMetu[Faktinės pajamos])</f>
        <v>0</v>
      </c>
    </row>
    <row r="17" spans="1:7" s="49" customFormat="1" ht="35.1" customHeight="1" x14ac:dyDescent="0.3">
      <c r="A17" s="14" t="s">
        <v>94</v>
      </c>
      <c r="B17" s="47" t="s">
        <v>54</v>
      </c>
      <c r="C17" s="48"/>
      <c r="D17" s="48"/>
      <c r="E17" s="48"/>
      <c r="F17" s="48"/>
      <c r="G17" s="48"/>
    </row>
    <row r="18" spans="1:7" ht="20.100000000000001" customHeight="1" x14ac:dyDescent="0.25">
      <c r="A18" s="14" t="s">
        <v>49</v>
      </c>
      <c r="B18" s="12" t="s">
        <v>53</v>
      </c>
      <c r="C18" s="12" t="s">
        <v>56</v>
      </c>
      <c r="D18" s="12" t="s">
        <v>57</v>
      </c>
      <c r="E18" s="12" t="s">
        <v>68</v>
      </c>
      <c r="F18" s="12" t="s">
        <v>69</v>
      </c>
      <c r="G18" s="12" t="s">
        <v>71</v>
      </c>
    </row>
    <row r="19" spans="1:7" ht="15.95" customHeight="1" x14ac:dyDescent="0.25">
      <c r="A19" s="14"/>
      <c r="B19" s="12">
        <v>23</v>
      </c>
      <c r="C19" s="12"/>
      <c r="D19" s="12" t="s">
        <v>64</v>
      </c>
      <c r="E19" s="39"/>
      <c r="F19" s="39">
        <f>B19*E19</f>
        <v>0</v>
      </c>
      <c r="G19" s="39">
        <f>C19*E19</f>
        <v>0</v>
      </c>
    </row>
    <row r="20" spans="1:7" ht="15.95" customHeight="1" x14ac:dyDescent="0.25">
      <c r="A20" s="14"/>
      <c r="B20" s="12">
        <v>354</v>
      </c>
      <c r="C20" s="12"/>
      <c r="D20" s="12" t="s">
        <v>65</v>
      </c>
      <c r="E20" s="39"/>
      <c r="F20" s="39">
        <f>B20*E20</f>
        <v>0</v>
      </c>
      <c r="G20" s="39">
        <f>C20*E20</f>
        <v>0</v>
      </c>
    </row>
    <row r="21" spans="1:7" ht="15.95" customHeight="1" x14ac:dyDescent="0.25">
      <c r="A21" s="14"/>
      <c r="B21" s="12">
        <v>56</v>
      </c>
      <c r="C21" s="12"/>
      <c r="D21" s="12" t="s">
        <v>66</v>
      </c>
      <c r="E21" s="39"/>
      <c r="F21" s="39">
        <f>B21*E21</f>
        <v>0</v>
      </c>
      <c r="G21" s="39">
        <f>C21*E21</f>
        <v>0</v>
      </c>
    </row>
    <row r="22" spans="1:7" ht="15.95" customHeight="1" x14ac:dyDescent="0.25">
      <c r="A22" s="14"/>
      <c r="B22" s="13" t="s">
        <v>85</v>
      </c>
      <c r="C22" s="13"/>
      <c r="D22" s="13"/>
      <c r="E22" s="13"/>
      <c r="F22" s="39">
        <f>SUBTOTAL(109,DalyviaiIrPrekiautojai[Numatomos pajamos])</f>
        <v>0</v>
      </c>
      <c r="G22" s="39">
        <f>SUBTOTAL(109,DalyviaiIrPrekiautojai[Faktinės pajamos])</f>
        <v>0</v>
      </c>
    </row>
    <row r="23" spans="1:7" s="49" customFormat="1" ht="35.1" customHeight="1" x14ac:dyDescent="0.3">
      <c r="A23" s="14" t="s">
        <v>95</v>
      </c>
      <c r="B23" s="47" t="s">
        <v>55</v>
      </c>
      <c r="C23" s="48"/>
      <c r="D23" s="48"/>
      <c r="E23" s="48"/>
      <c r="F23" s="48"/>
      <c r="G23" s="48"/>
    </row>
    <row r="24" spans="1:7" ht="20.100000000000001" customHeight="1" x14ac:dyDescent="0.25">
      <c r="A24" s="14" t="s">
        <v>50</v>
      </c>
      <c r="B24" s="12" t="s">
        <v>53</v>
      </c>
      <c r="C24" s="12" t="s">
        <v>56</v>
      </c>
      <c r="D24" s="12" t="s">
        <v>57</v>
      </c>
      <c r="E24" s="12" t="s">
        <v>68</v>
      </c>
      <c r="F24" s="12" t="s">
        <v>69</v>
      </c>
      <c r="G24" s="12" t="s">
        <v>71</v>
      </c>
    </row>
    <row r="25" spans="1:7" ht="15.95" customHeight="1" x14ac:dyDescent="0.25">
      <c r="A25" s="14"/>
      <c r="B25" s="12"/>
      <c r="C25" s="12"/>
      <c r="D25" s="12" t="s">
        <v>67</v>
      </c>
      <c r="E25" s="39"/>
      <c r="F25" s="39">
        <f>B25*E25</f>
        <v>0</v>
      </c>
      <c r="G25" s="39">
        <f>C25*E25</f>
        <v>0</v>
      </c>
    </row>
    <row r="26" spans="1:7" ht="15.95" customHeight="1" x14ac:dyDescent="0.25">
      <c r="A26" s="14"/>
      <c r="B26" s="12">
        <v>123</v>
      </c>
      <c r="C26" s="12"/>
      <c r="D26" s="12" t="s">
        <v>67</v>
      </c>
      <c r="E26" s="39"/>
      <c r="F26" s="39">
        <f>B26*E26</f>
        <v>0</v>
      </c>
      <c r="G26" s="39">
        <f>C26*E26</f>
        <v>0</v>
      </c>
    </row>
    <row r="27" spans="1:7" ht="15.95" customHeight="1" x14ac:dyDescent="0.25">
      <c r="A27" s="34"/>
      <c r="B27" s="12"/>
      <c r="C27" s="12"/>
      <c r="D27" s="12" t="s">
        <v>67</v>
      </c>
      <c r="E27" s="39"/>
      <c r="F27" s="39">
        <f>B27*E27</f>
        <v>0</v>
      </c>
      <c r="G27" s="39">
        <f>C27*E27</f>
        <v>0</v>
      </c>
    </row>
    <row r="28" spans="1:7" ht="15.95" customHeight="1" x14ac:dyDescent="0.25">
      <c r="A28" s="34"/>
      <c r="B28" s="12">
        <v>13</v>
      </c>
      <c r="C28" s="12"/>
      <c r="D28" s="12" t="s">
        <v>67</v>
      </c>
      <c r="E28" s="39"/>
      <c r="F28" s="39">
        <f>B28*E28</f>
        <v>0</v>
      </c>
      <c r="G28" s="39">
        <f>C28*E28</f>
        <v>0</v>
      </c>
    </row>
    <row r="29" spans="1:7" ht="15.95" customHeight="1" x14ac:dyDescent="0.25">
      <c r="A29" s="34"/>
      <c r="B29" s="13" t="s">
        <v>85</v>
      </c>
      <c r="C29" s="13"/>
      <c r="D29" s="13"/>
      <c r="E29" s="13"/>
      <c r="F29" s="39">
        <f>SUBTOTAL(109,PrekiųPardavimas[Numatomos pajamos])</f>
        <v>0</v>
      </c>
      <c r="G29" s="39">
        <f>SUBTOTAL(109,PrekiųPardavimas[Faktinės pajamos])</f>
        <v>0</v>
      </c>
    </row>
    <row r="30" spans="1:7" x14ac:dyDescent="0.25">
      <c r="A30" s="37"/>
    </row>
    <row r="31" spans="1:7" x14ac:dyDescent="0.25">
      <c r="A31" s="37"/>
    </row>
    <row r="32" spans="1:7" x14ac:dyDescent="0.25">
      <c r="A32" s="37"/>
    </row>
    <row r="33" spans="1:1" x14ac:dyDescent="0.25">
      <c r="A33" s="37"/>
    </row>
    <row r="34" spans="1:1" x14ac:dyDescent="0.25">
      <c r="A34" s="37"/>
    </row>
  </sheetData>
  <mergeCells count="2">
    <mergeCell ref="B3:B4"/>
    <mergeCell ref="B1:D1"/>
  </mergeCells>
  <phoneticPr fontId="2" type="noConversion"/>
  <printOptions horizontalCentered="1"/>
  <pageMargins left="0.75" right="0.75" top="1" bottom="1" header="0.5" footer="0.5"/>
  <pageSetup paperSize="9" scale="79" orientation="landscape" r:id="rId1"/>
  <headerFooter alignWithMargins="0"/>
  <ignoredErrors>
    <ignoredError sqref="G25:G29 F25:F28 G19:G21 F19:F21 G13:G16 F13:F15" emptyCellReference="1"/>
  </ignoredError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I37"/>
  <sheetViews>
    <sheetView showGridLines="0" zoomScaleNormal="100" workbookViewId="0"/>
  </sheetViews>
  <sheetFormatPr defaultColWidth="9.140625" defaultRowHeight="14.25" x14ac:dyDescent="0.25"/>
  <cols>
    <col min="1" max="1" width="2.7109375" style="38" customWidth="1"/>
    <col min="2" max="2" width="21.28515625" style="15" customWidth="1"/>
    <col min="3" max="3" width="24.28515625" style="15" customWidth="1"/>
    <col min="4" max="7" width="23.140625" style="15" customWidth="1"/>
    <col min="8" max="8" width="2.7109375" style="15" customWidth="1"/>
    <col min="9" max="9" width="5.28515625" style="15" customWidth="1"/>
    <col min="10" max="16384" width="9.140625" style="15"/>
  </cols>
  <sheetData>
    <row r="1" spans="1:7" ht="36.75" customHeight="1" x14ac:dyDescent="0.4">
      <c r="A1" s="14" t="s">
        <v>72</v>
      </c>
      <c r="B1" s="62" t="str">
        <f>Išlaidos!B1</f>
        <v>Renginio biudžetas renginiui</v>
      </c>
      <c r="C1" s="62"/>
      <c r="D1" s="62"/>
      <c r="E1" s="63"/>
      <c r="F1" s="63"/>
      <c r="G1" s="64" t="s">
        <v>79</v>
      </c>
    </row>
    <row r="2" spans="1:7" ht="21" customHeight="1" x14ac:dyDescent="0.25">
      <c r="A2" s="14"/>
      <c r="B2" s="65"/>
      <c r="C2" s="65"/>
      <c r="D2" s="65"/>
      <c r="E2" s="65"/>
      <c r="F2" s="65"/>
      <c r="G2" s="66" t="s">
        <v>80</v>
      </c>
    </row>
    <row r="3" spans="1:7" ht="19.5" customHeight="1" x14ac:dyDescent="0.25">
      <c r="A3" s="14" t="s">
        <v>73</v>
      </c>
      <c r="B3" s="50"/>
      <c r="C3" s="50"/>
      <c r="D3" s="51"/>
      <c r="E3" s="52" t="s">
        <v>78</v>
      </c>
      <c r="F3" s="52"/>
      <c r="G3" s="52"/>
    </row>
    <row r="4" spans="1:7" ht="20.100000000000001" customHeight="1" x14ac:dyDescent="0.25">
      <c r="A4" s="14" t="s">
        <v>74</v>
      </c>
      <c r="B4" s="67" t="s">
        <v>86</v>
      </c>
      <c r="C4" s="68" t="s">
        <v>29</v>
      </c>
      <c r="D4" s="69" t="s">
        <v>30</v>
      </c>
      <c r="E4" s="52"/>
      <c r="F4" s="52"/>
      <c r="G4" s="52"/>
    </row>
    <row r="5" spans="1:7" ht="15.95" customHeight="1" x14ac:dyDescent="0.25">
      <c r="A5" s="14"/>
      <c r="B5" s="53" t="s">
        <v>75</v>
      </c>
      <c r="C5" s="54">
        <f>Pajamos!F4</f>
        <v>1936</v>
      </c>
      <c r="D5" s="55">
        <f>Pajamos!G4</f>
        <v>1831</v>
      </c>
      <c r="E5" s="52"/>
      <c r="F5" s="52"/>
      <c r="G5" s="52"/>
    </row>
    <row r="6" spans="1:7" ht="15.95" customHeight="1" x14ac:dyDescent="0.25">
      <c r="A6" s="14"/>
      <c r="B6" s="53" t="s">
        <v>76</v>
      </c>
      <c r="C6" s="54">
        <f>Išlaidos!G4</f>
        <v>882</v>
      </c>
      <c r="D6" s="55">
        <f>Išlaidos!H4</f>
        <v>333</v>
      </c>
      <c r="E6" s="52"/>
      <c r="F6" s="52"/>
      <c r="G6" s="52"/>
    </row>
    <row r="7" spans="1:7" ht="17.25" x14ac:dyDescent="0.3">
      <c r="A7" s="14"/>
      <c r="B7" s="56"/>
      <c r="C7" s="57"/>
      <c r="D7" s="58"/>
      <c r="E7" s="52"/>
      <c r="F7" s="52"/>
      <c r="G7" s="52"/>
    </row>
    <row r="8" spans="1:7" ht="33" customHeight="1" x14ac:dyDescent="0.25">
      <c r="A8" s="14" t="s">
        <v>96</v>
      </c>
      <c r="B8" s="59" t="s">
        <v>77</v>
      </c>
      <c r="C8" s="60">
        <f>C5-C6</f>
        <v>1054</v>
      </c>
      <c r="D8" s="61">
        <f>D5-D6</f>
        <v>1498</v>
      </c>
      <c r="E8" s="52"/>
      <c r="F8" s="52"/>
      <c r="G8" s="52"/>
    </row>
    <row r="9" spans="1:7" x14ac:dyDescent="0.25">
      <c r="A9" s="14"/>
      <c r="E9" s="52"/>
      <c r="F9" s="52"/>
      <c r="G9" s="52"/>
    </row>
    <row r="10" spans="1:7" x14ac:dyDescent="0.25">
      <c r="A10" s="14"/>
      <c r="E10" s="52"/>
      <c r="F10" s="52"/>
      <c r="G10" s="52"/>
    </row>
    <row r="11" spans="1:7" x14ac:dyDescent="0.25">
      <c r="A11" s="14"/>
      <c r="E11" s="52"/>
      <c r="F11" s="52"/>
      <c r="G11" s="52"/>
    </row>
    <row r="12" spans="1:7" x14ac:dyDescent="0.25">
      <c r="A12" s="14"/>
      <c r="E12" s="52"/>
      <c r="F12" s="52"/>
      <c r="G12" s="52"/>
    </row>
    <row r="13" spans="1:7" x14ac:dyDescent="0.25">
      <c r="A13" s="14"/>
    </row>
    <row r="14" spans="1:7" x14ac:dyDescent="0.25">
      <c r="A14" s="14"/>
    </row>
    <row r="15" spans="1:7" x14ac:dyDescent="0.25">
      <c r="A15" s="14"/>
    </row>
    <row r="30" spans="1:9" x14ac:dyDescent="0.25">
      <c r="A30" s="37"/>
      <c r="H30" s="36"/>
      <c r="I30" s="36"/>
    </row>
    <row r="31" spans="1:9" x14ac:dyDescent="0.25">
      <c r="A31" s="37"/>
      <c r="H31" s="36"/>
      <c r="I31" s="36"/>
    </row>
    <row r="32" spans="1:9" x14ac:dyDescent="0.25">
      <c r="A32" s="37"/>
      <c r="H32" s="36"/>
      <c r="I32" s="36"/>
    </row>
    <row r="33" spans="1:9" x14ac:dyDescent="0.25">
      <c r="A33" s="37"/>
      <c r="H33" s="36"/>
      <c r="I33" s="36"/>
    </row>
    <row r="34" spans="1:9" x14ac:dyDescent="0.25">
      <c r="A34" s="37"/>
      <c r="H34" s="36"/>
      <c r="I34" s="36"/>
    </row>
    <row r="35" spans="1:9" x14ac:dyDescent="0.25">
      <c r="A35" s="37"/>
      <c r="H35" s="36"/>
      <c r="I35" s="36"/>
    </row>
    <row r="36" spans="1:9" x14ac:dyDescent="0.25">
      <c r="A36" s="37"/>
      <c r="H36" s="36"/>
      <c r="I36" s="36"/>
    </row>
    <row r="37" spans="1:9" x14ac:dyDescent="0.25">
      <c r="A37" s="37"/>
      <c r="H37" s="36"/>
      <c r="I37" s="36"/>
    </row>
  </sheetData>
  <mergeCells count="2">
    <mergeCell ref="E3:G12"/>
    <mergeCell ref="B1:D1"/>
  </mergeCells>
  <phoneticPr fontId="2" type="noConversion"/>
  <printOptions horizontalCentered="1"/>
  <pageMargins left="0.75" right="0.75" top="1" bottom="1" header="0.5" footer="0.5"/>
  <pageSetup paperSize="9" scale="92" orientation="landscape" r:id="rId1"/>
  <headerFooter alignWithMargins="0"/>
  <ignoredErrors>
    <ignoredError sqref="C6:D6"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Darbalapiai</vt:lpstr>
      </vt:variant>
      <vt:variant>
        <vt:i4>4</vt:i4>
      </vt:variant>
    </vt:vector>
  </HeadingPairs>
  <TitlesOfParts>
    <vt:vector size="4" baseType="lpstr">
      <vt:lpstr>Pradžia</vt:lpstr>
      <vt:lpstr>Išlaidos</vt:lpstr>
      <vt:lpstr>Pajamos</vt:lpstr>
      <vt:lpstr>Pelno ir nuostolių suvestinė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2018-05-25T11:32:03Z</dcterms:created>
  <dcterms:modified xsi:type="dcterms:W3CDTF">2019-01-28T03:59:26Z</dcterms:modified>
</cp:coreProperties>
</file>

<file path=docProps/custom.xml><?xml version="1.0" encoding="utf-8"?>
<Properties xmlns="http://schemas.openxmlformats.org/officeDocument/2006/custom-properties" xmlns:vt="http://schemas.openxmlformats.org/officeDocument/2006/docPropsVTypes"/>
</file>