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31"/>
  <workbookPr filterPrivacy="1" codeName="ThisWorkbook"/>
  <xr:revisionPtr revIDLastSave="0" documentId="13_ncr:1_{EF940801-C8FB-409D-B040-50F9ED7C9B13}" xr6:coauthVersionLast="47" xr6:coauthVersionMax="47" xr10:uidLastSave="{00000000-0000-0000-0000-000000000000}"/>
  <bookViews>
    <workbookView xWindow="-120" yWindow="-120" windowWidth="28980" windowHeight="15930" xr2:uid="{00000000-000D-0000-FFFF-FFFF00000000}"/>
  </bookViews>
  <sheets>
    <sheet name="Biudžeto suvestinė" sheetId="1" r:id="rId1"/>
    <sheet name="Pajamos" sheetId="3" r:id="rId2"/>
    <sheet name="Personalo išlaidos" sheetId="4" r:id="rId3"/>
    <sheet name="Veiklos išlaidos" sheetId="5" r:id="rId4"/>
  </sheets>
  <definedNames>
    <definedName name="_xlnm._FilterDatabase" localSheetId="0" hidden="1">Pajamos!#REF!</definedName>
    <definedName name="_xlnm._FilterDatabase" localSheetId="1" hidden="1">Pajamos!#REF!</definedName>
    <definedName name="_xlnm._FilterDatabase" localSheetId="2" hidden="1">'Personalo išlaidos'!#REF!</definedName>
    <definedName name="_xlnm._FilterDatabase" localSheetId="3" hidden="1">'Veiklos išlaidos'!#REF!</definedName>
    <definedName name="BIUDŽETAS_Pavadinimas">'Biudžeto suvestinė'!$A$2</definedName>
    <definedName name="ĮMONĖS_PAVADINIMAS">'Biudžeto suvestinė'!$A$1</definedName>
    <definedName name="_xlnm.Print_Titles" localSheetId="1">Pajamos!$3:$3</definedName>
    <definedName name="_xlnm.Print_Titles" localSheetId="2">'Personalo išlaidos'!$3:$3</definedName>
    <definedName name="_xlnm.Print_Titles" localSheetId="3">'Veiklos išlaidos'!$3:$3</definedName>
    <definedName name="StulpelioPavadinimas1">'Biudžeto suvestinė'!$A$3</definedName>
    <definedName name="Title2">Pajamos[[#Headers],[Pajamos]]</definedName>
    <definedName name="Title3">PersonaloIšlaidos[[#Headers],[Išlaidos]]</definedName>
    <definedName name="Title4">VeiklosIšlaidos[[#Headers],[Išlaidos]]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5" l="1"/>
  <c r="B6" i="1" s="1"/>
  <c r="C7" i="3" l="1"/>
  <c r="B7" i="4"/>
  <c r="D6" i="4"/>
  <c r="B5" i="1" l="1"/>
  <c r="C7" i="4"/>
  <c r="C5" i="1" s="1"/>
  <c r="D4" i="4"/>
  <c r="D5" i="4"/>
  <c r="C24" i="5"/>
  <c r="C6" i="1" s="1"/>
  <c r="C4" i="1"/>
  <c r="B7" i="3"/>
  <c r="B4" i="1" s="1"/>
  <c r="D4" i="3"/>
  <c r="D5" i="3"/>
  <c r="D6" i="3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4" i="1" l="1"/>
  <c r="D6" i="1"/>
  <c r="D7" i="3"/>
  <c r="D24" i="5"/>
  <c r="D5" i="1"/>
  <c r="D7" i="4"/>
  <c r="C7" i="1"/>
  <c r="B7" i="1"/>
  <c r="D7" i="1" l="1"/>
</calcChain>
</file>

<file path=xl/sharedStrings.xml><?xml version="1.0" encoding="utf-8"?>
<sst xmlns="http://schemas.openxmlformats.org/spreadsheetml/2006/main" count="63" uniqueCount="43">
  <si>
    <t>Įmonės pavadinimas</t>
  </si>
  <si>
    <t>Biudžetas</t>
  </si>
  <si>
    <t>Biudžeto sritis</t>
  </si>
  <si>
    <t>Pajamos</t>
  </si>
  <si>
    <t>Personalo išlaidos</t>
  </si>
  <si>
    <t>Veiklos išlaidos</t>
  </si>
  <si>
    <t>Balansas (pajamos atėmus išlaidas)</t>
  </si>
  <si>
    <t>Numatomos</t>
  </si>
  <si>
    <t>Faktinės</t>
  </si>
  <si>
    <t>Data</t>
  </si>
  <si>
    <t>Skirtumas</t>
  </si>
  <si>
    <t>Grynasis pardavimas</t>
  </si>
  <si>
    <t>Palūkanų pajamos</t>
  </si>
  <si>
    <t>Turto pardavimas (pelnas / nuostolis)</t>
  </si>
  <si>
    <t>Bendrosios pajamos</t>
  </si>
  <si>
    <t>Išlaidos</t>
  </si>
  <si>
    <t>Darbo užmokesčiai</t>
  </si>
  <si>
    <t>Išmokos darbuotojams</t>
  </si>
  <si>
    <t>Komisiniai</t>
  </si>
  <si>
    <t>Bendros personalo išlaidos</t>
  </si>
  <si>
    <t xml:space="preserve"> </t>
  </si>
  <si>
    <t xml:space="preserve"> Įmonės pavadinimas</t>
  </si>
  <si>
    <t>Reklama</t>
  </si>
  <si>
    <t>Blogos skolos</t>
  </si>
  <si>
    <t>Mokėjimo nuolaidos</t>
  </si>
  <si>
    <t>Pristatymo išlaidos</t>
  </si>
  <si>
    <t>Nusidėvėjimas</t>
  </si>
  <si>
    <t>Mokesčiai ir prenumeratos</t>
  </si>
  <si>
    <t>Draudimas</t>
  </si>
  <si>
    <t>Palūkanos</t>
  </si>
  <si>
    <t>Teisinės ir audito išlaidos</t>
  </si>
  <si>
    <t>Priežiūra ir remontas</t>
  </si>
  <si>
    <t>Biuro reikmenys</t>
  </si>
  <si>
    <t>Pašto išlaidos</t>
  </si>
  <si>
    <t>Nuoma ar būsto paskola</t>
  </si>
  <si>
    <t xml:space="preserve">Pardavimas </t>
  </si>
  <si>
    <t>Gabenimas ir saugojimas</t>
  </si>
  <si>
    <t>Priemonės</t>
  </si>
  <si>
    <t>Mokesčiai</t>
  </si>
  <si>
    <t>Telefonas</t>
  </si>
  <si>
    <t>Komunalinės paslaugos</t>
  </si>
  <si>
    <t>Kita</t>
  </si>
  <si>
    <t>Bendros veiklos išlaidos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</si>
</sst>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mmmm\ yyyy"/>
    <numFmt numFmtId="165" formatCode="0.0%"/>
    <numFmt numFmtId="166" formatCode="yyyy/mm/dd;@"/>
    <numFmt numFmtId="167" formatCode="#,##0.00_ ;[Red]\-#,##0.00\ "/>
    <numFmt numFmtId="168" formatCode="_-* #,##0.00\ _€_-;\-* #,##0.00\ _€_-;_-* &quot;-&quot;??\ _€_-;_-@_-"/>
  </numFmts>
  <fonts count="26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9" tint="-0.499984740745262"/>
      <name val="Corbel"/>
      <family val="2"/>
      <scheme val="minor"/>
    </font>
    <font>
      <sz val="11"/>
      <name val="Corbel"/>
      <family val="2"/>
      <scheme val="minor"/>
    </font>
    <font>
      <sz val="11"/>
      <color rgb="FF6C0000"/>
      <name val="Corbel"/>
      <family val="2"/>
      <scheme val="minor"/>
    </font>
    <font>
      <sz val="36"/>
      <color theme="3"/>
      <name val="Corbel"/>
      <family val="2"/>
      <scheme val="major"/>
    </font>
    <font>
      <sz val="11"/>
      <color theme="3"/>
      <name val="Corbel"/>
      <family val="2"/>
      <scheme val="major"/>
    </font>
    <font>
      <sz val="11"/>
      <color theme="1" tint="4.9989318521683403E-2"/>
      <name val="Corbel"/>
      <family val="2"/>
      <scheme val="major"/>
    </font>
    <font>
      <sz val="11"/>
      <color theme="2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0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b/>
      <sz val="11"/>
      <name val="Corbel"/>
      <family val="2"/>
      <scheme val="minor"/>
    </font>
    <font>
      <sz val="12"/>
      <color theme="0"/>
      <name val="Corbel"/>
      <family val="2"/>
      <scheme val="minor"/>
    </font>
    <font>
      <sz val="26"/>
      <color theme="0"/>
      <name val="Corbel"/>
      <family val="2"/>
      <scheme val="major"/>
    </font>
    <font>
      <sz val="10"/>
      <color theme="0"/>
      <name val="Corbel"/>
      <family val="2"/>
      <scheme val="minor"/>
    </font>
    <font>
      <sz val="16"/>
      <color theme="5"/>
      <name val="Corbel"/>
      <family val="2"/>
      <scheme val="minor"/>
    </font>
    <font>
      <sz val="16"/>
      <color theme="1" tint="0.24994659260841701"/>
      <name val="Corbel"/>
      <family val="2"/>
      <scheme val="minor"/>
    </font>
    <font>
      <sz val="16"/>
      <name val="Corbel"/>
      <family val="2"/>
      <scheme val="minor"/>
    </font>
    <font>
      <b/>
      <sz val="16"/>
      <color theme="5"/>
      <name val="Corbel"/>
      <family val="2"/>
      <scheme val="minor"/>
    </font>
    <font>
      <b/>
      <sz val="16"/>
      <name val="Corbel"/>
      <family val="2"/>
      <scheme val="minor"/>
    </font>
    <font>
      <sz val="28"/>
      <color theme="0"/>
      <name val="Corbel"/>
      <family val="2"/>
      <scheme val="major"/>
    </font>
    <font>
      <sz val="10"/>
      <color theme="0"/>
      <name val="Corbel"/>
      <family val="2"/>
      <scheme val="major"/>
    </font>
    <font>
      <b/>
      <sz val="16"/>
      <color theme="1" tint="0.249977111117893"/>
      <name val="Corbel"/>
      <family val="2"/>
      <scheme val="minor"/>
    </font>
    <font>
      <b/>
      <sz val="16"/>
      <color theme="1" tint="0.24994659260841701"/>
      <name val="Corbel"/>
      <family val="2"/>
      <scheme val="minor"/>
    </font>
    <font>
      <sz val="16"/>
      <color rgb="FFFF0000"/>
      <name val="Corbe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0"/>
      </bottom>
      <diagonal/>
    </border>
  </borders>
  <cellStyleXfs count="15">
    <xf numFmtId="167" fontId="0" fillId="0" borderId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3" fillId="0" borderId="0" applyNumberFormat="0" applyFill="0" applyAlignment="0" applyProtection="0"/>
    <xf numFmtId="0" fontId="7" fillId="5" borderId="0" applyBorder="0" applyProtection="0">
      <alignment horizontal="left" vertical="center" indent="1"/>
    </xf>
    <xf numFmtId="0" fontId="7" fillId="5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4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6" fillId="4" borderId="0" applyFill="0" applyBorder="0">
      <alignment horizontal="right"/>
    </xf>
    <xf numFmtId="0" fontId="11" fillId="0" borderId="0" applyNumberFormat="0" applyProtection="0">
      <alignment horizontal="left" vertical="center" indent="1"/>
    </xf>
    <xf numFmtId="0" fontId="12" fillId="6" borderId="1" applyNumberFormat="0" applyFill="0" applyBorder="0" applyAlignment="0" applyProtection="0"/>
  </cellStyleXfs>
  <cellXfs count="59">
    <xf numFmtId="167" fontId="0" fillId="0" borderId="0" xfId="0">
      <alignment horizontal="center" vertical="center" wrapText="1"/>
    </xf>
    <xf numFmtId="0" fontId="23" fillId="0" borderId="0" xfId="13" applyFont="1" applyFill="1" applyBorder="1" applyAlignment="1">
      <alignment horizontal="left" vertical="center" wrapText="1"/>
    </xf>
    <xf numFmtId="166" fontId="15" fillId="7" borderId="0" xfId="0" applyNumberFormat="1" applyFont="1" applyFill="1" applyAlignment="1">
      <alignment horizontal="left" wrapText="1"/>
    </xf>
    <xf numFmtId="167" fontId="22" fillId="7" borderId="0" xfId="0" applyNumberFormat="1" applyFont="1" applyFill="1" applyAlignment="1">
      <alignment wrapText="1"/>
    </xf>
    <xf numFmtId="167" fontId="22" fillId="7" borderId="0" xfId="0" applyNumberFormat="1" applyFont="1" applyFill="1">
      <alignment horizontal="center" vertical="center" wrapText="1"/>
    </xf>
    <xf numFmtId="167" fontId="16" fillId="0" borderId="0" xfId="5" applyNumberFormat="1" applyFont="1" applyFill="1" applyAlignment="1">
      <alignment horizontal="left"/>
    </xf>
    <xf numFmtId="167" fontId="16" fillId="0" borderId="0" xfId="5" applyNumberFormat="1" applyFont="1" applyFill="1" applyAlignment="1">
      <alignment horizontal="left" wrapText="1"/>
    </xf>
    <xf numFmtId="167" fontId="17" fillId="0" borderId="2" xfId="13" applyNumberFormat="1" applyFont="1" applyFill="1" applyBorder="1" applyAlignment="1">
      <alignment horizontal="left" vertical="center"/>
    </xf>
    <xf numFmtId="167" fontId="17" fillId="0" borderId="2" xfId="0" applyNumberFormat="1" applyFont="1" applyFill="1" applyBorder="1">
      <alignment horizontal="center" vertical="center" wrapText="1"/>
    </xf>
    <xf numFmtId="167" fontId="17" fillId="0" borderId="3" xfId="13" applyNumberFormat="1" applyFont="1" applyFill="1" applyBorder="1" applyAlignment="1">
      <alignment horizontal="left" vertical="center"/>
    </xf>
    <xf numFmtId="167" fontId="17" fillId="0" borderId="3" xfId="0" applyNumberFormat="1" applyFont="1" applyFill="1" applyBorder="1">
      <alignment horizontal="center" vertical="center" wrapText="1"/>
    </xf>
    <xf numFmtId="167" fontId="25" fillId="0" borderId="3" xfId="0" applyNumberFormat="1" applyFont="1" applyFill="1" applyBorder="1">
      <alignment horizontal="center" vertical="center" wrapText="1"/>
    </xf>
    <xf numFmtId="167" fontId="23" fillId="0" borderId="0" xfId="0" applyNumberFormat="1" applyFont="1" applyFill="1" applyBorder="1" applyAlignment="1">
      <alignment horizontal="left" vertical="center" wrapText="1"/>
    </xf>
    <xf numFmtId="167" fontId="23" fillId="0" borderId="0" xfId="0" applyNumberFormat="1" applyFont="1" applyFill="1">
      <alignment horizontal="center" vertical="center" wrapText="1"/>
    </xf>
    <xf numFmtId="167" fontId="21" fillId="7" borderId="0" xfId="0" applyNumberFormat="1" applyFont="1" applyFill="1" applyAlignment="1">
      <alignment horizontal="left" vertical="center"/>
    </xf>
    <xf numFmtId="167" fontId="0" fillId="7" borderId="0" xfId="0" applyNumberFormat="1" applyFill="1">
      <alignment horizontal="center" vertical="center" wrapText="1"/>
    </xf>
    <xf numFmtId="167" fontId="21" fillId="7" borderId="0" xfId="0" applyNumberFormat="1" applyFont="1" applyFill="1" applyAlignment="1">
      <alignment vertical="center"/>
    </xf>
    <xf numFmtId="167" fontId="9" fillId="7" borderId="0" xfId="0" applyNumberFormat="1" applyFont="1" applyFill="1">
      <alignment horizontal="center" vertical="center" wrapText="1"/>
    </xf>
    <xf numFmtId="167" fontId="17" fillId="0" borderId="2" xfId="0" applyNumberFormat="1" applyFont="1" applyFill="1" applyBorder="1" applyAlignment="1">
      <alignment horizontal="left" vertical="center" wrapText="1"/>
    </xf>
    <xf numFmtId="167" fontId="17" fillId="0" borderId="3" xfId="0" applyNumberFormat="1" applyFont="1" applyFill="1" applyBorder="1" applyAlignment="1">
      <alignment horizontal="left" vertical="center" wrapText="1"/>
    </xf>
    <xf numFmtId="167" fontId="22" fillId="7" borderId="0" xfId="0" applyNumberFormat="1" applyFont="1" applyFill="1" applyAlignment="1">
      <alignment horizontal="left" wrapText="1"/>
    </xf>
    <xf numFmtId="167" fontId="10" fillId="7" borderId="0" xfId="0" applyNumberFormat="1" applyFont="1" applyFill="1" applyAlignment="1">
      <alignment horizontal="left" vertical="center" wrapText="1"/>
    </xf>
    <xf numFmtId="167" fontId="21" fillId="7" borderId="0" xfId="0" applyNumberFormat="1" applyFont="1" applyFill="1" applyAlignment="1">
      <alignment horizontal="left" vertical="center" wrapText="1"/>
    </xf>
    <xf numFmtId="167" fontId="14" fillId="7" borderId="0" xfId="0" applyNumberFormat="1" applyFont="1" applyFill="1" applyAlignment="1">
      <alignment horizontal="left" vertical="center" wrapText="1"/>
    </xf>
    <xf numFmtId="167" fontId="17" fillId="0" borderId="3" xfId="13" applyNumberFormat="1" applyFont="1" applyFill="1" applyBorder="1" applyAlignment="1">
      <alignment horizontal="left" vertical="center" wrapText="1"/>
    </xf>
    <xf numFmtId="167" fontId="23" fillId="0" borderId="0" xfId="13" applyNumberFormat="1" applyFont="1" applyFill="1" applyAlignment="1">
      <alignment horizontal="left" vertical="center"/>
    </xf>
    <xf numFmtId="167" fontId="23" fillId="0" borderId="0" xfId="0" applyNumberFormat="1" applyFont="1" applyFill="1" applyAlignment="1">
      <alignment horizontal="left" vertical="center" wrapText="1"/>
    </xf>
    <xf numFmtId="167" fontId="24" fillId="0" borderId="0" xfId="0" applyNumberFormat="1" applyFont="1" applyFill="1" applyAlignment="1">
      <alignment horizontal="left" vertical="center" wrapText="1"/>
    </xf>
    <xf numFmtId="167" fontId="10" fillId="7" borderId="0" xfId="0" applyNumberFormat="1" applyFont="1" applyFill="1" applyAlignment="1">
      <alignment horizontal="left" wrapText="1"/>
    </xf>
    <xf numFmtId="166" fontId="22" fillId="7" borderId="0" xfId="0" applyNumberFormat="1" applyFont="1" applyFill="1" applyAlignment="1">
      <alignment horizontal="left" wrapText="1"/>
    </xf>
    <xf numFmtId="167" fontId="16" fillId="0" borderId="0" xfId="5" applyNumberFormat="1" applyFont="1" applyFill="1" applyBorder="1" applyAlignment="1">
      <alignment horizontal="left" indent="1"/>
    </xf>
    <xf numFmtId="167" fontId="16" fillId="0" borderId="4" xfId="5" applyNumberFormat="1" applyFont="1" applyFill="1" applyBorder="1" applyAlignment="1">
      <alignment horizontal="left" wrapText="1"/>
    </xf>
    <xf numFmtId="167" fontId="17" fillId="0" borderId="2" xfId="13" applyNumberFormat="1" applyFont="1" applyFill="1" applyBorder="1" applyAlignment="1">
      <alignment horizontal="left" vertical="center" wrapText="1" indent="1"/>
    </xf>
    <xf numFmtId="167" fontId="18" fillId="0" borderId="2" xfId="0" applyNumberFormat="1" applyFont="1" applyFill="1" applyBorder="1" applyAlignment="1">
      <alignment horizontal="left" vertical="center" wrapText="1"/>
    </xf>
    <xf numFmtId="167" fontId="19" fillId="0" borderId="2" xfId="14" applyNumberFormat="1" applyFont="1" applyFill="1" applyBorder="1" applyAlignment="1">
      <alignment horizontal="left" vertical="center" wrapText="1"/>
    </xf>
    <xf numFmtId="167" fontId="17" fillId="0" borderId="3" xfId="13" applyNumberFormat="1" applyFont="1" applyFill="1" applyBorder="1" applyAlignment="1">
      <alignment horizontal="left" vertical="center" wrapText="1" indent="1"/>
    </xf>
    <xf numFmtId="167" fontId="18" fillId="0" borderId="3" xfId="0" applyNumberFormat="1" applyFont="1" applyFill="1" applyBorder="1" applyAlignment="1">
      <alignment horizontal="left" vertical="center" wrapText="1"/>
    </xf>
    <xf numFmtId="167" fontId="20" fillId="0" borderId="3" xfId="14" applyNumberFormat="1" applyFont="1" applyFill="1" applyBorder="1" applyAlignment="1">
      <alignment horizontal="left" vertical="center" wrapText="1"/>
    </xf>
    <xf numFmtId="167" fontId="17" fillId="0" borderId="3" xfId="0" applyNumberFormat="1" applyFont="1" applyFill="1" applyBorder="1" applyAlignment="1">
      <alignment horizontal="left" vertical="center" wrapText="1" indent="1"/>
    </xf>
    <xf numFmtId="167" fontId="19" fillId="0" borderId="3" xfId="0" applyNumberFormat="1" applyFont="1" applyFill="1" applyBorder="1" applyAlignment="1">
      <alignment horizontal="left" vertical="center" wrapText="1"/>
    </xf>
    <xf numFmtId="167" fontId="0" fillId="0" borderId="0" xfId="0" applyNumberFormat="1">
      <alignment horizontal="center" vertical="center" wrapText="1"/>
    </xf>
    <xf numFmtId="167" fontId="3" fillId="0" borderId="0" xfId="0" applyNumberFormat="1" applyFont="1" applyFill="1">
      <alignment horizontal="center" vertical="center" wrapText="1"/>
    </xf>
    <xf numFmtId="167" fontId="3" fillId="0" borderId="0" xfId="4" applyNumberFormat="1" applyFont="1" applyFill="1"/>
    <xf numFmtId="167" fontId="3" fillId="0" borderId="0" xfId="8" applyNumberFormat="1" applyFont="1" applyFill="1"/>
    <xf numFmtId="167" fontId="0" fillId="0" borderId="0" xfId="0" applyNumberFormat="1" applyFill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3" fillId="0" borderId="0" xfId="3" applyNumberFormat="1" applyFont="1" applyFill="1"/>
    <xf numFmtId="168" fontId="3" fillId="0" borderId="0" xfId="3" applyNumberFormat="1" applyFont="1" applyFill="1"/>
    <xf numFmtId="167" fontId="9" fillId="4" borderId="0" xfId="0" applyNumberFormat="1" applyFont="1" applyFill="1">
      <alignment horizontal="center" vertical="center" wrapText="1"/>
    </xf>
    <xf numFmtId="167" fontId="9" fillId="4" borderId="0" xfId="0" applyNumberFormat="1" applyFont="1" applyFill="1" applyAlignment="1">
      <alignment vertical="center"/>
    </xf>
    <xf numFmtId="167" fontId="0" fillId="0" borderId="0" xfId="0" applyNumberFormat="1" applyAlignment="1">
      <alignment vertical="center"/>
    </xf>
    <xf numFmtId="167" fontId="9" fillId="0" borderId="0" xfId="0" applyNumberFormat="1" applyFont="1">
      <alignment horizontal="center" vertical="center" wrapText="1"/>
    </xf>
    <xf numFmtId="167" fontId="0" fillId="0" borderId="0" xfId="0" applyNumberFormat="1" applyAlignment="1">
      <alignment horizontal="left" vertical="center" wrapText="1" indent="1"/>
    </xf>
    <xf numFmtId="167" fontId="0" fillId="0" borderId="0" xfId="0" applyNumberFormat="1" applyAlignment="1">
      <alignment horizontal="left" vertical="center" wrapText="1"/>
    </xf>
    <xf numFmtId="167" fontId="0" fillId="4" borderId="0" xfId="0" applyNumberFormat="1" applyFill="1">
      <alignment horizontal="center" vertical="center" wrapText="1"/>
    </xf>
    <xf numFmtId="167" fontId="0" fillId="4" borderId="0" xfId="0" applyNumberFormat="1" applyFill="1" applyAlignment="1">
      <alignment vertical="center"/>
    </xf>
    <xf numFmtId="167" fontId="8" fillId="0" borderId="0" xfId="0" applyNumberFormat="1" applyFont="1">
      <alignment horizontal="center" vertical="center" wrapText="1"/>
    </xf>
    <xf numFmtId="167" fontId="5" fillId="0" borderId="0" xfId="1" applyNumberFormat="1"/>
    <xf numFmtId="167" fontId="0" fillId="0" borderId="0" xfId="0" applyNumberFormat="1" applyFill="1" applyAlignment="1">
      <alignment horizontal="center" wrapText="1"/>
    </xf>
  </cellXfs>
  <cellStyles count="15">
    <cellStyle name="1 antraštė" xfId="5" builtinId="16" customBuiltin="1"/>
    <cellStyle name="2 antraštė" xfId="6" builtinId="17" customBuiltin="1"/>
    <cellStyle name="20% – paryškinimas 5" xfId="4" builtinId="46"/>
    <cellStyle name="3 antraštė" xfId="7" builtinId="18" customBuiltin="1"/>
    <cellStyle name="4 antraštė" xfId="2" builtinId="19" customBuiltin="1"/>
    <cellStyle name="60% – paryškinimas 4" xfId="3" builtinId="44" customBuiltin="1"/>
    <cellStyle name="Data" xfId="12" xr:uid="{00000000-0005-0000-0000-000003000000}"/>
    <cellStyle name="Įprastas" xfId="0" builtinId="0" customBuiltin="1"/>
    <cellStyle name="Įspėjimo tekstas" xfId="9" builtinId="11" customBuiltin="1"/>
    <cellStyle name="Išvestis" xfId="14" builtinId="21" customBuiltin="1"/>
    <cellStyle name="Įvestis" xfId="13" builtinId="20" customBuiltin="1"/>
    <cellStyle name="Kablelis" xfId="10" builtinId="3" customBuiltin="1"/>
    <cellStyle name="Pavadinimas" xfId="1" builtinId="15" customBuiltin="1"/>
    <cellStyle name="Procentai" xfId="11" builtinId="5" customBuiltin="1"/>
    <cellStyle name="Suma" xfId="8" builtinId="25" customBuiltin="1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color rgb="FFDA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color theme="7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color rgb="FFDA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border>
        <top style="thin">
          <color theme="2" tint="-9.9978637043366805E-2"/>
        </top>
      </border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border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0"/>
        </vertical>
        <horizontal/>
      </border>
    </dxf>
    <dxf>
      <font>
        <b/>
        <i val="0"/>
        <color auto="1"/>
      </font>
      <fill>
        <patternFill patternType="solid">
          <fgColor auto="1"/>
          <bgColor theme="5" tint="0.79998168889431442"/>
        </patternFill>
      </fill>
      <border>
        <top style="thin">
          <color theme="0"/>
        </top>
      </border>
    </dxf>
    <dxf>
      <font>
        <b val="0"/>
        <i val="0"/>
        <color theme="5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none">
          <fgColor auto="1"/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Mėnesio biudžetas" pivot="0" count="4" xr9:uid="{00000000-0011-0000-FFFF-FFFF00000000}">
      <tableStyleElement type="wholeTable" dxfId="57"/>
      <tableStyleElement type="headerRow" dxfId="56"/>
      <tableStyleElement type="totalRow" dxfId="55"/>
      <tableStyleElement type="secondRowStripe" dxfId="54"/>
    </tableStyle>
  </tableStyles>
  <colors>
    <mruColors>
      <color rgb="FFEEEADE"/>
      <color rgb="FF44382C"/>
      <color rgb="FFFFFDF8"/>
      <color rgb="FFA7937B"/>
      <color rgb="FFF2F2F2"/>
      <color rgb="FF5A5044"/>
      <color rgb="FF252525"/>
      <color rgb="FFCD9620"/>
      <color rgb="FFF4444F"/>
      <color rgb="FF2D3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100" baseline="0">
                <a:solidFill>
                  <a:schemeClr val="accent2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b="0" i="0" baseline="0">
                <a:solidFill>
                  <a:schemeClr val="accent2"/>
                </a:solidFill>
                <a:effectLst/>
              </a:rPr>
              <a:t>BIUDŽETO APŽVALGA</a:t>
            </a:r>
          </a:p>
        </c:rich>
      </c:tx>
      <c:layout>
        <c:manualLayout>
          <c:xMode val="edge"/>
          <c:yMode val="edge"/>
          <c:x val="0.34261960761592303"/>
          <c:y val="4.021722123444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100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1148936837956732E-2"/>
          <c:y val="0.12272268224536449"/>
          <c:w val="0.90271911893135193"/>
          <c:h val="0.73572263144526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'Biudžeto suvestinė'!$B$3</c:f>
              <c:strCache>
                <c:ptCount val="1"/>
                <c:pt idx="0">
                  <c:v>Numatomos</c:v>
                </c:pt>
              </c:strCache>
            </c:strRef>
          </c:tx>
          <c:spPr>
            <a:solidFill>
              <a:schemeClr val="accent2"/>
            </a:solidFill>
            <a:ln w="0">
              <a:noFill/>
            </a:ln>
            <a:effectLst/>
            <a:scene3d>
              <a:camera prst="orthographicFront"/>
              <a:lightRig rig="glow" dir="t">
                <a:rot lat="0" lon="0" rev="13200000"/>
              </a:lightRig>
            </a:scene3d>
            <a:sp3d prstMaterial="dkEdge">
              <a:bevelT w="0" h="0" prst="relaxedInset"/>
            </a:sp3d>
          </c:spPr>
          <c:invertIfNegative val="0"/>
          <c:cat>
            <c:strRef>
              <c:f>'Biudžeto suvestinė'!$A$4:$A$7</c:f>
              <c:strCache>
                <c:ptCount val="3"/>
                <c:pt idx="0">
                  <c:v>Pajamos</c:v>
                </c:pt>
                <c:pt idx="1">
                  <c:v>Personalo išlaidos</c:v>
                </c:pt>
                <c:pt idx="2">
                  <c:v>Veiklos išlaidos</c:v>
                </c:pt>
              </c:strCache>
            </c:strRef>
          </c:cat>
          <c:val>
            <c:numRef>
              <c:f>'Biudžeto suvestinė'!$B$4:$B$7</c:f>
              <c:numCache>
                <c:formatCode>#\ ##0.00_ ;[Red]\-#\ ##0.00\ </c:formatCode>
                <c:ptCount val="3"/>
                <c:pt idx="0">
                  <c:v>63300</c:v>
                </c:pt>
                <c:pt idx="1">
                  <c:v>18500</c:v>
                </c:pt>
                <c:pt idx="2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5-4314-A69D-155A58038B55}"/>
            </c:ext>
          </c:extLst>
        </c:ser>
        <c:ser>
          <c:idx val="1"/>
          <c:order val="1"/>
          <c:tx>
            <c:strRef>
              <c:f>'Biudžeto suvestinė'!$C$3</c:f>
              <c:strCache>
                <c:ptCount val="1"/>
                <c:pt idx="0">
                  <c:v>Faktinės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  <a:scene3d>
              <a:camera prst="orthographicFront"/>
              <a:lightRig rig="glow" dir="t">
                <a:rot lat="0" lon="0" rev="13200000"/>
              </a:lightRig>
            </a:scene3d>
            <a:sp3d prstMaterial="dkEdge">
              <a:bevelT w="0" h="0" prst="relaxedInset"/>
            </a:sp3d>
          </c:spPr>
          <c:invertIfNegative val="0"/>
          <c:cat>
            <c:strRef>
              <c:f>'Biudžeto suvestinė'!$A$4:$A$7</c:f>
              <c:strCache>
                <c:ptCount val="3"/>
                <c:pt idx="0">
                  <c:v>Pajamos</c:v>
                </c:pt>
                <c:pt idx="1">
                  <c:v>Personalo išlaidos</c:v>
                </c:pt>
                <c:pt idx="2">
                  <c:v>Veiklos išlaidos</c:v>
                </c:pt>
              </c:strCache>
            </c:strRef>
          </c:cat>
          <c:val>
            <c:numRef>
              <c:f>'Biudžeto suvestinė'!$C$4:$C$7</c:f>
              <c:numCache>
                <c:formatCode>#\ ##0.00_ ;[Red]\-#\ ##0.00\ </c:formatCode>
                <c:ptCount val="3"/>
                <c:pt idx="0">
                  <c:v>57450</c:v>
                </c:pt>
                <c:pt idx="1">
                  <c:v>14100</c:v>
                </c:pt>
                <c:pt idx="2">
                  <c:v>35530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5-4314-A69D-155A58038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51110848"/>
        <c:axId val="-2126111024"/>
      </c:barChart>
      <c:catAx>
        <c:axId val="145111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382C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126111024"/>
        <c:crosses val="autoZero"/>
        <c:auto val="1"/>
        <c:lblAlgn val="ctr"/>
        <c:lblOffset val="100"/>
        <c:noMultiLvlLbl val="0"/>
      </c:catAx>
      <c:valAx>
        <c:axId val="-212611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_ ;[Red]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45111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40359580891702"/>
          <c:y val="0.94101799796395025"/>
          <c:w val="0.24396511458288822"/>
          <c:h val="4.4287267784147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44382C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99785</xdr:colOff>
      <xdr:row>8</xdr:row>
      <xdr:rowOff>36286</xdr:rowOff>
    </xdr:from>
    <xdr:to>
      <xdr:col>3</xdr:col>
      <xdr:colOff>457200</xdr:colOff>
      <xdr:row>9</xdr:row>
      <xdr:rowOff>21167</xdr:rowOff>
    </xdr:to>
    <xdr:graphicFrame macro="">
      <xdr:nvGraphicFramePr>
        <xdr:cNvPr id="6" name="BiudžetoApžvalga" descr="Juostinė apžvalgos diagrama, kurioje pateikiamos numatomos ir faktinės pajamos ir išlaidos">
          <a:extLst>
            <a:ext uri="{FF2B5EF4-FFF2-40B4-BE49-F238E27FC236}">
              <a16:creationId xmlns:a16="http://schemas.microsoft.com/office/drawing/2014/main" id="{3057CD98-457C-4931-9D13-24F72D04B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8AA8B5-B642-44B0-8FF6-B12CE9F901F6}" name="Lentelė2" displayName="Lentelė2" ref="A3:D7" totalsRowCount="1" headerRowDxfId="48" dataDxfId="46" totalsRowDxfId="45" headerRowBorderDxfId="47" totalsRowBorderDxfId="44">
  <autoFilter ref="A3:D6" xr:uid="{47B637C1-818B-4BED-881E-062FC4FD7398}"/>
  <tableColumns count="4">
    <tableColumn id="1" xr3:uid="{1F3E0BC5-EBB5-4EC3-A58F-4EC1C5D18EDD}" name="Biudžeto sritis" totalsRowLabel="Balansas (pajamos atėmus išlaidas)" dataDxfId="43" totalsRowDxfId="42"/>
    <tableColumn id="2" xr3:uid="{97762248-6052-4C5E-B7CD-C84E3157FFDA}" name="Numatomos" totalsRowFunction="custom" dataDxfId="41" totalsRowDxfId="40">
      <totalsRowFormula>B4-B5-B6</totalsRowFormula>
    </tableColumn>
    <tableColumn id="3" xr3:uid="{4B6AA04A-DDC8-43A6-A51B-A82E80AD793F}" name="Faktinės" totalsRowFunction="custom" dataDxfId="39" totalsRowDxfId="38">
      <totalsRowFormula>C4-C5-C6</totalsRowFormula>
    </tableColumn>
    <tableColumn id="4" xr3:uid="{421FA974-B591-456B-8462-4F763A15D3C5}" name="Skirtumas" totalsRowFunction="sum" dataDxfId="37" totalsRowDxfId="36"/>
  </tableColumns>
  <tableStyleInfo name="Mėnesio biudžetas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ajamos" displayName="Pajamos" ref="A3:D7" totalsRowCount="1" headerRowDxfId="34" dataDxfId="33" totalsRowDxfId="32">
  <autoFilter ref="A3:D6" xr:uid="{00000000-0009-0000-0100-000003000000}"/>
  <tableColumns count="4">
    <tableColumn id="1" xr3:uid="{00000000-0010-0000-0200-000001000000}" name="Pajamos" totalsRowLabel="Bendrosios pajamos" dataDxfId="31" totalsRowDxfId="30"/>
    <tableColumn id="2" xr3:uid="{00000000-0010-0000-0200-000002000000}" name="Numatomos" totalsRowFunction="sum" dataDxfId="29" totalsRowDxfId="28"/>
    <tableColumn id="3" xr3:uid="{00000000-0010-0000-0200-000003000000}" name="Faktinės" totalsRowFunction="sum" dataDxfId="27" totalsRowDxfId="26"/>
    <tableColumn id="4" xr3:uid="{00000000-0010-0000-0200-000004000000}" name="Skirtumas" totalsRowFunction="sum" dataDxfId="25" totalsRowDxfId="24">
      <calculatedColumnFormula>Pajamos[[#This Row],[Faktinės]]-Pajamos[[#This Row],[Numatomos]]</calculatedColumnFormula>
    </tableColumn>
  </tableColumns>
  <tableStyleInfo name="Mėnesio biudžetas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ersonaloIšlaidos" displayName="PersonaloIšlaidos" ref="A3:D7" totalsRowCount="1" headerRowDxfId="22" dataDxfId="21" totalsRowDxfId="20">
  <autoFilter ref="A3:D6" xr:uid="{00000000-0009-0000-0100-000007000000}"/>
  <tableColumns count="4">
    <tableColumn id="1" xr3:uid="{00000000-0010-0000-0300-000001000000}" name="Išlaidos" totalsRowLabel="Bendros personalo išlaidos" dataDxfId="19" totalsRowDxfId="18"/>
    <tableColumn id="2" xr3:uid="{00000000-0010-0000-0300-000002000000}" name="Numatomos" totalsRowFunction="sum" dataDxfId="17" totalsRowDxfId="16"/>
    <tableColumn id="3" xr3:uid="{00000000-0010-0000-0300-000003000000}" name="Faktinės" totalsRowFunction="sum" dataDxfId="15" totalsRowDxfId="14"/>
    <tableColumn id="5" xr3:uid="{00000000-0010-0000-0300-000005000000}" name="Skirtumas" totalsRowFunction="sum" dataDxfId="13" totalsRowDxfId="12">
      <calculatedColumnFormula>PersonaloIšlaidos[[#This Row],[Numatomos]]-PersonaloIšlaidos[[#This Row],[Faktinės]]</calculatedColumnFormula>
    </tableColumn>
  </tableColumns>
  <tableStyleInfo name="Mėnesio biudžet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personalo išlaidas, numatomas ir faktines reikšmes. Skirtumas apskaičiuojamas automatiškai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VeiklosIšlaidos" displayName="VeiklosIšlaidos" ref="A3:D24" totalsRowCount="1" headerRowDxfId="10" dataDxfId="9" totalsRowDxfId="8">
  <autoFilter ref="A3:D23" xr:uid="{00000000-0009-0000-0100-000009000000}"/>
  <sortState xmlns:xlrd2="http://schemas.microsoft.com/office/spreadsheetml/2017/richdata2" ref="A11:D31">
    <sortCondition ref="A15:A36"/>
  </sortState>
  <tableColumns count="4">
    <tableColumn id="1" xr3:uid="{00000000-0010-0000-0400-000001000000}" name="Išlaidos" totalsRowLabel="Bendros veiklos išlaidos" dataDxfId="7" totalsRowDxfId="6"/>
    <tableColumn id="2" xr3:uid="{00000000-0010-0000-0400-000002000000}" name="Numatomos" totalsRowFunction="sum" dataDxfId="5" totalsRowDxfId="4"/>
    <tableColumn id="3" xr3:uid="{00000000-0010-0000-0400-000003000000}" name="Faktinės" totalsRowFunction="sum" dataDxfId="3" totalsRowDxfId="2"/>
    <tableColumn id="4" xr3:uid="{00000000-0010-0000-0400-000004000000}" name="Skirtumas" totalsRowFunction="sum" dataDxfId="1" totalsRowDxfId="0">
      <calculatedColumnFormula>VeiklosIšlaidos[[#This Row],[Numatomos]]-VeiklosIšlaidos[[#This Row],[Faktinės]]</calculatedColumnFormula>
    </tableColumn>
  </tableColumns>
  <tableStyleInfo name="Mėnesio biudžet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veiklos išlaidas, numatomas ir faktines reikšmes. Skirtumas apskaičiuojamas automatiškai"/>
    </ext>
  </extLst>
</table>
</file>

<file path=xl/theme/theme11.xml><?xml version="1.0" encoding="utf-8"?>
<a:theme xmlns:a="http://schemas.openxmlformats.org/drawingml/2006/main" name="Thatch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D878C"/>
      </a:accent1>
      <a:accent2>
        <a:srgbClr val="8C4A32"/>
      </a:accent2>
      <a:accent3>
        <a:srgbClr val="D9896C"/>
      </a:accent3>
      <a:accent4>
        <a:srgbClr val="D94A3D"/>
      </a:accent4>
      <a:accent5>
        <a:srgbClr val="F2F2F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T43"/>
  <sheetViews>
    <sheetView showGridLines="0" tabSelected="1" zoomScaleNormal="100" workbookViewId="0"/>
  </sheetViews>
  <sheetFormatPr defaultColWidth="8.875" defaultRowHeight="16.5" customHeight="1" x14ac:dyDescent="0.25"/>
  <cols>
    <col min="1" max="1" width="48.625" style="40" customWidth="1"/>
    <col min="2" max="2" width="19.25" style="40" customWidth="1"/>
    <col min="3" max="4" width="16.5" style="40" customWidth="1"/>
    <col min="5" max="6" width="4" style="40" customWidth="1"/>
    <col min="7" max="17" width="8.875" style="40"/>
    <col min="18" max="18" width="5.875" style="40" customWidth="1"/>
    <col min="19" max="19" width="4.375" style="40" customWidth="1"/>
    <col min="20" max="16384" width="8.875" style="40"/>
  </cols>
  <sheetData>
    <row r="1" spans="1:19" ht="24" customHeight="1" x14ac:dyDescent="0.25">
      <c r="A1" s="20" t="s">
        <v>0</v>
      </c>
      <c r="B1" s="28"/>
      <c r="C1" s="21"/>
      <c r="D1" s="29" t="s">
        <v>9</v>
      </c>
      <c r="E1" s="44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4"/>
    </row>
    <row r="2" spans="1:19" ht="49.9" customHeight="1" x14ac:dyDescent="0.25">
      <c r="A2" s="22" t="s">
        <v>1</v>
      </c>
      <c r="B2" s="23"/>
      <c r="C2" s="23"/>
      <c r="D2" s="23"/>
      <c r="E2" s="4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4"/>
    </row>
    <row r="3" spans="1:19" s="50" customFormat="1" ht="40.15" customHeight="1" x14ac:dyDescent="0.35">
      <c r="A3" s="30" t="s">
        <v>2</v>
      </c>
      <c r="B3" s="31" t="s">
        <v>7</v>
      </c>
      <c r="C3" s="31" t="s">
        <v>8</v>
      </c>
      <c r="D3" s="31" t="s">
        <v>10</v>
      </c>
      <c r="S3" s="55"/>
    </row>
    <row r="4" spans="1:19" ht="40.15" customHeight="1" x14ac:dyDescent="0.25">
      <c r="A4" s="32" t="s">
        <v>3</v>
      </c>
      <c r="B4" s="33">
        <f>Pajamos[[#Totals],[Numatomos]]</f>
        <v>63300</v>
      </c>
      <c r="C4" s="33">
        <f>Pajamos[[#Totals],[Faktinės]]</f>
        <v>57450</v>
      </c>
      <c r="D4" s="34">
        <f>IF('Biudžeto suvestinė'!$A4="Pajamos",'Biudžeto suvestinė'!$C4-'Biudžeto suvestinė'!$B4,'Biudžeto suvestinė'!$B4-'Biudžeto suvestinė'!$C4)</f>
        <v>-5850</v>
      </c>
      <c r="S4" s="54"/>
    </row>
    <row r="5" spans="1:19" ht="40.15" customHeight="1" x14ac:dyDescent="0.25">
      <c r="A5" s="35" t="s">
        <v>4</v>
      </c>
      <c r="B5" s="36">
        <f>PersonaloIšlaidos[[#Totals],[Numatomos]]</f>
        <v>18500</v>
      </c>
      <c r="C5" s="36">
        <f>PersonaloIšlaidos[[#Totals],[Faktinės]]</f>
        <v>14100</v>
      </c>
      <c r="D5" s="37">
        <f>IF('Biudžeto suvestinė'!$A5="Pajamos",'Biudžeto suvestinė'!$C5-'Biudžeto suvestinė'!$B5,'Biudžeto suvestinė'!$B5-'Biudžeto suvestinė'!$C5)</f>
        <v>4400</v>
      </c>
      <c r="S5" s="54"/>
    </row>
    <row r="6" spans="1:19" ht="40.15" customHeight="1" x14ac:dyDescent="0.25">
      <c r="A6" s="35" t="s">
        <v>5</v>
      </c>
      <c r="B6" s="36">
        <f>VeiklosIšlaidos[[#Totals],[Numatomos]]</f>
        <v>36000</v>
      </c>
      <c r="C6" s="36">
        <f>VeiklosIšlaidos[[#Totals],[Faktinės]]</f>
        <v>35530</v>
      </c>
      <c r="D6" s="37">
        <f>IF('Biudžeto suvestinė'!$A6="Pajamos",'Biudžeto suvestinė'!$C6-'Biudžeto suvestinė'!$B6,'Biudžeto suvestinė'!$B6-'Biudžeto suvestinė'!$C6)</f>
        <v>470</v>
      </c>
      <c r="S6" s="54"/>
    </row>
    <row r="7" spans="1:19" ht="40.15" customHeight="1" x14ac:dyDescent="0.25">
      <c r="A7" s="38" t="s">
        <v>6</v>
      </c>
      <c r="B7" s="36">
        <f>B4-B5-B6</f>
        <v>8800</v>
      </c>
      <c r="C7" s="36">
        <f>C4-C5-C6</f>
        <v>7820</v>
      </c>
      <c r="D7" s="39">
        <f>SUBTOTAL(109,Lentelė2[Skirtumas])</f>
        <v>-980</v>
      </c>
      <c r="S7" s="54"/>
    </row>
    <row r="8" spans="1:19" ht="24.4" customHeight="1" x14ac:dyDescent="0.25">
      <c r="A8" s="52"/>
      <c r="B8" s="53"/>
      <c r="C8" s="53"/>
      <c r="D8" s="53"/>
      <c r="S8" s="54"/>
    </row>
    <row r="9" spans="1:19" ht="409.6" customHeight="1" x14ac:dyDescent="0.25">
      <c r="S9" s="54"/>
    </row>
    <row r="10" spans="1:19" ht="24" customHeight="1" x14ac:dyDescent="0.25">
      <c r="S10" s="54"/>
    </row>
    <row r="11" spans="1:19" ht="30" customHeight="1" x14ac:dyDescent="0.25">
      <c r="S11" s="54"/>
    </row>
    <row r="12" spans="1:19" ht="28.9" customHeight="1" x14ac:dyDescent="0.25">
      <c r="S12" s="54"/>
    </row>
    <row r="13" spans="1:19" ht="28.9" customHeight="1" x14ac:dyDescent="0.25">
      <c r="S13" s="54"/>
    </row>
    <row r="14" spans="1:19" ht="28.9" customHeight="1" x14ac:dyDescent="0.25">
      <c r="S14" s="54"/>
    </row>
    <row r="15" spans="1:19" ht="28.9" customHeight="1" x14ac:dyDescent="0.25">
      <c r="S15" s="54"/>
    </row>
    <row r="16" spans="1:19" ht="28.9" customHeight="1" x14ac:dyDescent="0.25">
      <c r="S16" s="54"/>
    </row>
    <row r="17" spans="6:20" ht="28.9" customHeight="1" x14ac:dyDescent="0.25">
      <c r="F17" s="44"/>
      <c r="G17" s="44"/>
      <c r="H17" s="44"/>
      <c r="I17" s="44"/>
      <c r="J17" s="54"/>
    </row>
    <row r="18" spans="6:20" ht="29.1" customHeight="1" x14ac:dyDescent="0.25">
      <c r="P18" s="56"/>
      <c r="Q18" s="56"/>
    </row>
    <row r="19" spans="6:20" ht="16.5" customHeight="1" x14ac:dyDescent="0.25">
      <c r="P19" s="56"/>
      <c r="Q19" s="56"/>
    </row>
    <row r="20" spans="6:20" ht="16.5" customHeight="1" x14ac:dyDescent="0.25">
      <c r="P20" s="56"/>
      <c r="Q20" s="56"/>
    </row>
    <row r="21" spans="6:20" ht="16.5" customHeight="1" x14ac:dyDescent="0.25">
      <c r="P21" s="56"/>
      <c r="Q21" s="56"/>
    </row>
    <row r="22" spans="6:20" ht="16.5" customHeight="1" x14ac:dyDescent="0.25">
      <c r="P22" s="56"/>
      <c r="Q22" s="56"/>
    </row>
    <row r="23" spans="6:20" ht="16.5" customHeight="1" x14ac:dyDescent="0.25">
      <c r="P23" s="56"/>
      <c r="Q23" s="56"/>
    </row>
    <row r="24" spans="6:20" ht="16.5" customHeight="1" x14ac:dyDescent="0.25">
      <c r="P24" s="56"/>
      <c r="Q24" s="56"/>
    </row>
    <row r="25" spans="6:20" ht="16.5" customHeight="1" x14ac:dyDescent="0.25">
      <c r="P25" s="56"/>
      <c r="Q25" s="56"/>
    </row>
    <row r="26" spans="6:20" ht="16.5" customHeight="1" x14ac:dyDescent="0.25">
      <c r="P26" s="56"/>
      <c r="Q26" s="56"/>
    </row>
    <row r="27" spans="6:20" ht="16.5" customHeight="1" x14ac:dyDescent="0.7">
      <c r="P27" s="56"/>
      <c r="Q27" s="56"/>
      <c r="R27" s="57"/>
      <c r="S27" s="57"/>
      <c r="T27" s="57"/>
    </row>
    <row r="28" spans="6:20" ht="16.5" customHeight="1" x14ac:dyDescent="0.25">
      <c r="P28" s="56"/>
      <c r="Q28" s="56"/>
    </row>
    <row r="29" spans="6:20" ht="16.5" customHeight="1" x14ac:dyDescent="0.25">
      <c r="P29" s="56"/>
      <c r="Q29" s="56"/>
    </row>
    <row r="30" spans="6:20" ht="16.5" customHeight="1" x14ac:dyDescent="0.25">
      <c r="P30" s="56"/>
      <c r="Q30" s="56"/>
    </row>
    <row r="31" spans="6:20" ht="16.5" customHeight="1" x14ac:dyDescent="0.25">
      <c r="P31" s="56"/>
      <c r="Q31" s="56"/>
    </row>
    <row r="32" spans="6:20" ht="16.5" customHeight="1" x14ac:dyDescent="0.25">
      <c r="P32" s="56"/>
      <c r="Q32" s="56"/>
    </row>
    <row r="33" spans="16:17" ht="16.5" customHeight="1" x14ac:dyDescent="0.25">
      <c r="P33" s="56"/>
      <c r="Q33" s="56"/>
    </row>
    <row r="34" spans="16:17" ht="16.5" customHeight="1" x14ac:dyDescent="0.25">
      <c r="P34" s="56"/>
      <c r="Q34" s="56"/>
    </row>
    <row r="35" spans="16:17" ht="16.5" customHeight="1" x14ac:dyDescent="0.25">
      <c r="P35" s="56"/>
      <c r="Q35" s="56"/>
    </row>
    <row r="36" spans="16:17" ht="16.5" customHeight="1" x14ac:dyDescent="0.25">
      <c r="P36" s="56"/>
      <c r="Q36" s="56"/>
    </row>
    <row r="37" spans="16:17" ht="16.5" customHeight="1" x14ac:dyDescent="0.25">
      <c r="P37" s="56"/>
      <c r="Q37" s="56"/>
    </row>
    <row r="38" spans="16:17" ht="16.5" customHeight="1" x14ac:dyDescent="0.25">
      <c r="P38" s="56"/>
      <c r="Q38" s="56"/>
    </row>
    <row r="39" spans="16:17" ht="16.5" customHeight="1" x14ac:dyDescent="0.25">
      <c r="P39" s="56"/>
      <c r="Q39" s="56"/>
    </row>
    <row r="40" spans="16:17" ht="16.5" customHeight="1" x14ac:dyDescent="0.25">
      <c r="P40" s="56"/>
      <c r="Q40" s="56"/>
    </row>
    <row r="41" spans="16:17" ht="16.5" customHeight="1" x14ac:dyDescent="0.25">
      <c r="P41" s="56"/>
      <c r="Q41" s="56"/>
    </row>
    <row r="42" spans="16:17" ht="16.5" customHeight="1" x14ac:dyDescent="0.25">
      <c r="P42" s="56"/>
      <c r="Q42" s="56"/>
    </row>
    <row r="43" spans="16:17" ht="16.5" customHeight="1" x14ac:dyDescent="0.25">
      <c r="P43" s="56"/>
      <c r="Q43" s="56"/>
    </row>
  </sheetData>
  <sheetProtection insertColumns="0" insertRows="0" deleteColumns="0" deleteRows="0" selectLockedCells="1" autoFilter="0"/>
  <mergeCells count="1">
    <mergeCell ref="F1:R2"/>
  </mergeCells>
  <conditionalFormatting sqref="B4:D5 B8:D57">
    <cfRule type="cellIs" dxfId="53" priority="7" operator="lessThan">
      <formula>0</formula>
    </cfRule>
  </conditionalFormatting>
  <conditionalFormatting sqref="H18:J43 N18:P43">
    <cfRule type="cellIs" dxfId="52" priority="5" operator="lessThan">
      <formula>0</formula>
    </cfRule>
  </conditionalFormatting>
  <conditionalFormatting sqref="B6:D6">
    <cfRule type="cellIs" dxfId="51" priority="4" operator="lessThan">
      <formula>0</formula>
    </cfRule>
  </conditionalFormatting>
  <conditionalFormatting sqref="B7">
    <cfRule type="cellIs" dxfId="50" priority="2" operator="lessThan">
      <formula>0</formula>
    </cfRule>
  </conditionalFormatting>
  <conditionalFormatting sqref="C7">
    <cfRule type="cellIs" dxfId="49" priority="1" operator="lessThan">
      <formula>0</formula>
    </cfRule>
  </conditionalFormatting>
  <dataValidations count="9">
    <dataValidation allowBlank="1" showInputMessage="1" showErrorMessage="1" prompt="Šiame langelyje įveskite įmonės pavadinimą" sqref="A1 L25" xr:uid="{00000000-0002-0000-0000-000001000000}"/>
    <dataValidation allowBlank="1" showInputMessage="1" showErrorMessage="1" prompt="Šiame langelyje įveskite datą. Biudžeto apžvalgos diagrama yra langelyje B9." sqref="O26:P26" xr:uid="{00000000-0002-0000-0000-000002000000}"/>
    <dataValidation allowBlank="1" showInputMessage="1" showErrorMessage="1" prompt="Pajamų ir išlaidų, numatomų ir faktinių, biudžeto sumos yra automatiškai apskaičiuojamos pagal kituose darbalapiuose įvestas sumas. Likutis ir skirtumas apskaičiuojami automatiškai." sqref="A3" xr:uid="{00000000-0002-0000-0000-000003000000}"/>
    <dataValidation allowBlank="1" showInputMessage="1" showErrorMessage="1" prompt="Šiame stulpelyje po šia antrašte automatiškai apskaičiuojama numatoma suma" sqref="B3" xr:uid="{00000000-0002-0000-0000-000004000000}"/>
    <dataValidation allowBlank="1" showInputMessage="1" showErrorMessage="1" prompt="Šiame stulpelyje po šia antrašte automatiškai apskaičiuojama faktinė suma" sqref="C3" xr:uid="{00000000-0002-0000-0000-000005000000}"/>
    <dataValidation allowBlank="1" showInputMessage="1" showErrorMessage="1" prompt="Šiame stulpelyje po šia antrašte automatiškai apskaičiuojamas numatomos ir faktinės sumos skirtumas" sqref="D3" xr:uid="{00000000-0002-0000-0000-000006000000}"/>
    <dataValidation allowBlank="1" showInputMessage="1" showErrorMessage="1" prompt="Šiame langelyje yra šio darbalapio pavadinimas. Langelyje dešinėje įveskite datą. Biudžeto sumos automatiškai apskaičiuojamos bendrų sumų lentelėje, prasidedančioje nuo B4 langelio" sqref="L26:N29 O27:T27" xr:uid="{00000000-0002-0000-0000-00000C000000}"/>
    <dataValidation allowBlank="1" showInputMessage="1" showErrorMessage="1" prompt="Šiame langelyje įveskite datą" sqref="D1" xr:uid="{E30B488B-9392-4105-8398-E51CD7069B29}"/>
    <dataValidation allowBlank="1" showInputMessage="1" showErrorMessage="1" prompt="Šiame langelyje nurodytas šio darbalapio pavadinimas. Langelyje D1 įveskite datą." sqref="A2" xr:uid="{A8CBD9E7-5EAE-4F31-8986-D09D58E8D8DA}"/>
  </dataValidations>
  <printOptions horizontalCentered="1"/>
  <pageMargins left="0.25" right="0.25" top="0.25" bottom="0.25" header="0" footer="0"/>
  <pageSetup paperSize="9" scale="44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Q126"/>
  <sheetViews>
    <sheetView showGridLines="0" zoomScaleNormal="100" workbookViewId="0"/>
  </sheetViews>
  <sheetFormatPr defaultColWidth="8.875" defaultRowHeight="30" customHeight="1" x14ac:dyDescent="0.25"/>
  <cols>
    <col min="1" max="1" width="48.625" style="40" customWidth="1"/>
    <col min="2" max="2" width="19.25" style="40" customWidth="1"/>
    <col min="3" max="4" width="16.5" style="40" customWidth="1"/>
    <col min="5" max="5" width="4" style="44" customWidth="1"/>
    <col min="6" max="6" width="4" style="40" customWidth="1"/>
    <col min="7" max="16384" width="8.875" style="40"/>
  </cols>
  <sheetData>
    <row r="1" spans="1:17" ht="24" customHeight="1" x14ac:dyDescent="0.2">
      <c r="A1" s="20" t="s">
        <v>0</v>
      </c>
      <c r="B1" s="20"/>
      <c r="C1" s="21"/>
      <c r="D1" s="2" t="s">
        <v>9</v>
      </c>
      <c r="E1" s="41"/>
      <c r="F1" s="48"/>
      <c r="G1" s="48"/>
    </row>
    <row r="2" spans="1:17" ht="49.9" customHeight="1" x14ac:dyDescent="0.25">
      <c r="A2" s="22" t="s">
        <v>3</v>
      </c>
      <c r="B2" s="23"/>
      <c r="C2" s="23"/>
      <c r="D2" s="17"/>
      <c r="E2" s="45"/>
      <c r="F2" s="49"/>
      <c r="G2" s="49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s="50" customFormat="1" ht="40.15" customHeight="1" x14ac:dyDescent="0.35">
      <c r="A3" s="5" t="s">
        <v>3</v>
      </c>
      <c r="B3" s="6" t="s">
        <v>7</v>
      </c>
      <c r="C3" s="6" t="s">
        <v>8</v>
      </c>
      <c r="D3" s="6" t="s">
        <v>10</v>
      </c>
      <c r="E3" s="42"/>
      <c r="F3" s="48"/>
      <c r="G3" s="48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40.15" customHeight="1" x14ac:dyDescent="0.25">
      <c r="A4" s="7" t="s">
        <v>11</v>
      </c>
      <c r="B4" s="18">
        <v>60000</v>
      </c>
      <c r="C4" s="18">
        <v>54000</v>
      </c>
      <c r="D4" s="18">
        <f>Pajamos[[#This Row],[Faktinės]]-Pajamos[[#This Row],[Numatomos]]</f>
        <v>-6000</v>
      </c>
      <c r="E4" s="42"/>
      <c r="F4" s="48"/>
      <c r="G4" s="48"/>
    </row>
    <row r="5" spans="1:17" ht="40.15" customHeight="1" x14ac:dyDescent="0.25">
      <c r="A5" s="9" t="s">
        <v>12</v>
      </c>
      <c r="B5" s="19">
        <v>3000</v>
      </c>
      <c r="C5" s="19">
        <v>3000</v>
      </c>
      <c r="D5" s="19">
        <f>Pajamos[[#This Row],[Faktinės]]-Pajamos[[#This Row],[Numatomos]]</f>
        <v>0</v>
      </c>
      <c r="E5" s="43"/>
      <c r="F5" s="48"/>
      <c r="G5" s="48"/>
    </row>
    <row r="6" spans="1:17" ht="40.15" customHeight="1" x14ac:dyDescent="0.25">
      <c r="A6" s="24" t="s">
        <v>13</v>
      </c>
      <c r="B6" s="19">
        <v>300</v>
      </c>
      <c r="C6" s="19">
        <v>450</v>
      </c>
      <c r="D6" s="19">
        <f>Pajamos[[#This Row],[Faktinės]]-Pajamos[[#This Row],[Numatomos]]</f>
        <v>150</v>
      </c>
      <c r="F6" s="48"/>
      <c r="G6" s="48"/>
    </row>
    <row r="7" spans="1:17" ht="40.15" customHeight="1" x14ac:dyDescent="0.25">
      <c r="A7" s="25" t="s">
        <v>14</v>
      </c>
      <c r="B7" s="26">
        <f>SUBTOTAL(109,Pajamos[Numatomos])</f>
        <v>63300</v>
      </c>
      <c r="C7" s="26">
        <f>SUBTOTAL(109,Pajamos[Faktinės])</f>
        <v>57450</v>
      </c>
      <c r="D7" s="27">
        <f>SUBTOTAL(109,Pajamos[Skirtumas])</f>
        <v>-5850</v>
      </c>
      <c r="F7" s="48"/>
      <c r="G7" s="48"/>
    </row>
    <row r="8" spans="1:17" ht="30" customHeight="1" x14ac:dyDescent="0.25">
      <c r="F8" s="51"/>
      <c r="G8" s="51"/>
    </row>
    <row r="9" spans="1:17" ht="30" customHeight="1" x14ac:dyDescent="0.25">
      <c r="F9" s="51"/>
      <c r="G9" s="51"/>
    </row>
    <row r="10" spans="1:17" ht="30" customHeight="1" x14ac:dyDescent="0.25">
      <c r="F10" s="51"/>
      <c r="G10" s="51"/>
    </row>
    <row r="11" spans="1:17" ht="30" customHeight="1" x14ac:dyDescent="0.25">
      <c r="F11" s="51"/>
      <c r="G11" s="51"/>
    </row>
    <row r="12" spans="1:17" ht="30" customHeight="1" x14ac:dyDescent="0.25">
      <c r="F12" s="51"/>
      <c r="G12" s="51"/>
    </row>
    <row r="13" spans="1:17" ht="30" customHeight="1" x14ac:dyDescent="0.25">
      <c r="F13" s="51"/>
      <c r="G13" s="51"/>
    </row>
    <row r="14" spans="1:17" ht="30" customHeight="1" x14ac:dyDescent="0.25">
      <c r="F14" s="51"/>
      <c r="G14" s="51"/>
    </row>
    <row r="15" spans="1:17" ht="30" customHeight="1" x14ac:dyDescent="0.25">
      <c r="F15" s="51"/>
      <c r="G15" s="51"/>
    </row>
    <row r="16" spans="1:17" ht="30" customHeight="1" x14ac:dyDescent="0.25">
      <c r="F16" s="51"/>
      <c r="G16" s="51"/>
    </row>
    <row r="17" spans="6:7" ht="30" customHeight="1" x14ac:dyDescent="0.25">
      <c r="F17" s="51"/>
      <c r="G17" s="51"/>
    </row>
    <row r="18" spans="6:7" ht="30" customHeight="1" x14ac:dyDescent="0.25">
      <c r="F18" s="51"/>
      <c r="G18" s="51"/>
    </row>
    <row r="19" spans="6:7" ht="30" customHeight="1" x14ac:dyDescent="0.25">
      <c r="F19" s="51"/>
      <c r="G19" s="51"/>
    </row>
    <row r="20" spans="6:7" ht="30" customHeight="1" x14ac:dyDescent="0.25">
      <c r="F20" s="51"/>
      <c r="G20" s="51"/>
    </row>
    <row r="21" spans="6:7" ht="30" customHeight="1" x14ac:dyDescent="0.25">
      <c r="F21" s="51"/>
      <c r="G21" s="51"/>
    </row>
    <row r="22" spans="6:7" ht="30" customHeight="1" x14ac:dyDescent="0.25">
      <c r="F22" s="51"/>
      <c r="G22" s="51"/>
    </row>
    <row r="23" spans="6:7" ht="30" customHeight="1" x14ac:dyDescent="0.25">
      <c r="F23" s="51"/>
      <c r="G23" s="51"/>
    </row>
    <row r="24" spans="6:7" ht="30" customHeight="1" x14ac:dyDescent="0.25">
      <c r="F24" s="51"/>
      <c r="G24" s="51"/>
    </row>
    <row r="25" spans="6:7" ht="30" customHeight="1" x14ac:dyDescent="0.25">
      <c r="F25" s="51"/>
      <c r="G25" s="51"/>
    </row>
    <row r="26" spans="6:7" ht="30" customHeight="1" x14ac:dyDescent="0.25">
      <c r="F26" s="51"/>
      <c r="G26" s="51"/>
    </row>
    <row r="27" spans="6:7" ht="30" customHeight="1" x14ac:dyDescent="0.25">
      <c r="F27" s="51"/>
      <c r="G27" s="51"/>
    </row>
    <row r="28" spans="6:7" ht="30" customHeight="1" x14ac:dyDescent="0.25">
      <c r="F28" s="51"/>
      <c r="G28" s="51"/>
    </row>
    <row r="29" spans="6:7" ht="30" customHeight="1" x14ac:dyDescent="0.25">
      <c r="F29" s="51"/>
      <c r="G29" s="51"/>
    </row>
    <row r="30" spans="6:7" ht="30" customHeight="1" x14ac:dyDescent="0.25">
      <c r="F30" s="51"/>
      <c r="G30" s="51"/>
    </row>
    <row r="31" spans="6:7" ht="30" customHeight="1" x14ac:dyDescent="0.25">
      <c r="F31" s="51"/>
      <c r="G31" s="51"/>
    </row>
    <row r="32" spans="6:7" ht="30" customHeight="1" x14ac:dyDescent="0.25">
      <c r="F32" s="51"/>
      <c r="G32" s="51"/>
    </row>
    <row r="33" spans="6:7" ht="30" customHeight="1" x14ac:dyDescent="0.25">
      <c r="F33" s="51"/>
      <c r="G33" s="51"/>
    </row>
    <row r="34" spans="6:7" ht="30" customHeight="1" x14ac:dyDescent="0.25">
      <c r="F34" s="51"/>
      <c r="G34" s="51"/>
    </row>
    <row r="35" spans="6:7" ht="30" customHeight="1" x14ac:dyDescent="0.25">
      <c r="F35" s="51"/>
      <c r="G35" s="51"/>
    </row>
    <row r="36" spans="6:7" ht="30" customHeight="1" x14ac:dyDescent="0.25">
      <c r="F36" s="51"/>
      <c r="G36" s="51"/>
    </row>
    <row r="37" spans="6:7" ht="30" customHeight="1" x14ac:dyDescent="0.25">
      <c r="F37" s="51"/>
      <c r="G37" s="51"/>
    </row>
    <row r="38" spans="6:7" ht="30" customHeight="1" x14ac:dyDescent="0.25">
      <c r="F38" s="51"/>
      <c r="G38" s="51"/>
    </row>
    <row r="39" spans="6:7" ht="30" customHeight="1" x14ac:dyDescent="0.25">
      <c r="F39" s="51"/>
      <c r="G39" s="51"/>
    </row>
    <row r="40" spans="6:7" ht="30" customHeight="1" x14ac:dyDescent="0.25">
      <c r="F40" s="51"/>
      <c r="G40" s="51"/>
    </row>
    <row r="41" spans="6:7" ht="30" customHeight="1" x14ac:dyDescent="0.25">
      <c r="F41" s="51"/>
      <c r="G41" s="51"/>
    </row>
    <row r="42" spans="6:7" ht="30" customHeight="1" x14ac:dyDescent="0.25">
      <c r="F42" s="51"/>
      <c r="G42" s="51"/>
    </row>
    <row r="43" spans="6:7" ht="30" customHeight="1" x14ac:dyDescent="0.25">
      <c r="F43" s="51"/>
      <c r="G43" s="51"/>
    </row>
    <row r="44" spans="6:7" ht="30" customHeight="1" x14ac:dyDescent="0.25">
      <c r="F44" s="51"/>
      <c r="G44" s="51"/>
    </row>
    <row r="45" spans="6:7" ht="30" customHeight="1" x14ac:dyDescent="0.25">
      <c r="F45" s="51"/>
      <c r="G45" s="51"/>
    </row>
    <row r="46" spans="6:7" ht="30" customHeight="1" x14ac:dyDescent="0.25">
      <c r="F46" s="51"/>
      <c r="G46" s="51"/>
    </row>
    <row r="47" spans="6:7" ht="30" customHeight="1" x14ac:dyDescent="0.25">
      <c r="F47" s="51"/>
      <c r="G47" s="51"/>
    </row>
    <row r="48" spans="6:7" ht="30" customHeight="1" x14ac:dyDescent="0.25">
      <c r="F48" s="51"/>
      <c r="G48" s="51"/>
    </row>
    <row r="49" spans="6:7" ht="30" customHeight="1" x14ac:dyDescent="0.25">
      <c r="F49" s="51"/>
      <c r="G49" s="51"/>
    </row>
    <row r="50" spans="6:7" ht="30" customHeight="1" x14ac:dyDescent="0.25">
      <c r="F50" s="51"/>
      <c r="G50" s="51"/>
    </row>
    <row r="51" spans="6:7" ht="30" customHeight="1" x14ac:dyDescent="0.25">
      <c r="F51" s="51"/>
      <c r="G51" s="51"/>
    </row>
    <row r="52" spans="6:7" ht="30" customHeight="1" x14ac:dyDescent="0.25">
      <c r="F52" s="51"/>
      <c r="G52" s="51"/>
    </row>
    <row r="53" spans="6:7" ht="30" customHeight="1" x14ac:dyDescent="0.25">
      <c r="F53" s="51"/>
      <c r="G53" s="51"/>
    </row>
    <row r="54" spans="6:7" ht="30" customHeight="1" x14ac:dyDescent="0.25">
      <c r="F54" s="51"/>
      <c r="G54" s="51"/>
    </row>
    <row r="55" spans="6:7" ht="30" customHeight="1" x14ac:dyDescent="0.25">
      <c r="F55" s="51"/>
      <c r="G55" s="51"/>
    </row>
    <row r="56" spans="6:7" ht="30" customHeight="1" x14ac:dyDescent="0.25">
      <c r="F56" s="51"/>
      <c r="G56" s="51"/>
    </row>
    <row r="57" spans="6:7" ht="30" customHeight="1" x14ac:dyDescent="0.25">
      <c r="F57" s="51"/>
      <c r="G57" s="51"/>
    </row>
    <row r="58" spans="6:7" ht="30" customHeight="1" x14ac:dyDescent="0.25">
      <c r="F58" s="51"/>
      <c r="G58" s="51"/>
    </row>
    <row r="59" spans="6:7" ht="30" customHeight="1" x14ac:dyDescent="0.25">
      <c r="F59" s="51"/>
      <c r="G59" s="51"/>
    </row>
    <row r="60" spans="6:7" ht="30" customHeight="1" x14ac:dyDescent="0.25">
      <c r="F60" s="51"/>
      <c r="G60" s="51"/>
    </row>
    <row r="61" spans="6:7" ht="30" customHeight="1" x14ac:dyDescent="0.25">
      <c r="F61" s="51"/>
      <c r="G61" s="51"/>
    </row>
    <row r="62" spans="6:7" ht="30" customHeight="1" x14ac:dyDescent="0.25">
      <c r="F62" s="51"/>
      <c r="G62" s="51"/>
    </row>
    <row r="63" spans="6:7" ht="30" customHeight="1" x14ac:dyDescent="0.25">
      <c r="F63" s="51"/>
      <c r="G63" s="51"/>
    </row>
    <row r="64" spans="6:7" ht="30" customHeight="1" x14ac:dyDescent="0.25">
      <c r="F64" s="51"/>
      <c r="G64" s="51"/>
    </row>
    <row r="65" spans="6:7" ht="30" customHeight="1" x14ac:dyDescent="0.25">
      <c r="F65" s="51"/>
      <c r="G65" s="51"/>
    </row>
    <row r="66" spans="6:7" ht="30" customHeight="1" x14ac:dyDescent="0.25">
      <c r="F66" s="51"/>
      <c r="G66" s="51"/>
    </row>
    <row r="67" spans="6:7" ht="30" customHeight="1" x14ac:dyDescent="0.25">
      <c r="F67" s="51"/>
      <c r="G67" s="51"/>
    </row>
    <row r="68" spans="6:7" ht="30" customHeight="1" x14ac:dyDescent="0.25">
      <c r="F68" s="51"/>
      <c r="G68" s="51"/>
    </row>
    <row r="69" spans="6:7" ht="30" customHeight="1" x14ac:dyDescent="0.25">
      <c r="F69" s="51"/>
      <c r="G69" s="51"/>
    </row>
    <row r="70" spans="6:7" ht="30" customHeight="1" x14ac:dyDescent="0.25">
      <c r="F70" s="51"/>
      <c r="G70" s="51"/>
    </row>
    <row r="71" spans="6:7" ht="30" customHeight="1" x14ac:dyDescent="0.25">
      <c r="F71" s="51"/>
      <c r="G71" s="51"/>
    </row>
    <row r="72" spans="6:7" ht="30" customHeight="1" x14ac:dyDescent="0.25">
      <c r="F72" s="51"/>
      <c r="G72" s="51"/>
    </row>
    <row r="73" spans="6:7" ht="30" customHeight="1" x14ac:dyDescent="0.25">
      <c r="F73" s="51"/>
      <c r="G73" s="51"/>
    </row>
    <row r="74" spans="6:7" ht="30" customHeight="1" x14ac:dyDescent="0.25">
      <c r="F74" s="51"/>
      <c r="G74" s="51"/>
    </row>
    <row r="75" spans="6:7" ht="30" customHeight="1" x14ac:dyDescent="0.25">
      <c r="F75" s="51"/>
      <c r="G75" s="51"/>
    </row>
    <row r="76" spans="6:7" ht="30" customHeight="1" x14ac:dyDescent="0.25">
      <c r="F76" s="51"/>
      <c r="G76" s="51"/>
    </row>
    <row r="77" spans="6:7" ht="30" customHeight="1" x14ac:dyDescent="0.25">
      <c r="F77" s="51"/>
      <c r="G77" s="51"/>
    </row>
    <row r="78" spans="6:7" ht="30" customHeight="1" x14ac:dyDescent="0.25">
      <c r="F78" s="51"/>
      <c r="G78" s="51"/>
    </row>
    <row r="79" spans="6:7" ht="30" customHeight="1" x14ac:dyDescent="0.25">
      <c r="F79" s="51"/>
      <c r="G79" s="51"/>
    </row>
    <row r="80" spans="6:7" ht="30" customHeight="1" x14ac:dyDescent="0.25">
      <c r="F80" s="51"/>
      <c r="G80" s="51"/>
    </row>
    <row r="81" spans="6:7" ht="30" customHeight="1" x14ac:dyDescent="0.25">
      <c r="F81" s="51"/>
      <c r="G81" s="51"/>
    </row>
    <row r="82" spans="6:7" ht="30" customHeight="1" x14ac:dyDescent="0.25">
      <c r="F82" s="51"/>
      <c r="G82" s="51"/>
    </row>
    <row r="83" spans="6:7" ht="30" customHeight="1" x14ac:dyDescent="0.25">
      <c r="F83" s="51"/>
      <c r="G83" s="51"/>
    </row>
    <row r="84" spans="6:7" ht="30" customHeight="1" x14ac:dyDescent="0.25">
      <c r="F84" s="51"/>
      <c r="G84" s="51"/>
    </row>
    <row r="85" spans="6:7" ht="30" customHeight="1" x14ac:dyDescent="0.25">
      <c r="F85" s="51"/>
      <c r="G85" s="51"/>
    </row>
    <row r="86" spans="6:7" ht="30" customHeight="1" x14ac:dyDescent="0.25">
      <c r="F86" s="51"/>
      <c r="G86" s="51"/>
    </row>
    <row r="87" spans="6:7" ht="30" customHeight="1" x14ac:dyDescent="0.25">
      <c r="F87" s="51"/>
      <c r="G87" s="51"/>
    </row>
    <row r="88" spans="6:7" ht="30" customHeight="1" x14ac:dyDescent="0.25">
      <c r="F88" s="51"/>
      <c r="G88" s="51"/>
    </row>
    <row r="89" spans="6:7" ht="30" customHeight="1" x14ac:dyDescent="0.25">
      <c r="F89" s="51"/>
      <c r="G89" s="51"/>
    </row>
    <row r="90" spans="6:7" ht="30" customHeight="1" x14ac:dyDescent="0.25">
      <c r="F90" s="51"/>
      <c r="G90" s="51"/>
    </row>
    <row r="91" spans="6:7" ht="30" customHeight="1" x14ac:dyDescent="0.25">
      <c r="F91" s="51"/>
      <c r="G91" s="51"/>
    </row>
    <row r="92" spans="6:7" ht="30" customHeight="1" x14ac:dyDescent="0.25">
      <c r="F92" s="51"/>
      <c r="G92" s="51"/>
    </row>
    <row r="93" spans="6:7" ht="30" customHeight="1" x14ac:dyDescent="0.25">
      <c r="F93" s="51"/>
      <c r="G93" s="51"/>
    </row>
    <row r="94" spans="6:7" ht="30" customHeight="1" x14ac:dyDescent="0.25">
      <c r="F94" s="51"/>
      <c r="G94" s="51"/>
    </row>
    <row r="95" spans="6:7" ht="30" customHeight="1" x14ac:dyDescent="0.25">
      <c r="F95" s="51"/>
      <c r="G95" s="51"/>
    </row>
    <row r="96" spans="6:7" ht="30" customHeight="1" x14ac:dyDescent="0.25">
      <c r="F96" s="51"/>
      <c r="G96" s="51"/>
    </row>
    <row r="97" spans="6:7" ht="30" customHeight="1" x14ac:dyDescent="0.25">
      <c r="F97" s="51"/>
      <c r="G97" s="51"/>
    </row>
    <row r="98" spans="6:7" ht="30" customHeight="1" x14ac:dyDescent="0.25">
      <c r="F98" s="51"/>
      <c r="G98" s="51"/>
    </row>
    <row r="99" spans="6:7" ht="30" customHeight="1" x14ac:dyDescent="0.25">
      <c r="F99" s="51"/>
      <c r="G99" s="51"/>
    </row>
    <row r="100" spans="6:7" ht="30" customHeight="1" x14ac:dyDescent="0.25">
      <c r="F100" s="51"/>
      <c r="G100" s="51"/>
    </row>
    <row r="101" spans="6:7" ht="30" customHeight="1" x14ac:dyDescent="0.25">
      <c r="F101" s="51"/>
      <c r="G101" s="51"/>
    </row>
    <row r="102" spans="6:7" ht="30" customHeight="1" x14ac:dyDescent="0.25">
      <c r="F102" s="51"/>
      <c r="G102" s="51"/>
    </row>
    <row r="103" spans="6:7" ht="30" customHeight="1" x14ac:dyDescent="0.25">
      <c r="F103" s="51"/>
      <c r="G103" s="51"/>
    </row>
    <row r="104" spans="6:7" ht="30" customHeight="1" x14ac:dyDescent="0.25">
      <c r="F104" s="51"/>
      <c r="G104" s="51"/>
    </row>
    <row r="105" spans="6:7" ht="30" customHeight="1" x14ac:dyDescent="0.25">
      <c r="F105" s="51"/>
      <c r="G105" s="51"/>
    </row>
    <row r="106" spans="6:7" ht="30" customHeight="1" x14ac:dyDescent="0.25">
      <c r="F106" s="51"/>
      <c r="G106" s="51"/>
    </row>
    <row r="107" spans="6:7" ht="30" customHeight="1" x14ac:dyDescent="0.25">
      <c r="F107" s="51"/>
      <c r="G107" s="51"/>
    </row>
    <row r="108" spans="6:7" ht="30" customHeight="1" x14ac:dyDescent="0.25">
      <c r="F108" s="51"/>
      <c r="G108" s="51"/>
    </row>
    <row r="109" spans="6:7" ht="30" customHeight="1" x14ac:dyDescent="0.25">
      <c r="F109" s="51"/>
      <c r="G109" s="51"/>
    </row>
    <row r="110" spans="6:7" ht="30" customHeight="1" x14ac:dyDescent="0.25">
      <c r="F110" s="51"/>
      <c r="G110" s="51"/>
    </row>
    <row r="111" spans="6:7" ht="30" customHeight="1" x14ac:dyDescent="0.25">
      <c r="F111" s="51"/>
      <c r="G111" s="51"/>
    </row>
    <row r="112" spans="6:7" ht="30" customHeight="1" x14ac:dyDescent="0.25">
      <c r="F112" s="51"/>
      <c r="G112" s="51"/>
    </row>
    <row r="113" spans="6:7" ht="30" customHeight="1" x14ac:dyDescent="0.25">
      <c r="F113" s="51"/>
      <c r="G113" s="51"/>
    </row>
    <row r="114" spans="6:7" ht="30" customHeight="1" x14ac:dyDescent="0.25">
      <c r="F114" s="51"/>
      <c r="G114" s="51"/>
    </row>
    <row r="115" spans="6:7" ht="30" customHeight="1" x14ac:dyDescent="0.25">
      <c r="F115" s="51"/>
      <c r="G115" s="51"/>
    </row>
    <row r="116" spans="6:7" ht="30" customHeight="1" x14ac:dyDescent="0.25">
      <c r="F116" s="51"/>
      <c r="G116" s="51"/>
    </row>
    <row r="117" spans="6:7" ht="30" customHeight="1" x14ac:dyDescent="0.25">
      <c r="F117" s="51"/>
      <c r="G117" s="51"/>
    </row>
    <row r="118" spans="6:7" ht="30" customHeight="1" x14ac:dyDescent="0.25">
      <c r="F118" s="51"/>
      <c r="G118" s="51"/>
    </row>
    <row r="119" spans="6:7" ht="30" customHeight="1" x14ac:dyDescent="0.25">
      <c r="F119" s="51"/>
      <c r="G119" s="51"/>
    </row>
    <row r="120" spans="6:7" ht="30" customHeight="1" x14ac:dyDescent="0.25">
      <c r="F120" s="51"/>
      <c r="G120" s="51"/>
    </row>
    <row r="121" spans="6:7" ht="30" customHeight="1" x14ac:dyDescent="0.25">
      <c r="F121" s="51"/>
      <c r="G121" s="51"/>
    </row>
    <row r="122" spans="6:7" ht="30" customHeight="1" x14ac:dyDescent="0.25">
      <c r="F122" s="51"/>
      <c r="G122" s="51"/>
    </row>
    <row r="123" spans="6:7" ht="30" customHeight="1" x14ac:dyDescent="0.25">
      <c r="F123" s="51"/>
      <c r="G123" s="51"/>
    </row>
    <row r="124" spans="6:7" ht="30" customHeight="1" x14ac:dyDescent="0.25">
      <c r="F124" s="51"/>
      <c r="G124" s="51"/>
    </row>
    <row r="125" spans="6:7" ht="30" customHeight="1" x14ac:dyDescent="0.25">
      <c r="F125" s="51"/>
      <c r="G125" s="51"/>
    </row>
    <row r="126" spans="6:7" ht="30" customHeight="1" x14ac:dyDescent="0.25">
      <c r="F126" s="51"/>
      <c r="G126" s="51"/>
    </row>
  </sheetData>
  <sheetProtection insertColumns="0" insertRows="0" deleteColumns="0" deleteRows="0" selectLockedCells="1" autoFilter="0"/>
  <dataConsolidate/>
  <conditionalFormatting sqref="A4:D6">
    <cfRule type="cellIs" dxfId="35" priority="3" operator="lessThan">
      <formula>0</formula>
    </cfRule>
  </conditionalFormatting>
  <dataValidations count="9">
    <dataValidation allowBlank="1" showInputMessage="1" showErrorMessage="1" errorTitle="ĮSPĖJIMAS" error="Šis langelis automatiškai užpildomas ir jo nereikėtų perrašyti. Perrašius šį langelį, šiame darbalapyje bus nutraukti skaičiavimai." sqref="D4:D6" xr:uid="{00000000-0002-0000-0100-000001000000}"/>
    <dataValidation allowBlank="1" showInputMessage="1" showErrorMessage="1" prompt="Šiame stulpelyje po šia antrašte įveskite pajamų informaciją. Norėdami rasti konkrečius įrašus, naudokite antraščių filtrus" sqref="A3" xr:uid="{00000000-0002-0000-0100-000002000000}"/>
    <dataValidation allowBlank="1" showInputMessage="1" showErrorMessage="1" prompt="Šiame stulpelyje po antrašte įveskite numatomą sumą" sqref="B3" xr:uid="{00000000-0002-0000-0100-000003000000}"/>
    <dataValidation allowBlank="1" showInputMessage="1" showErrorMessage="1" prompt="Šiame stulpelyje po antrašte įveskite faktinę sumą" sqref="C3" xr:uid="{00000000-0002-0000-0100-000004000000}"/>
    <dataValidation allowBlank="1" showInputMessage="1" showErrorMessage="1" prompt="Šiame stulpelyje po antrašte automatiškai apskaičiuojamas numatomų ir faktinių pajamų skirtumas" sqref="D3" xr:uid="{00000000-0002-0000-0100-000005000000}"/>
    <dataValidation allowBlank="1" showInputMessage="1" showErrorMessage="1" prompt="Šiame langelyje įveskite įmonės pavadinimą" sqref="A1" xr:uid="{00000000-0002-0000-0100-000008000000}"/>
    <dataValidation allowBlank="1" showInputMessage="1" showErrorMessage="1" prompt="Šiame langelyje įveskite datą" sqref="D1" xr:uid="{9A03F494-017A-4E21-8D5E-DBDE186E011A}"/>
    <dataValidation type="custom" allowBlank="1" showInputMessage="1" showErrorMessage="1" errorTitle="ĮSPĖJIMAS" error="Šis langelis automatiškai užpildomas ir jo nereikėtų perrašyti. Perrašius šį langelį, šiame darbalapyje bus nutraukti skaičiavimai." sqref="E3:E4" xr:uid="{00000000-0002-0000-0100-000000000000}">
      <formula1>LEN(E3)=""</formula1>
    </dataValidation>
    <dataValidation allowBlank="1" showInputMessage="1" showErrorMessage="1" prompt="Šiame langelyje yra šio darbalapio pavadinimas. Langelyje D1 įveskite datą. Biudžeto sumos automatiškai apskaičiuojamos bendrų sumų lentelėje." sqref="A2" xr:uid="{F7400470-F5DA-4EA4-9E47-BDAB0E643C34}"/>
  </dataValidations>
  <printOptions horizontalCentered="1"/>
  <pageMargins left="0.25" right="0.25" top="0.25" bottom="0.25" header="0" footer="0"/>
  <pageSetup paperSize="9" scale="82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E3:E4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E18"/>
  <sheetViews>
    <sheetView showGridLines="0" zoomScaleNormal="100" workbookViewId="0"/>
  </sheetViews>
  <sheetFormatPr defaultColWidth="8.875" defaultRowHeight="30" customHeight="1" x14ac:dyDescent="0.25"/>
  <cols>
    <col min="1" max="1" width="48.625" style="40" customWidth="1"/>
    <col min="2" max="2" width="19.25" style="40" customWidth="1"/>
    <col min="3" max="4" width="16.5" style="40" customWidth="1"/>
    <col min="5" max="5" width="4" style="44" customWidth="1"/>
    <col min="6" max="6" width="4" style="40" customWidth="1"/>
    <col min="7" max="11" width="8.875" style="40"/>
    <col min="12" max="12" width="12.5" style="40" customWidth="1"/>
    <col min="13" max="16384" width="8.875" style="40"/>
  </cols>
  <sheetData>
    <row r="1" spans="1:5" ht="24" customHeight="1" x14ac:dyDescent="0.2">
      <c r="A1" s="3" t="s">
        <v>0</v>
      </c>
      <c r="B1" s="3"/>
      <c r="C1" s="4"/>
      <c r="D1" s="2" t="s">
        <v>9</v>
      </c>
      <c r="E1" s="41"/>
    </row>
    <row r="2" spans="1:5" ht="49.9" customHeight="1" x14ac:dyDescent="0.25">
      <c r="A2" s="14" t="s">
        <v>4</v>
      </c>
      <c r="B2" s="14"/>
      <c r="C2" s="14"/>
      <c r="D2" s="15"/>
      <c r="E2" s="45"/>
    </row>
    <row r="3" spans="1:5" ht="40.15" customHeight="1" x14ac:dyDescent="0.35">
      <c r="A3" s="5" t="s">
        <v>15</v>
      </c>
      <c r="B3" s="6" t="s">
        <v>7</v>
      </c>
      <c r="C3" s="6" t="s">
        <v>8</v>
      </c>
      <c r="D3" s="6" t="s">
        <v>10</v>
      </c>
      <c r="E3" s="47"/>
    </row>
    <row r="4" spans="1:5" ht="40.15" customHeight="1" x14ac:dyDescent="0.25">
      <c r="A4" s="7" t="s">
        <v>16</v>
      </c>
      <c r="B4" s="18">
        <v>9500</v>
      </c>
      <c r="C4" s="18">
        <v>9600</v>
      </c>
      <c r="D4" s="18">
        <f>PersonaloIšlaidos[[#This Row],[Numatomos]]-PersonaloIšlaidos[[#This Row],[Faktinės]]</f>
        <v>-100</v>
      </c>
      <c r="E4" s="42"/>
    </row>
    <row r="5" spans="1:5" ht="40.15" customHeight="1" x14ac:dyDescent="0.25">
      <c r="A5" s="9" t="s">
        <v>17</v>
      </c>
      <c r="B5" s="19">
        <v>4000</v>
      </c>
      <c r="C5" s="19">
        <v>0</v>
      </c>
      <c r="D5" s="19">
        <f>PersonaloIšlaidos[[#This Row],[Numatomos]]-PersonaloIšlaidos[[#This Row],[Faktinės]]</f>
        <v>4000</v>
      </c>
      <c r="E5" s="42"/>
    </row>
    <row r="6" spans="1:5" ht="40.15" customHeight="1" x14ac:dyDescent="0.25">
      <c r="A6" s="9" t="s">
        <v>18</v>
      </c>
      <c r="B6" s="19">
        <v>5000</v>
      </c>
      <c r="C6" s="19">
        <v>4500</v>
      </c>
      <c r="D6" s="19">
        <f>PersonaloIšlaidos[[#This Row],[Numatomos]]-PersonaloIšlaidos[[#This Row],[Faktinės]]</f>
        <v>500</v>
      </c>
      <c r="E6" s="42"/>
    </row>
    <row r="7" spans="1:5" ht="40.15" customHeight="1" x14ac:dyDescent="0.25">
      <c r="A7" s="1" t="s">
        <v>19</v>
      </c>
      <c r="B7" s="12">
        <f>SUBTOTAL(109,PersonaloIšlaidos[Numatomos])</f>
        <v>18500</v>
      </c>
      <c r="C7" s="12">
        <f>SUBTOTAL(109,PersonaloIšlaidos[Faktinės])</f>
        <v>14100</v>
      </c>
      <c r="D7" s="12">
        <f>SUBTOTAL(109,PersonaloIšlaidos[Skirtumas])</f>
        <v>4400</v>
      </c>
      <c r="E7" s="43"/>
    </row>
    <row r="18" spans="4:4" ht="30" customHeight="1" x14ac:dyDescent="0.25">
      <c r="D18" s="40" t="s">
        <v>20</v>
      </c>
    </row>
  </sheetData>
  <sheetProtection insertColumns="0" insertRows="0" deleteColumns="0" deleteRows="0" selectLockedCells="1" autoFilter="0"/>
  <dataConsolidate/>
  <conditionalFormatting sqref="A4:D6">
    <cfRule type="cellIs" dxfId="23" priority="1" operator="lessThan">
      <formula>0</formula>
    </cfRule>
  </conditionalFormatting>
  <dataValidations count="9">
    <dataValidation allowBlank="1" showInputMessage="1" showErrorMessage="1" errorTitle="ĮSPĖJIMAS" error="Šis langelis automatiškai užpildomas ir jo nereikėtų perrašyti. Perrašius šį langelį, šiame darbalapyje bus nutraukti skaičiavimai." sqref="D4:D6" xr:uid="{00000000-0002-0000-0200-000000000000}"/>
    <dataValidation type="custom" allowBlank="1" showInputMessage="1" showErrorMessage="1" errorTitle="ĮSPĖJIMAS" error="Šis langelis automatiškai užpildomas ir jo nereikėtų perrašyti. Perrašius šį langelį, šiame darbalapyje bus nutraukti skaičiavimai." sqref="E4:E6" xr:uid="{00000000-0002-0000-0200-000001000000}">
      <formula1>LEN(E4)=""</formula1>
    </dataValidation>
    <dataValidation allowBlank="1" showInputMessage="1" showErrorMessage="1" prompt="Šiame stulpelyje po šia antrašte įveskite darbuotojų išlaidas. Norėdami rasti konkrečius įrašus, naudokite antraščių filtrus" sqref="A3" xr:uid="{00000000-0002-0000-0200-000002000000}"/>
    <dataValidation allowBlank="1" showInputMessage="1" showErrorMessage="1" prompt="Šiame stulpelyje po antrašte įveskite numatomą sumą" sqref="B3" xr:uid="{00000000-0002-0000-0200-000003000000}"/>
    <dataValidation allowBlank="1" showInputMessage="1" showErrorMessage="1" prompt="Šiame stulpelyje po antrašte įveskite faktinę sumą" sqref="C3" xr:uid="{00000000-0002-0000-0200-000004000000}"/>
    <dataValidation allowBlank="1" showInputMessage="1" showErrorMessage="1" prompt="Šiame stulpelyje po antrašte automatiškai apskaičiuojamas numatomų ir faktinių personalo išlaidų skirtumas" sqref="D3" xr:uid="{00000000-0002-0000-0200-000005000000}"/>
    <dataValidation allowBlank="1" showInputMessage="1" showErrorMessage="1" prompt="Šiame langelyje įveskite įmonės pavadinimą" sqref="A1" xr:uid="{00000000-0002-0000-0200-000007000000}"/>
    <dataValidation allowBlank="1" showInputMessage="1" showErrorMessage="1" prompt="Šiame langelyje yra šio darbalapio pavadinimas. Langelyje D1 įveskite datą. Biudžeto sumos automatiškai apskaičiuojamos bendrų sumų lentelėje." sqref="A2 C2" xr:uid="{E37D6936-3DAC-4F30-884D-56D443DFA95D}"/>
    <dataValidation allowBlank="1" showInputMessage="1" showErrorMessage="1" prompt="Šiame langelyje įveskite datą" sqref="D1" xr:uid="{2B1174DB-4877-43F4-8722-2B00610EB364}"/>
  </dataValidations>
  <printOptions horizontalCentered="1"/>
  <pageMargins left="0.25" right="0.25" top="0.25" bottom="0.25" header="0" footer="0"/>
  <pageSetup paperSize="9" scale="96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E4:E6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I24"/>
  <sheetViews>
    <sheetView showGridLines="0" zoomScaleNormal="100" workbookViewId="0"/>
  </sheetViews>
  <sheetFormatPr defaultColWidth="8.875" defaultRowHeight="30" customHeight="1" x14ac:dyDescent="0.25"/>
  <cols>
    <col min="1" max="1" width="48.625" style="40" customWidth="1"/>
    <col min="2" max="2" width="19.25" style="40" customWidth="1"/>
    <col min="3" max="4" width="16.5" style="40" customWidth="1"/>
    <col min="5" max="5" width="4" style="44" customWidth="1"/>
    <col min="6" max="6" width="4" style="40" customWidth="1"/>
    <col min="7" max="16384" width="8.875" style="40"/>
  </cols>
  <sheetData>
    <row r="1" spans="1:5" ht="24" customHeight="1" x14ac:dyDescent="0.2">
      <c r="A1" s="3" t="s">
        <v>21</v>
      </c>
      <c r="B1" s="3"/>
      <c r="C1" s="4"/>
      <c r="D1" s="2" t="s">
        <v>9</v>
      </c>
      <c r="E1" s="41"/>
    </row>
    <row r="2" spans="1:5" ht="49.9" customHeight="1" x14ac:dyDescent="0.25">
      <c r="A2" s="16" t="s">
        <v>5</v>
      </c>
      <c r="B2" s="16"/>
      <c r="C2" s="16"/>
      <c r="D2" s="17"/>
      <c r="E2" s="45"/>
    </row>
    <row r="3" spans="1:5" ht="40.15" customHeight="1" x14ac:dyDescent="0.35">
      <c r="A3" s="5" t="s">
        <v>15</v>
      </c>
      <c r="B3" s="6" t="s">
        <v>7</v>
      </c>
      <c r="C3" s="6" t="s">
        <v>8</v>
      </c>
      <c r="D3" s="6" t="s">
        <v>10</v>
      </c>
      <c r="E3" s="46"/>
    </row>
    <row r="4" spans="1:5" ht="40.15" customHeight="1" x14ac:dyDescent="0.25">
      <c r="A4" s="7" t="s">
        <v>22</v>
      </c>
      <c r="B4" s="8">
        <v>3000</v>
      </c>
      <c r="C4" s="8">
        <v>2500</v>
      </c>
      <c r="D4" s="8">
        <f>VeiklosIšlaidos[[#This Row],[Numatomos]]-VeiklosIšlaidos[[#This Row],[Faktinės]]</f>
        <v>500</v>
      </c>
      <c r="E4" s="42"/>
    </row>
    <row r="5" spans="1:5" ht="40.15" customHeight="1" x14ac:dyDescent="0.25">
      <c r="A5" s="9" t="s">
        <v>23</v>
      </c>
      <c r="B5" s="10">
        <v>2000</v>
      </c>
      <c r="C5" s="10">
        <v>2000</v>
      </c>
      <c r="D5" s="10">
        <f>VeiklosIšlaidos[[#This Row],[Numatomos]]-VeiklosIšlaidos[[#This Row],[Faktinės]]</f>
        <v>0</v>
      </c>
      <c r="E5" s="42"/>
    </row>
    <row r="6" spans="1:5" ht="40.15" customHeight="1" x14ac:dyDescent="0.25">
      <c r="A6" s="9" t="s">
        <v>24</v>
      </c>
      <c r="B6" s="10">
        <v>1500</v>
      </c>
      <c r="C6" s="10">
        <v>2175</v>
      </c>
      <c r="D6" s="11">
        <f>VeiklosIšlaidos[[#This Row],[Numatomos]]-VeiklosIšlaidos[[#This Row],[Faktinės]]</f>
        <v>-675</v>
      </c>
      <c r="E6" s="42"/>
    </row>
    <row r="7" spans="1:5" ht="40.15" customHeight="1" x14ac:dyDescent="0.25">
      <c r="A7" s="9" t="s">
        <v>25</v>
      </c>
      <c r="B7" s="10">
        <v>2000</v>
      </c>
      <c r="C7" s="10">
        <v>1500</v>
      </c>
      <c r="D7" s="10">
        <f>VeiklosIšlaidos[[#This Row],[Numatomos]]-VeiklosIšlaidos[[#This Row],[Faktinės]]</f>
        <v>500</v>
      </c>
      <c r="E7" s="42"/>
    </row>
    <row r="8" spans="1:5" ht="40.15" customHeight="1" x14ac:dyDescent="0.25">
      <c r="A8" s="7" t="s">
        <v>26</v>
      </c>
      <c r="B8" s="8">
        <v>1000</v>
      </c>
      <c r="C8" s="8">
        <v>1000</v>
      </c>
      <c r="D8" s="8">
        <f>VeiklosIšlaidos[[#This Row],[Numatomos]]-VeiklosIšlaidos[[#This Row],[Faktinės]]</f>
        <v>0</v>
      </c>
      <c r="E8" s="42"/>
    </row>
    <row r="9" spans="1:5" ht="40.15" customHeight="1" x14ac:dyDescent="0.25">
      <c r="A9" s="7" t="s">
        <v>27</v>
      </c>
      <c r="B9" s="8">
        <v>500</v>
      </c>
      <c r="C9" s="8">
        <v>525</v>
      </c>
      <c r="D9" s="8">
        <f>VeiklosIšlaidos[[#This Row],[Numatomos]]-VeiklosIšlaidos[[#This Row],[Faktinės]]</f>
        <v>-25</v>
      </c>
      <c r="E9" s="42"/>
    </row>
    <row r="10" spans="1:5" ht="40.15" customHeight="1" x14ac:dyDescent="0.25">
      <c r="A10" s="7" t="s">
        <v>28</v>
      </c>
      <c r="B10" s="8">
        <v>1300</v>
      </c>
      <c r="C10" s="8">
        <v>1275</v>
      </c>
      <c r="D10" s="8">
        <f>VeiklosIšlaidos[[#This Row],[Numatomos]]-VeiklosIšlaidos[[#This Row],[Faktinės]]</f>
        <v>25</v>
      </c>
      <c r="E10" s="42"/>
    </row>
    <row r="11" spans="1:5" ht="40.15" customHeight="1" x14ac:dyDescent="0.25">
      <c r="A11" s="7" t="s">
        <v>29</v>
      </c>
      <c r="B11" s="8">
        <v>2000</v>
      </c>
      <c r="C11" s="8">
        <v>2200</v>
      </c>
      <c r="D11" s="8">
        <f>VeiklosIšlaidos[[#This Row],[Numatomos]]-VeiklosIšlaidos[[#This Row],[Faktinės]]</f>
        <v>-200</v>
      </c>
      <c r="E11" s="42"/>
    </row>
    <row r="12" spans="1:5" ht="40.15" customHeight="1" x14ac:dyDescent="0.25">
      <c r="A12" s="7" t="s">
        <v>30</v>
      </c>
      <c r="B12" s="8">
        <v>1000</v>
      </c>
      <c r="C12" s="8">
        <v>800</v>
      </c>
      <c r="D12" s="8">
        <f>VeiklosIšlaidos[[#This Row],[Numatomos]]-VeiklosIšlaidos[[#This Row],[Faktinės]]</f>
        <v>200</v>
      </c>
      <c r="E12" s="42"/>
    </row>
    <row r="13" spans="1:5" ht="40.15" customHeight="1" x14ac:dyDescent="0.25">
      <c r="A13" s="7" t="s">
        <v>31</v>
      </c>
      <c r="B13" s="8">
        <v>4500</v>
      </c>
      <c r="C13" s="8">
        <v>4600</v>
      </c>
      <c r="D13" s="8">
        <f>VeiklosIšlaidos[[#This Row],[Numatomos]]-VeiklosIšlaidos[[#This Row],[Faktinės]]</f>
        <v>-100</v>
      </c>
      <c r="E13" s="42"/>
    </row>
    <row r="14" spans="1:5" ht="40.15" customHeight="1" x14ac:dyDescent="0.25">
      <c r="A14" s="7" t="s">
        <v>32</v>
      </c>
      <c r="B14" s="8">
        <v>800</v>
      </c>
      <c r="C14" s="8">
        <v>750</v>
      </c>
      <c r="D14" s="8">
        <f>VeiklosIšlaidos[[#This Row],[Numatomos]]-VeiklosIšlaidos[[#This Row],[Faktinės]]</f>
        <v>50</v>
      </c>
      <c r="E14" s="42"/>
    </row>
    <row r="15" spans="1:5" ht="40.15" customHeight="1" x14ac:dyDescent="0.25">
      <c r="A15" s="7" t="s">
        <v>33</v>
      </c>
      <c r="B15" s="8">
        <v>400</v>
      </c>
      <c r="C15" s="8">
        <v>350</v>
      </c>
      <c r="D15" s="8">
        <f>VeiklosIšlaidos[[#This Row],[Numatomos]]-VeiklosIšlaidos[[#This Row],[Faktinės]]</f>
        <v>50</v>
      </c>
      <c r="E15" s="42"/>
    </row>
    <row r="16" spans="1:5" ht="40.15" customHeight="1" x14ac:dyDescent="0.25">
      <c r="A16" s="7" t="s">
        <v>34</v>
      </c>
      <c r="B16" s="8">
        <v>4100</v>
      </c>
      <c r="C16" s="8">
        <v>4500</v>
      </c>
      <c r="D16" s="8">
        <f>VeiklosIšlaidos[[#This Row],[Numatomos]]-VeiklosIšlaidos[[#This Row],[Faktinės]]</f>
        <v>-400</v>
      </c>
      <c r="E16" s="42"/>
    </row>
    <row r="17" spans="1:9" ht="40.15" customHeight="1" x14ac:dyDescent="0.25">
      <c r="A17" s="7" t="s">
        <v>35</v>
      </c>
      <c r="B17" s="8">
        <v>350</v>
      </c>
      <c r="C17" s="8">
        <v>400</v>
      </c>
      <c r="D17" s="8">
        <f>VeiklosIšlaidos[[#This Row],[Numatomos]]-VeiklosIšlaidos[[#This Row],[Faktinės]]</f>
        <v>-50</v>
      </c>
      <c r="E17" s="42"/>
    </row>
    <row r="18" spans="1:9" ht="40.15" customHeight="1" x14ac:dyDescent="0.25">
      <c r="A18" s="7" t="s">
        <v>36</v>
      </c>
      <c r="B18" s="8">
        <v>900</v>
      </c>
      <c r="C18" s="8">
        <v>840</v>
      </c>
      <c r="D18" s="8">
        <f>VeiklosIšlaidos[[#This Row],[Numatomos]]-VeiklosIšlaidos[[#This Row],[Faktinės]]</f>
        <v>60</v>
      </c>
      <c r="E18" s="42"/>
      <c r="I18" s="40" t="s">
        <v>20</v>
      </c>
    </row>
    <row r="19" spans="1:9" ht="40.15" customHeight="1" x14ac:dyDescent="0.25">
      <c r="A19" s="7" t="s">
        <v>37</v>
      </c>
      <c r="B19" s="8">
        <v>5000</v>
      </c>
      <c r="C19" s="8">
        <v>4500</v>
      </c>
      <c r="D19" s="8">
        <f>VeiklosIšlaidos[[#This Row],[Numatomos]]-VeiklosIšlaidos[[#This Row],[Faktinės]]</f>
        <v>500</v>
      </c>
      <c r="E19" s="42"/>
    </row>
    <row r="20" spans="1:9" ht="40.15" customHeight="1" x14ac:dyDescent="0.25">
      <c r="A20" s="7" t="s">
        <v>38</v>
      </c>
      <c r="B20" s="8">
        <v>3000</v>
      </c>
      <c r="C20" s="8">
        <v>3200</v>
      </c>
      <c r="D20" s="8">
        <f>VeiklosIšlaidos[[#This Row],[Numatomos]]-VeiklosIšlaidos[[#This Row],[Faktinės]]</f>
        <v>-200</v>
      </c>
      <c r="E20" s="42"/>
    </row>
    <row r="21" spans="1:9" ht="40.15" customHeight="1" x14ac:dyDescent="0.25">
      <c r="A21" s="7" t="s">
        <v>39</v>
      </c>
      <c r="B21" s="8">
        <v>250</v>
      </c>
      <c r="C21" s="8">
        <v>280</v>
      </c>
      <c r="D21" s="8">
        <f>VeiklosIšlaidos[[#This Row],[Numatomos]]-VeiklosIšlaidos[[#This Row],[Faktinės]]</f>
        <v>-30</v>
      </c>
      <c r="E21" s="42"/>
    </row>
    <row r="22" spans="1:9" ht="40.15" customHeight="1" x14ac:dyDescent="0.25">
      <c r="A22" s="7" t="s">
        <v>40</v>
      </c>
      <c r="B22" s="8">
        <v>1400</v>
      </c>
      <c r="C22" s="8">
        <v>1385</v>
      </c>
      <c r="D22" s="8">
        <f>VeiklosIšlaidos[[#This Row],[Numatomos]]-VeiklosIšlaidos[[#This Row],[Faktinės]]</f>
        <v>15</v>
      </c>
      <c r="E22" s="42"/>
    </row>
    <row r="23" spans="1:9" ht="40.15" customHeight="1" x14ac:dyDescent="0.25">
      <c r="A23" s="7" t="s">
        <v>41</v>
      </c>
      <c r="B23" s="8">
        <v>1000</v>
      </c>
      <c r="C23" s="8">
        <v>750</v>
      </c>
      <c r="D23" s="8">
        <f>VeiklosIšlaidos[[#This Row],[Numatomos]]-VeiklosIšlaidos[[#This Row],[Faktinės]]</f>
        <v>250</v>
      </c>
      <c r="E23" s="42"/>
    </row>
    <row r="24" spans="1:9" ht="40.15" customHeight="1" x14ac:dyDescent="0.25">
      <c r="A24" s="12" t="s">
        <v>42</v>
      </c>
      <c r="B24" s="13">
        <f>SUBTOTAL(109,VeiklosIšlaidos[Numatomos])</f>
        <v>36000</v>
      </c>
      <c r="C24" s="13">
        <f>SUBTOTAL(109,VeiklosIšlaidos[Faktinės])</f>
        <v>35530</v>
      </c>
      <c r="D24" s="13">
        <f>SUBTOTAL(109,VeiklosIšlaidos[Skirtumas])</f>
        <v>470</v>
      </c>
      <c r="E24" s="43"/>
    </row>
  </sheetData>
  <sheetProtection insertColumns="0" insertRows="0" deleteColumns="0" deleteRows="0" selectLockedCells="1" autoFilter="0"/>
  <dataConsolidate/>
  <conditionalFormatting sqref="A4:D23">
    <cfRule type="cellIs" dxfId="11" priority="1" operator="lessThan">
      <formula>0</formula>
    </cfRule>
  </conditionalFormatting>
  <dataValidations count="9">
    <dataValidation type="custom" allowBlank="1" showInputMessage="1" showErrorMessage="1" errorTitle="ĮSPĖJIMAS" error="Šis langelis automatiškai užpildomas ir jo nereikėtų perrašyti. Perrašius šį langelį, šiame darbalapyje bus nutraukti skaičiavimai." sqref="E4:E23" xr:uid="{00000000-0002-0000-0300-000000000000}">
      <formula1>LEN(E4)=""</formula1>
    </dataValidation>
    <dataValidation allowBlank="1" showInputMessage="1" showErrorMessage="1" errorTitle="ĮSPĖJIMAS" error="Šis langelis automatiškai užpildomas ir jo nereikėtų perrašyti. Perrašius šį langelį, šiame darbalapyje bus nutraukti skaičiavimai." sqref="D4:D23" xr:uid="{00000000-0002-0000-0300-000001000000}"/>
    <dataValidation allowBlank="1" showInputMessage="1" showErrorMessage="1" prompt="Šiame stulpelyje po antrašte įveskite veiklos išlaidas. Norėdami rasti konkrečius įrašus, naudokite antraščių filtrus" sqref="A3" xr:uid="{00000000-0002-0000-0300-000002000000}"/>
    <dataValidation allowBlank="1" showInputMessage="1" showErrorMessage="1" prompt="Šiame stulpelyje po antrašte įveskite numatomą sumą" sqref="B3" xr:uid="{00000000-0002-0000-0300-000003000000}"/>
    <dataValidation allowBlank="1" showInputMessage="1" showErrorMessage="1" prompt="Šiame stulpelyje po antrašte įveskite faktinę sumą" sqref="C3" xr:uid="{00000000-0002-0000-0300-000004000000}"/>
    <dataValidation allowBlank="1" showInputMessage="1" showErrorMessage="1" prompt="Šiame stulpelyje po antrašte automatiškai apskaičiuojamas numatomų ir faktinių veiklos išlaidų skirtumas" sqref="D3" xr:uid="{00000000-0002-0000-0300-000005000000}"/>
    <dataValidation allowBlank="1" showInputMessage="1" showErrorMessage="1" prompt="Šiame langelyje įveskite įmonės pavadinimą" sqref="A1" xr:uid="{00000000-0002-0000-0300-000008000000}"/>
    <dataValidation allowBlank="1" showInputMessage="1" showErrorMessage="1" prompt="Šiame langelyje yra šio darbalapio pavadinimas. Langelyje D1 įveskite datą. Biudžeto sumos automatiškai apskaičiuojamos bendrų sumų lentelėje." sqref="A2 C2" xr:uid="{884F6137-2FF6-45FB-901C-C3B6B6F34E7F}"/>
    <dataValidation allowBlank="1" showInputMessage="1" showErrorMessage="1" prompt="Šiame langelyje įveskite datą" sqref="D1" xr:uid="{3CB43426-68E9-477E-8175-B949C18740F7}"/>
  </dataValidations>
  <printOptions horizontalCentered="1"/>
  <pageMargins left="0.25" right="0.25" top="0.25" bottom="0.25" header="0" footer="0"/>
  <pageSetup paperSize="9" scale="71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E4:E23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TM11785012</ap:Template>
  <ap:TotalTime>0</ap:TotalTime>
  <ap:DocSecurity>0</ap:DocSecurity>
  <ap:ScaleCrop>false</ap:ScaleCrop>
  <ap:HeadingPairs>
    <vt:vector baseType="variant" size="4">
      <vt:variant>
        <vt:lpstr>Darbalapiai</vt:lpstr>
      </vt:variant>
      <vt:variant>
        <vt:i4>4</vt:i4>
      </vt:variant>
      <vt:variant>
        <vt:lpstr>Įvardytieji diapazonai</vt:lpstr>
      </vt:variant>
      <vt:variant>
        <vt:i4>9</vt:i4>
      </vt:variant>
    </vt:vector>
  </ap:HeadingPairs>
  <ap:TitlesOfParts>
    <vt:vector baseType="lpstr" size="13">
      <vt:lpstr>Biudžeto suvestinė</vt:lpstr>
      <vt:lpstr>Pajamos</vt:lpstr>
      <vt:lpstr>Personalo išlaidos</vt:lpstr>
      <vt:lpstr>Veiklos išlaidos</vt:lpstr>
      <vt:lpstr>BIUDŽETAS_Pavadinimas</vt:lpstr>
      <vt:lpstr>ĮMONĖS_PAVADINIMAS</vt:lpstr>
      <vt:lpstr>Pajamos!Print_Titles</vt:lpstr>
      <vt:lpstr>'Personalo išlaidos'!Print_Titles</vt:lpstr>
      <vt:lpstr>'Veiklos išlaidos'!Print_Titles</vt:lpstr>
      <vt:lpstr>StulpelioPavadinimas1</vt:lpstr>
      <vt:lpstr>Title2</vt:lpstr>
      <vt:lpstr>Title3</vt:lpstr>
      <vt:lpstr>Title4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2021-12-06T21:22:32Z</dcterms:created>
  <dcterms:modified xsi:type="dcterms:W3CDTF">2022-01-04T06:19:51Z</dcterms:modified>
</cp:coreProperties>
</file>