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3_corrupted_dtp_fix\lt-LT\target\"/>
    </mc:Choice>
  </mc:AlternateContent>
  <xr:revisionPtr revIDLastSave="0" documentId="12_ncr:500000_{DDD971A2-078E-4AF5-BE72-C94C406439D8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Čekių registras" sheetId="7" r:id="rId1"/>
  </sheets>
  <externalReferences>
    <externalReference r:id="rId2"/>
  </externalReferences>
  <definedNames>
    <definedName name="_1pavadinimas">Santrauka[[#Headers],[Kategorija]]</definedName>
    <definedName name="KategorijųPaieška">Santrauka[Kategorija]</definedName>
    <definedName name="_xlnm.Print_Titles" localSheetId="0">'[1]Čekių registras''Čekių registras'!$2:$2</definedName>
    <definedName name="RowTitleRegion1..I1">'Čekių registras'!$D$1</definedName>
    <definedName name="StulpelioPavadinimas1">Registras[[#Headers],[Čekio nr.]]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<sst xmlns="http://schemas.openxmlformats.org/spreadsheetml/2006/main" count="33" uniqueCount="26">
  <si>
    <t xml:space="preserve"> Čekių registras</t>
  </si>
  <si>
    <t>Išlaidų suvestinė</t>
  </si>
  <si>
    <t>Kategorija</t>
  </si>
  <si>
    <t>Avansas</t>
  </si>
  <si>
    <t>Maisto prekės</t>
  </si>
  <si>
    <t>Pramogos</t>
  </si>
  <si>
    <t>Mokymo įstaiga</t>
  </si>
  <si>
    <t>Komunalinės paslaugos</t>
  </si>
  <si>
    <t>Kita</t>
  </si>
  <si>
    <t>Iš viso</t>
  </si>
  <si>
    <t>Dabartinis likutis</t>
  </si>
  <si>
    <t>Čekio nr.</t>
  </si>
  <si>
    <t>Debeto kortelė</t>
  </si>
  <si>
    <t>Data</t>
  </si>
  <si>
    <t>Aprašas</t>
  </si>
  <si>
    <t>Pradžios likutis</t>
  </si>
  <si>
    <t>Mokyklos registracija</t>
  </si>
  <si>
    <t>Elektra ir šiukšlių išvežimas</t>
  </si>
  <si>
    <t>Mokykliniai reikmenys</t>
  </si>
  <si>
    <t>Prekybos centras</t>
  </si>
  <si>
    <t>Vaizdo įrašų nuoma</t>
  </si>
  <si>
    <t>Mokykla</t>
  </si>
  <si>
    <t>Maistas</t>
  </si>
  <si>
    <t>Išimta suma (-)</t>
  </si>
  <si>
    <t>Įdėta suma (+)</t>
  </si>
  <si>
    <t>Likutis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</si>
</sst>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#,##0.00\ &quot;€&quot;"/>
    <numFmt numFmtId="166" formatCode="_-* #,##0.00\ [$€-427]_-;\-* #,##0.00\ [$€-427]_-;_-* &quot;-&quot;??\ [$€-427]_-;_-@_-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5" fontId="4" fillId="0" borderId="0" applyFont="0" applyFill="0" applyBorder="0" applyProtection="0">
      <alignment horizontal="right" vertical="center" indent="5"/>
    </xf>
    <xf numFmtId="165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5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165" fontId="0" fillId="0" borderId="0" xfId="5" applyFont="1" applyFill="1" applyBorder="1">
      <alignment horizontal="right" vertical="center" indent="5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6" fillId="2" borderId="1" xfId="10" applyNumberFormat="1">
      <alignment horizontal="right" vertical="center"/>
    </xf>
  </cellXfs>
  <cellStyles count="12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8" builtinId="19" customBuiltin="1"/>
    <cellStyle name="Aiškinamasis tekstas" xfId="9" builtinId="53" customBuiltin="1"/>
    <cellStyle name="Data" xfId="7" xr:uid="{00000000-0005-0000-0000-000003000000}"/>
    <cellStyle name="Įprastas" xfId="0" builtinId="0" customBuiltin="1"/>
    <cellStyle name="Likučio antraštė" xfId="11" xr:uid="{00000000-0005-0000-0000-000000000000}"/>
    <cellStyle name="Pavadinimas" xfId="1" builtinId="15" customBuiltin="1"/>
    <cellStyle name="Suma" xfId="10" builtinId="25" customBuiltin="1"/>
    <cellStyle name="Valiuta" xfId="6" builtinId="4" customBuiltin="1"/>
    <cellStyle name="Valiuta [0]" xfId="5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ČekiųRegistras" defaultPivotStyle="PivotStyleLight16">
    <tableStyle name="Čekių registro santrauka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ČekiųRegistras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8;eki&#371;%20registras'&#268;eki&#371;%20registr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ekių registras'Čekių registra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as" displayName="Registras" ref="D2:J8">
  <tableColumns count="7">
    <tableColumn id="1" xr3:uid="{00000000-0010-0000-0000-000001000000}" name="Čekio nr." totalsRowLabel="Totals"/>
    <tableColumn id="6" xr3:uid="{00000000-0010-0000-0000-000006000000}" name="Data"/>
    <tableColumn id="7" xr3:uid="{00000000-0010-0000-0000-000007000000}" name="Aprašas" totalsRowDxfId="1"/>
    <tableColumn id="2" xr3:uid="{00000000-0010-0000-0000-000002000000}" name="Kategorija" totalsRowDxfId="0"/>
    <tableColumn id="3" xr3:uid="{00000000-0010-0000-0000-000003000000}" name="Išimta suma (-)" totalsRowFunction="sum"/>
    <tableColumn id="4" xr3:uid="{00000000-0010-0000-0000-000004000000}" name="Įdėta suma (+)" totalsRowFunction="sum"/>
    <tableColumn id="5" xr3:uid="{00000000-0010-0000-0000-000005000000}" name="Likutis" totalsRowFunction="custom">
      <calculatedColumnFormula>IF(ISBLANK(Registras[[#This Row],[Išimta suma (-)]]),J2+Registras[[#This Row],[Įdėta suma (+)]],J2-Registras[[#This Row],[Išimta suma (-)]])</calculatedColumnFormula>
      <totalsRowFormula>Registras[[#Totals],[Įdėta suma (+)]]-Registras[[#Totals],[Išimta suma (-)]]</totalsRowFormula>
    </tableColumn>
  </tableColumns>
  <tableStyleInfo name="ČekiųRegistras" showFirstColumn="0" showLastColumn="0" showRowStripes="1" showColumnStripes="0"/>
  <extLst>
    <ext xmlns:x14="http://schemas.microsoft.com/office/spreadsheetml/2009/9/main" uri="{504A1905-F514-4f6f-8877-14C23A59335A}">
      <x14:table altTextSummary="Šioje lentelėje čekio numerį, datą, aprašą, kategoriją, išimtas ir įdėtas sumas. Likutis apskaičiuojamas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ntrauka" displayName="Santrauka" ref="B3:C9" totalsRowShown="0">
  <tableColumns count="2">
    <tableColumn id="1" xr3:uid="{00000000-0010-0000-0100-000001000000}" name="Kategorija"/>
    <tableColumn id="2" xr3:uid="{00000000-0010-0000-0100-000002000000}" name="Iš viso">
      <calculatedColumnFormula>SUMIF(Registras[Kategorija],"=" &amp;Santrauka[[#This Row],[Kategorija]],Registras[Išimta suma (-)])</calculatedColumnFormula>
    </tableColumn>
  </tableColumns>
  <tableStyleInfo name="Čekių registro santrauka" showFirstColumn="0" showLastColumn="0" showRowStripes="0" showColumnStripes="0"/>
  <extLst>
    <ext xmlns:x14="http://schemas.microsoft.com/office/spreadsheetml/2009/9/main" uri="{504A1905-F514-4f6f-8877-14C23A59335A}">
      <x14:table altTextSummary="Įveskite kategorijos prekes šioje lentelėje. Bendroji suma atnaujinama automatiškai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5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13">
        <f>SUM(Registras[Įdėta suma (+)])-SUM(Registras[Išimta suma (-)])</f>
        <v>1617</v>
      </c>
      <c r="J1" s="13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8" t="s">
        <v>23</v>
      </c>
      <c r="I2" s="8" t="s">
        <v>24</v>
      </c>
      <c r="J2" s="9" t="s">
        <v>25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3">
        <v>2000</v>
      </c>
      <c r="J3" s="7">
        <f>Registras[[#This Row],[Įdėta suma (+)]]</f>
        <v>2000</v>
      </c>
    </row>
    <row r="4" spans="2:10" ht="30" customHeight="1" x14ac:dyDescent="0.25">
      <c r="B4" s="4" t="s">
        <v>3</v>
      </c>
      <c r="C4" s="7">
        <f>IFERROR(SUMIF(Registras[Kategorija],"=" &amp;Santrauka[[#This Row],[Kategorija]],Registras[Įdėta suma (+)]),"")</f>
        <v>2000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3">
        <v>225</v>
      </c>
      <c r="I4" s="3"/>
      <c r="J4" s="7">
        <f>IF(ISBLANK(Registras[[#This Row],[Išimta suma (-)]]),J3+Registras[[#This Row],[Įdėta suma (+)]],J3-Registras[[#This Row],[Išimta suma (-)]])</f>
        <v>1775</v>
      </c>
    </row>
    <row r="5" spans="2:10" ht="30" customHeight="1" x14ac:dyDescent="0.25">
      <c r="B5" s="4" t="s">
        <v>4</v>
      </c>
      <c r="C5" s="7">
        <f>IFERROR(SUMIF(Registras[Kategorija],"=" &amp;Santrauka[[#This Row],[Kategorija]],Registras[Išimta suma (-)]),"")</f>
        <v>40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3">
        <v>73</v>
      </c>
      <c r="I5" s="3"/>
      <c r="J5" s="7">
        <f>IF(ISBLANK(Registras[[#This Row],[Išimta suma (-)]]),J4+Registras[[#This Row],[Įdėta suma (+)]],J4-Registras[[#This Row],[Išimta suma (-)]])</f>
        <v>1702</v>
      </c>
    </row>
    <row r="6" spans="2:10" ht="30" customHeight="1" x14ac:dyDescent="0.25">
      <c r="B6" s="4" t="s">
        <v>5</v>
      </c>
      <c r="C6" s="7">
        <f>IFERROR(SUMIF(Registras[Kategorija],"=" &amp;Santrauka[[#This Row],[Kategorija]],Registras[Išimta suma (-)]),"")</f>
        <v>7</v>
      </c>
      <c r="D6" s="6" t="s">
        <v>12</v>
      </c>
      <c r="E6" s="2">
        <f ca="1">TODAY()+40</f>
        <v>43290</v>
      </c>
      <c r="F6" s="4" t="s">
        <v>18</v>
      </c>
      <c r="G6" s="4" t="s">
        <v>21</v>
      </c>
      <c r="H6" s="3">
        <v>38</v>
      </c>
      <c r="I6" s="3"/>
      <c r="J6" s="7">
        <f>IF(ISBLANK(Registras[[#This Row],[Išimta suma (-)]]),J5+Registras[[#This Row],[Įdėta suma (+)]],J5-Registras[[#This Row],[Išimta suma (-)]])</f>
        <v>1664</v>
      </c>
    </row>
    <row r="7" spans="2:10" ht="30" customHeight="1" x14ac:dyDescent="0.25">
      <c r="B7" s="4" t="s">
        <v>6</v>
      </c>
      <c r="C7" s="7">
        <f>IFERROR(SUMIF(Registras[Kategorija],"=" &amp;Santrauka[[#This Row],[Kategorija]],Registras[Išimta suma (-)]),"")</f>
        <v>263</v>
      </c>
      <c r="D7" s="6">
        <v>1002</v>
      </c>
      <c r="E7" s="2">
        <f ca="1">TODAY()+55</f>
        <v>43305</v>
      </c>
      <c r="F7" s="4" t="s">
        <v>19</v>
      </c>
      <c r="G7" s="4" t="s">
        <v>22</v>
      </c>
      <c r="H7" s="3">
        <v>40</v>
      </c>
      <c r="I7" s="3"/>
      <c r="J7" s="7">
        <f>IF(ISBLANK(Registras[[#This Row],[Išimta suma (-)]]),J6+Registras[[#This Row],[Įdėta suma (+)]],J6-Registras[[#This Row],[Išimta suma (-)]])</f>
        <v>1624</v>
      </c>
    </row>
    <row r="8" spans="2:10" ht="30" customHeight="1" x14ac:dyDescent="0.25">
      <c r="B8" s="4" t="s">
        <v>7</v>
      </c>
      <c r="C8" s="7">
        <f>IFERROR(SUMIF(Registras[Kategorija],"=" &amp;Santrauka[[#This Row],[Kategorija]],Registras[Išimta suma (-)]),"")</f>
        <v>73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3">
        <v>7</v>
      </c>
      <c r="I8" s="3"/>
      <c r="J8" s="7">
        <f>IF(ISBLANK(Registras[[#This Row],[Išimta suma (-)]]),J7+Registras[[#This Row],[Įdėta suma (+)]],J7-Registras[[#This Row],[Išimta suma (-)]])</f>
        <v>1617</v>
      </c>
    </row>
    <row r="9" spans="2:10" ht="30" customHeight="1" x14ac:dyDescent="0.25">
      <c r="B9" s="4" t="s">
        <v>8</v>
      </c>
      <c r="C9" s="7">
        <f>IFERROR(SUMIFS(Registras[Išimta suma (-)],Registras[Kategorija],Santrauka[[#This Row],[Kategorija]])+SUMIFS(Registras[Išimta suma (-)],Registras[Kategorija],""),"")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Pasirinkite elementą iš sąrašo. Pasirinkite ATŠAUKTI, tada paspauskite ALT + RODYKLĖ ŽEMYN ir atidarykite išplečiamąjį sąrašą, tada ENTER, kad pasirinktumėte" sqref="G3:G8" xr:uid="{00000000-0002-0000-0000-000000000000}">
      <formula1>CategoryLookup</formula1>
    </dataValidation>
    <dataValidation allowBlank="1" showInputMessage="1" showErrorMessage="1" prompt="Šiame langelyje rodomas šio darbalapio pavadinimas" sqref="B1:C1" xr:uid="{00000000-0002-0000-0000-000001000000}"/>
    <dataValidation allowBlank="1" showInputMessage="1" showErrorMessage="1" prompt="Šiame stulpelyje po šia antrašte yra prekių kategorijos" sqref="B3" xr:uid="{00000000-0002-0000-0000-000002000000}"/>
    <dataValidation allowBlank="1" showInputMessage="1" showErrorMessage="1" prompt="Kategorijų bendrosios sumos automatiškai atnaujinamos stulpelyje po šia antrašte pagal įrašus lentelėje Registras" sqref="C3" xr:uid="{00000000-0002-0000-0000-000003000000}"/>
    <dataValidation allowBlank="1" showInputMessage="1" showErrorMessage="1" prompt="Šiame stulpelyje po šia antrašte įveskite čekio numerį" sqref="D2" xr:uid="{00000000-0002-0000-0000-000004000000}"/>
    <dataValidation allowBlank="1" showInputMessage="1" showErrorMessage="1" prompt="Šiame stulpelyje po šia antrašte įveskite datą" sqref="E2" xr:uid="{00000000-0002-0000-0000-000005000000}"/>
    <dataValidation allowBlank="1" showInputMessage="1" showErrorMessage="1" prompt="Šiame stulpelyje po šia antrašte įveskite aprašą" sqref="F2" xr:uid="{00000000-0002-0000-0000-000006000000}"/>
    <dataValidation allowBlank="1" showInputMessage="1" showErrorMessage="1" prompt="Dabartinis likutis automatiškai atnaujinamas langelyje dešinėje" sqref="D1:H1" xr:uid="{00000000-0002-0000-0000-000007000000}"/>
    <dataValidation allowBlank="1" showInputMessage="1" showErrorMessage="1" prompt="Dabartinis likutis automatiškai atnaujinamas šiame langelyje Čekių registras prasideda langelyje D2" sqref="I1:J1" xr:uid="{00000000-0002-0000-0000-000008000000}"/>
    <dataValidation allowBlank="1" showInputMessage="1" showErrorMessage="1" prompt="Šiame stulpelyje po antrašte įveskite kategoriją Paspauskite ALT + RODYKLĖ ŽEMYN, kad atidarytumėte išplečiamąjį sąrašą; norėdami pasirinkti, paspauskite ENTER. Kategorijų sąrašas pagrįstas išlaidų suvestinės kategorijomis, esančiomis kairėje" sqref="G2" xr:uid="{00000000-0002-0000-0000-000009000000}"/>
    <dataValidation allowBlank="1" showInputMessage="1" showErrorMessage="1" prompt="Stulpelyje po šia antrašte įveskite išimamą sumą" sqref="H2" xr:uid="{00000000-0002-0000-0000-00000A000000}"/>
    <dataValidation allowBlank="1" showInputMessage="1" showErrorMessage="1" prompt="Šiame stulpelyje po šia antrašte įveskite įdedamą sumą" sqref="I2" xr:uid="{00000000-0002-0000-0000-00000B000000}"/>
    <dataValidation allowBlank="1" showInputMessage="1" showErrorMessage="1" prompt="Šiame stulpelyje po šia antrašte automatiškai apskaičiuojamas likutis" sqref="J2" xr:uid="{00000000-0002-0000-0000-00000C000000}"/>
    <dataValidation allowBlank="1" showInputMessage="1" showErrorMessage="1" prompt="Sukurkite čekių registrą šiame darbalapyje" sqref="A1" xr:uid="{00000000-0002-0000-0000-00000D000000}"/>
    <dataValidation allowBlank="1" showInputMessage="1" showErrorMessage="1" prompt="Keiskite esamas arba įtraukite naujų kategorijų tolesniuose langeliuose. Į čekių registrą dešinėje įtraukus įrašų, jų bendrosios sumos automatiškai atnaujinamos šioje santraukoje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4</vt:i4>
      </vt:variant>
    </vt:vector>
  </HeadingPairs>
  <TitlesOfParts>
    <vt:vector size="5" baseType="lpstr">
      <vt:lpstr>Čekių registras</vt:lpstr>
      <vt:lpstr>_1pavadinimas</vt:lpstr>
      <vt:lpstr>KategorijųPaieška</vt:lpstr>
      <vt:lpstr>RowTitleRegion1..I1</vt:lpstr>
      <vt:lpstr>StulpelioPavadinimas1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2018-05-30T16:13:15Z</dcterms:modified>
</cp:coreProperties>
</file>