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codeName="ThisWorkbook"/>
  <mc:AlternateContent xmlns:mc="http://schemas.openxmlformats.org/markup-compatibility/2006">
    <mc:Choice Requires="x15">
      <x15ac:absPath xmlns:x15ac="http://schemas.microsoft.com/office/spreadsheetml/2010/11/ac" url="C:\MIC_060\Template\HOAllSep\Excel\"/>
    </mc:Choice>
  </mc:AlternateContent>
  <bookViews>
    <workbookView xWindow="480" yWindow="45" windowWidth="37395" windowHeight="15990"/>
  </bookViews>
  <sheets>
    <sheet name="경비 보고서" sheetId="1" r:id="rId1"/>
  </sheets>
  <definedNames>
    <definedName name="마일리지_요율">'경비 보고서'!$C$7</definedName>
    <definedName name="주중_근무_종료일">'경비 보고서'!$C$6</definedName>
  </definedNames>
  <calcPr calcId="152511"/>
</workbook>
</file>

<file path=xl/calcChain.xml><?xml version="1.0" encoding="utf-8"?>
<calcChain xmlns="http://schemas.openxmlformats.org/spreadsheetml/2006/main">
  <c r="C12" i="1" l="1"/>
  <c r="I9" i="1" l="1"/>
  <c r="H9" i="1"/>
  <c r="G9" i="1"/>
  <c r="F9" i="1"/>
  <c r="E9" i="1"/>
  <c r="D9" i="1"/>
  <c r="C9" i="1"/>
  <c r="J21" i="1" l="1"/>
  <c r="J22" i="1"/>
  <c r="J23" i="1"/>
  <c r="J24" i="1"/>
  <c r="D12" i="1"/>
  <c r="D18" i="1" s="1"/>
  <c r="E12" i="1"/>
  <c r="F12" i="1"/>
  <c r="F18" i="1" s="1"/>
  <c r="G12" i="1"/>
  <c r="G18" i="1" s="1"/>
  <c r="H12" i="1"/>
  <c r="H18" i="1" s="1"/>
  <c r="I12" i="1"/>
  <c r="D26" i="1"/>
  <c r="D27" i="1" s="1"/>
  <c r="E26" i="1"/>
  <c r="E27" i="1" s="1"/>
  <c r="F26" i="1"/>
  <c r="F27" i="1" s="1"/>
  <c r="G26" i="1"/>
  <c r="G27" i="1" s="1"/>
  <c r="H26" i="1"/>
  <c r="H27" i="1" s="1"/>
  <c r="I26" i="1"/>
  <c r="I27" i="1" s="1"/>
  <c r="D35" i="1"/>
  <c r="D37" i="1" s="1"/>
  <c r="E35" i="1"/>
  <c r="E37" i="1" s="1"/>
  <c r="F35" i="1"/>
  <c r="F37" i="1" s="1"/>
  <c r="G35" i="1"/>
  <c r="G37" i="1" s="1"/>
  <c r="H35" i="1"/>
  <c r="H37" i="1" s="1"/>
  <c r="I35" i="1"/>
  <c r="C35" i="1"/>
  <c r="C26" i="1"/>
  <c r="C27" i="1" s="1"/>
  <c r="C25" i="1"/>
  <c r="J25" i="1" s="1"/>
  <c r="J11" i="1"/>
  <c r="J13" i="1"/>
  <c r="J14" i="1"/>
  <c r="J15" i="1"/>
  <c r="J16" i="1"/>
  <c r="J17" i="1"/>
  <c r="I18" i="1"/>
  <c r="C18" i="1"/>
  <c r="J34" i="1"/>
  <c r="J33" i="1"/>
  <c r="J32" i="1"/>
  <c r="J31" i="1"/>
  <c r="J30" i="1"/>
  <c r="J26" i="1" l="1"/>
  <c r="I37" i="1"/>
  <c r="C37" i="1"/>
  <c r="J35" i="1"/>
  <c r="J27" i="1"/>
  <c r="I10" i="1"/>
  <c r="H10" i="1"/>
  <c r="G10" i="1"/>
  <c r="F10" i="1"/>
  <c r="E10" i="1"/>
  <c r="D10" i="1"/>
  <c r="C10" i="1"/>
  <c r="J12" i="1" l="1"/>
  <c r="J18" i="1" s="1"/>
  <c r="J37" i="1" s="1"/>
  <c r="J40" i="1" l="1"/>
  <c r="J44" i="1" s="1"/>
</calcChain>
</file>

<file path=xl/sharedStrings.xml><?xml version="1.0" encoding="utf-8"?>
<sst xmlns="http://schemas.openxmlformats.org/spreadsheetml/2006/main" count="41" uniqueCount="38">
  <si>
    <t>회사 이름</t>
  </si>
  <si>
    <t>직원:</t>
  </si>
  <si>
    <t>부서:</t>
  </si>
  <si>
    <t>주중 근무 종료일:</t>
  </si>
  <si>
    <t>주행 지원:</t>
  </si>
  <si>
    <t>홍영주</t>
  </si>
  <si>
    <t>영업부</t>
  </si>
  <si>
    <t>결재자:</t>
  </si>
  <si>
    <t>날짜:</t>
  </si>
  <si>
    <t>교통</t>
  </si>
  <si>
    <t>주행 거리</t>
  </si>
  <si>
    <t>주행 거리 정산</t>
  </si>
  <si>
    <t>주차 및 통행료</t>
  </si>
  <si>
    <t>자동차 렌트</t>
  </si>
  <si>
    <t>택시/리무진</t>
  </si>
  <si>
    <t>기타(기차 또는 버스)</t>
  </si>
  <si>
    <t>항공료</t>
  </si>
  <si>
    <t>합계</t>
  </si>
  <si>
    <t>숙박 &amp; 식사</t>
  </si>
  <si>
    <t>숙박비</t>
  </si>
  <si>
    <t>아침식사</t>
  </si>
  <si>
    <t>점심식사</t>
  </si>
  <si>
    <t>저녁식사</t>
  </si>
  <si>
    <t>스낵</t>
  </si>
  <si>
    <t>식사 비용 소계</t>
  </si>
  <si>
    <t>기타</t>
  </si>
  <si>
    <t>소모품</t>
  </si>
  <si>
    <t>장비</t>
  </si>
  <si>
    <t>전화, 팩스, 인터넷</t>
  </si>
  <si>
    <t>기타*</t>
  </si>
  <si>
    <t>여가</t>
  </si>
  <si>
    <t>총합계</t>
  </si>
  <si>
    <t>총 지출</t>
  </si>
  <si>
    <t>선불</t>
  </si>
  <si>
    <t>총 정산 금액</t>
  </si>
  <si>
    <t>모든 영수증을 첨부하세요.</t>
  </si>
  <si>
    <t>*"여가" 및 "기타" 항목에 대한 비즈니스 목적:</t>
  </si>
  <si>
    <t>경비 보고서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</si>
</sst>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₩&quot;#,##0;[Red]\-&quot;₩&quot;#,##0"/>
    <numFmt numFmtId="8" formatCode="&quot;₩&quot;#,##0.00;[Red]\-&quot;₩&quot;#,##0.00"/>
    <numFmt numFmtId="177" formatCode="_-&quot;₩&quot;* #,##0_-;\-&quot;₩&quot;* #,##0_-;_-&quot;₩&quot;* &quot;-&quot;_-;_-@_-"/>
    <numFmt numFmtId="178" formatCode="&quot;$&quot;#,##0.00_);\(&quot;$&quot;#,##0.00\)"/>
    <numFmt numFmtId="179" formatCode="dddd"/>
    <numFmt numFmtId="181" formatCode="&quot;₩&quot;#,##0_);\(&quot;₩&quot;#,##0\)"/>
  </numFmts>
  <fonts count="22" x14ac:knownFonts="1">
    <font>
      <sz val="9"/>
      <color theme="3"/>
      <name val="Arial"/>
      <family val="2"/>
      <scheme val="minor"/>
    </font>
    <font>
      <sz val="8"/>
      <color theme="1" tint="0.14996795556505021"/>
      <name val="Arial"/>
      <family val="2"/>
      <scheme val="minor"/>
    </font>
    <font>
      <b/>
      <sz val="17"/>
      <color theme="0"/>
      <name val="Bookman Old Style"/>
      <family val="2"/>
      <scheme val="major"/>
    </font>
    <font>
      <b/>
      <sz val="9"/>
      <color theme="0"/>
      <name val="Bookman Old Style"/>
      <family val="1"/>
      <scheme val="major"/>
    </font>
    <font>
      <sz val="8"/>
      <color theme="3" tint="0.39994506668294322"/>
      <name val="Bookman Old Style"/>
      <family val="1"/>
      <scheme val="major"/>
    </font>
    <font>
      <sz val="8"/>
      <color theme="0"/>
      <name val="Arial"/>
      <family val="2"/>
      <scheme val="minor"/>
    </font>
    <font>
      <i/>
      <sz val="8"/>
      <color theme="1" tint="0.499984740745262"/>
      <name val="Arial"/>
      <family val="2"/>
      <scheme val="minor"/>
    </font>
    <font>
      <sz val="36"/>
      <color theme="3" tint="0.39994506668294322"/>
      <name val="Bookman Old Style"/>
      <family val="1"/>
      <scheme val="major"/>
    </font>
    <font>
      <b/>
      <sz val="10"/>
      <color theme="0" tint="-0.499984740745262"/>
      <name val="Arial"/>
      <family val="2"/>
      <scheme val="minor"/>
    </font>
    <font>
      <b/>
      <sz val="10"/>
      <color theme="3" tint="0.39994506668294322"/>
      <name val="Bookman Old Style"/>
      <family val="1"/>
      <scheme val="major"/>
    </font>
    <font>
      <sz val="8"/>
      <name val="돋움"/>
      <family val="3"/>
      <charset val="129"/>
      <scheme val="minor"/>
    </font>
    <font>
      <sz val="9"/>
      <color theme="3"/>
      <name val="Arial"/>
      <family val="2"/>
      <scheme val="minor"/>
    </font>
    <font>
      <b/>
      <sz val="17"/>
      <color theme="0"/>
      <name val="맑은 고딕"/>
      <family val="3"/>
      <charset val="129"/>
    </font>
    <font>
      <sz val="36"/>
      <color theme="3" tint="0.39994506668294322"/>
      <name val="맑은 고딕"/>
      <family val="3"/>
      <charset val="129"/>
    </font>
    <font>
      <sz val="9"/>
      <color theme="3"/>
      <name val="맑은 고딕"/>
      <family val="3"/>
      <charset val="129"/>
    </font>
    <font>
      <sz val="9"/>
      <color theme="3" tint="0.39997558519241921"/>
      <name val="맑은 고딕"/>
      <family val="3"/>
      <charset val="129"/>
    </font>
    <font>
      <b/>
      <sz val="10"/>
      <color theme="0" tint="-0.499984740745262"/>
      <name val="맑은 고딕"/>
      <family val="3"/>
      <charset val="129"/>
    </font>
    <font>
      <sz val="8"/>
      <color theme="0"/>
      <name val="맑은 고딕"/>
      <family val="3"/>
      <charset val="129"/>
    </font>
    <font>
      <b/>
      <sz val="10"/>
      <color theme="3" tint="0.39994506668294322"/>
      <name val="맑은 고딕"/>
      <family val="3"/>
      <charset val="129"/>
    </font>
    <font>
      <sz val="8"/>
      <color theme="3" tint="0.39994506668294322"/>
      <name val="맑은 고딕"/>
      <family val="3"/>
      <charset val="129"/>
    </font>
    <font>
      <b/>
      <sz val="9"/>
      <color theme="0"/>
      <name val="맑은 고딕"/>
      <family val="3"/>
      <charset val="129"/>
    </font>
    <font>
      <i/>
      <sz val="8"/>
      <color theme="1" tint="0.499984740745262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/>
      <top style="thin">
        <color theme="4"/>
      </top>
      <bottom/>
      <diagonal/>
    </border>
  </borders>
  <cellStyleXfs count="11">
    <xf numFmtId="0" fontId="0" fillId="0" borderId="0" applyNumberFormat="0" applyFill="0" applyBorder="0" applyProtection="0">
      <alignment vertical="center"/>
    </xf>
    <xf numFmtId="0" fontId="2" fillId="4" borderId="0" applyNumberFormat="0" applyBorder="0" applyProtection="0">
      <alignment horizontal="left" vertical="center" indent="1"/>
    </xf>
    <xf numFmtId="0" fontId="8" fillId="0" borderId="0" applyNumberFormat="0" applyFill="0" applyBorder="0" applyProtection="0">
      <alignment horizontal="left" vertical="center"/>
    </xf>
    <xf numFmtId="178" fontId="3" fillId="2" borderId="2" applyProtection="0">
      <alignment vertical="center"/>
    </xf>
    <xf numFmtId="0" fontId="1" fillId="3" borderId="0" applyNumberFormat="0" applyFon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Alignment="0" applyProtection="0"/>
    <xf numFmtId="0" fontId="9" fillId="0" borderId="0" applyNumberFormat="0" applyFill="0" applyBorder="0" applyProtection="0">
      <alignment vertical="center"/>
    </xf>
    <xf numFmtId="0" fontId="5" fillId="4" borderId="0" applyNumberFormat="0" applyAlignment="0" applyProtection="0"/>
    <xf numFmtId="0" fontId="4" fillId="3" borderId="3" applyNumberFormat="0" applyAlignment="0" applyProtection="0"/>
    <xf numFmtId="177" fontId="1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2" fillId="4" borderId="0" xfId="1" applyFont="1" applyAlignment="1">
      <alignment horizontal="left" vertical="center" indent="1"/>
    </xf>
    <xf numFmtId="0" fontId="12" fillId="4" borderId="0" xfId="1" applyFont="1">
      <alignment horizontal="left" vertical="center" indent="1"/>
    </xf>
    <xf numFmtId="0" fontId="12" fillId="0" borderId="0" xfId="1" applyFont="1" applyFill="1">
      <alignment horizontal="left" vertical="center" indent="1"/>
    </xf>
    <xf numFmtId="0" fontId="13" fillId="0" borderId="0" xfId="6" applyFont="1"/>
    <xf numFmtId="0" fontId="14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2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1" xfId="0" applyFont="1" applyBorder="1">
      <alignment vertical="center"/>
    </xf>
    <xf numFmtId="14" fontId="16" fillId="0" borderId="0" xfId="2" applyNumberFormat="1" applyFont="1" applyAlignment="1">
      <alignment horizontal="left" vertical="center"/>
    </xf>
    <xf numFmtId="8" fontId="16" fillId="0" borderId="0" xfId="10" applyNumberFormat="1" applyFont="1" applyAlignment="1">
      <alignment horizontal="left" vertical="center"/>
    </xf>
    <xf numFmtId="179" fontId="17" fillId="4" borderId="0" xfId="8" applyNumberFormat="1" applyFont="1" applyAlignment="1">
      <alignment horizontal="center" vertical="center"/>
    </xf>
    <xf numFmtId="0" fontId="18" fillId="0" borderId="0" xfId="7" applyFont="1">
      <alignment vertical="center"/>
    </xf>
    <xf numFmtId="14" fontId="19" fillId="3" borderId="3" xfId="9" applyNumberFormat="1" applyFont="1" applyAlignment="1">
      <alignment horizontal="center" vertical="center"/>
    </xf>
    <xf numFmtId="0" fontId="18" fillId="0" borderId="0" xfId="7" applyFont="1" applyAlignment="1">
      <alignment horizontal="right" vertical="center"/>
    </xf>
    <xf numFmtId="0" fontId="14" fillId="0" borderId="0" xfId="0" applyFont="1" applyFill="1" applyBorder="1" applyAlignment="1">
      <alignment horizontal="left" vertical="center" indent="1"/>
    </xf>
    <xf numFmtId="37" fontId="14" fillId="0" borderId="0" xfId="0" applyNumberFormat="1" applyFont="1" applyFill="1" applyBorder="1">
      <alignment vertical="center"/>
    </xf>
    <xf numFmtId="37" fontId="14" fillId="0" borderId="0" xfId="0" applyNumberFormat="1" applyFont="1">
      <alignment vertical="center"/>
    </xf>
    <xf numFmtId="178" fontId="20" fillId="2" borderId="2" xfId="0" applyNumberFormat="1" applyFont="1" applyFill="1" applyBorder="1" applyAlignment="1">
      <alignment horizontal="left" vertical="center" indent="1"/>
    </xf>
    <xf numFmtId="178" fontId="20" fillId="2" borderId="12" xfId="3" applyFont="1" applyBorder="1" applyAlignment="1">
      <alignment horizontal="left" vertical="center" indent="1"/>
    </xf>
    <xf numFmtId="0" fontId="21" fillId="0" borderId="4" xfId="5" applyFont="1" applyBorder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>
      <alignment vertical="center"/>
    </xf>
    <xf numFmtId="178" fontId="20" fillId="2" borderId="2" xfId="3" applyFont="1">
      <alignment vertical="center"/>
    </xf>
    <xf numFmtId="0" fontId="21" fillId="0" borderId="0" xfId="5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6" fontId="14" fillId="0" borderId="0" xfId="4" applyNumberFormat="1" applyFont="1" applyFill="1" applyBorder="1" applyAlignment="1"/>
    <xf numFmtId="6" fontId="14" fillId="0" borderId="0" xfId="0" applyNumberFormat="1" applyFont="1">
      <alignment vertical="center"/>
    </xf>
    <xf numFmtId="6" fontId="14" fillId="0" borderId="0" xfId="0" applyNumberFormat="1" applyFont="1" applyFill="1" applyBorder="1" applyAlignment="1"/>
    <xf numFmtId="6" fontId="20" fillId="2" borderId="2" xfId="0" applyNumberFormat="1" applyFont="1" applyFill="1" applyBorder="1" applyAlignment="1">
      <alignment vertical="center"/>
    </xf>
    <xf numFmtId="6" fontId="14" fillId="0" borderId="0" xfId="0" applyNumberFormat="1" applyFont="1" applyFill="1" applyBorder="1" applyAlignment="1">
      <alignment vertical="center"/>
    </xf>
    <xf numFmtId="6" fontId="14" fillId="0" borderId="0" xfId="4" applyNumberFormat="1" applyFont="1" applyFill="1" applyBorder="1" applyAlignment="1">
      <alignment vertical="center"/>
    </xf>
    <xf numFmtId="6" fontId="20" fillId="2" borderId="12" xfId="3" applyNumberFormat="1" applyFont="1" applyBorder="1">
      <alignment vertical="center"/>
    </xf>
    <xf numFmtId="6" fontId="20" fillId="2" borderId="13" xfId="3" applyNumberFormat="1" applyFont="1" applyBorder="1">
      <alignment vertical="center"/>
    </xf>
    <xf numFmtId="6" fontId="20" fillId="2" borderId="14" xfId="3" applyNumberFormat="1" applyFont="1" applyBorder="1">
      <alignment vertical="center"/>
    </xf>
    <xf numFmtId="181" fontId="20" fillId="2" borderId="2" xfId="3" applyNumberFormat="1" applyFont="1">
      <alignment vertical="center"/>
    </xf>
    <xf numFmtId="6" fontId="20" fillId="2" borderId="2" xfId="3" applyNumberFormat="1" applyFont="1">
      <alignment vertical="center"/>
    </xf>
  </cellXfs>
  <cellStyles count="11">
    <cellStyle name="Do Not Type" xfId="4"/>
    <cellStyle name="Input Custom" xfId="2"/>
    <cellStyle name="Instructions" xfId="5"/>
    <cellStyle name="Table Totals" xfId="3"/>
    <cellStyle name="제목" xfId="1" builtinId="15" customBuiltin="1"/>
    <cellStyle name="제목 1" xfId="6" builtinId="16" customBuiltin="1"/>
    <cellStyle name="제목 2" xfId="7" builtinId="17" customBuiltin="1"/>
    <cellStyle name="제목 3" xfId="8" builtinId="18" customBuiltin="1"/>
    <cellStyle name="제목 4" xfId="9" builtinId="19" customBuiltin="1"/>
    <cellStyle name="통화 [0]" xfId="10" builtinId="7"/>
    <cellStyle name="표준" xfId="0" builtinId="0" customBuiltin="1"/>
  </cellStyles>
  <dxfs count="6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0" formatCode="&quot;₩&quot;#,##0;[Red]\-&quot;₩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0" formatCode="&quot;₩&quot;#,##0;[Red]\-&quot;₩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0" formatCode="&quot;₩&quot;#,##0;[Red]\-&quot;₩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0" formatCode="&quot;₩&quot;#,##0;[Red]\-&quot;₩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0" formatCode="&quot;₩&quot;#,##0;[Red]\-&quot;₩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0" formatCode="&quot;₩&quot;#,##0;[Red]\-&quot;₩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0" formatCode="&quot;₩&quot;#,##0;[Red]\-&quot;₩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0" formatCode="&quot;₩&quot;#,##0;[Red]\-&quot;₩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0" formatCode="&quot;₩&quot;#,##0;[Red]\-&quot;₩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0" formatCode="&quot;₩&quot;#,##0;[Red]\-&quot;₩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0" formatCode="&quot;₩&quot;#,##0;[Red]\-&quot;₩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0" formatCode="&quot;₩&quot;#,##0;[Red]\-&quot;₩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0" formatCode="&quot;₩&quot;#,##0;[Red]\-&quot;₩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0" formatCode="&quot;₩&quot;#,##0;[Red]\-&quot;₩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0" formatCode="&quot;₩&quot;#,##0;[Red]\-&quot;₩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0" formatCode="&quot;₩&quot;#,##0;[Red]\-&quot;₩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0" formatCode="&quot;₩&quot;#,##0;[Red]\-&quot;₩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0" formatCode="&quot;₩&quot;#,##0;[Red]\-&quot;₩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78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78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8" formatCode="&quot;$&quot;#,##0.00_);\(&quot;$&quot;#,##0.00\)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맑은 고딕"/>
        <scheme val="none"/>
      </font>
      <numFmt numFmtId="178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맑은 고딕"/>
        <scheme val="none"/>
      </font>
      <numFmt numFmtId="178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Expense Report" defaultPivotStyle="PivotStyleLight15">
    <tableStyle name="Expense Report" pivot="0" count="3">
      <tableStyleElement type="wholeTable" dxfId="65"/>
      <tableStyleElement type="totalRow" dxfId="64"/>
      <tableStyleElement type="lastColumn" dxfId="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교통비" displayName="교통비" ref="B11:J18" headerRowCount="0" totalsRowCount="1" headerRowDxfId="62" dataDxfId="61" totalsRowDxfId="60">
  <tableColumns count="9">
    <tableColumn id="1" name="Transportation" totalsRowLabel="합계" dataDxfId="59" totalsRowDxfId="58"/>
    <tableColumn id="11" name="Day 1" totalsRowFunction="custom" dataDxfId="57" totalsRowDxfId="39">
      <totalsRowFormula>SUBTOTAL(109,C12:C17)</totalsRowFormula>
    </tableColumn>
    <tableColumn id="12" name="Day 2" totalsRowFunction="custom" dataDxfId="56" totalsRowDxfId="38">
      <totalsRowFormula>SUBTOTAL(109,D12:D17)</totalsRowFormula>
    </tableColumn>
    <tableColumn id="17" name="Day 3" dataDxfId="55" totalsRowDxfId="37"/>
    <tableColumn id="13" name="Day 4" totalsRowFunction="custom" dataDxfId="54" totalsRowDxfId="36">
      <totalsRowFormula>SUBTOTAL(109,F12:F17)</totalsRowFormula>
    </tableColumn>
    <tableColumn id="14" name="Day 5" totalsRowFunction="custom" dataDxfId="53" totalsRowDxfId="35">
      <totalsRowFormula>SUBTOTAL(109,G12:G17)</totalsRowFormula>
    </tableColumn>
    <tableColumn id="15" name="Day 6" totalsRowFunction="custom" dataDxfId="52" totalsRowDxfId="34">
      <totalsRowFormula>SUBTOTAL(109,H12:H17)</totalsRowFormula>
    </tableColumn>
    <tableColumn id="16" name="Day 7" totalsRowFunction="custom" dataDxfId="51" totalsRowDxfId="33">
      <totalsRowFormula>SUBTOTAL(109,I12:I17)</totalsRowFormula>
    </tableColumn>
    <tableColumn id="9" name="Total" totalsRowFunction="custom" dataDxfId="50" totalsRowDxfId="32">
      <calculatedColumnFormula>SUM(교통비[[#This Row],[Day 1]:[Day 7]])</calculatedColumnFormula>
      <totalsRowFormula>SUM(J12:J17)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교통비" altTextSummary="경비가 발생한 주의 하루당 교통비 목록"/>
    </ext>
  </extLst>
</table>
</file>

<file path=xl/tables/table2.xml><?xml version="1.0" encoding="utf-8"?>
<table xmlns="http://schemas.openxmlformats.org/spreadsheetml/2006/main" id="2" name="숙박_식사" displayName="숙박_식사" ref="B21:J27" headerRowCount="0" totalsRowCount="1" headerRowDxfId="49" dataDxfId="48" totalsRowDxfId="47">
  <tableColumns count="9">
    <tableColumn id="1" name="Lodging &amp; Meals" totalsRowLabel="합계" dataDxfId="46" totalsRowDxfId="45"/>
    <tableColumn id="11" name="Day 1" totalsRowFunction="custom" dataDxfId="31" totalsRowDxfId="30">
      <totalsRowFormula>SUBTOTAL(109,C21,C26)</totalsRowFormula>
    </tableColumn>
    <tableColumn id="14" name="Day 2" totalsRowFunction="custom" dataDxfId="29" totalsRowDxfId="28">
      <totalsRowFormula>SUBTOTAL(109,D21,D26)</totalsRowFormula>
    </tableColumn>
    <tableColumn id="13" name="Day 3" totalsRowFunction="custom" dataDxfId="27" totalsRowDxfId="26">
      <totalsRowFormula>SUBTOTAL(109,E21,E26)</totalsRowFormula>
    </tableColumn>
    <tableColumn id="17" name="Day 4" totalsRowFunction="custom" dataDxfId="25" totalsRowDxfId="24">
      <totalsRowFormula>SUBTOTAL(109,F21,F26)</totalsRowFormula>
    </tableColumn>
    <tableColumn id="16" name="Day 5" totalsRowFunction="custom" dataDxfId="23" totalsRowDxfId="22">
      <totalsRowFormula>SUBTOTAL(109,G21,G26)</totalsRowFormula>
    </tableColumn>
    <tableColumn id="15" name="Day 6" totalsRowFunction="custom" dataDxfId="21" totalsRowDxfId="20">
      <totalsRowFormula>SUBTOTAL(109,H21,H26)</totalsRowFormula>
    </tableColumn>
    <tableColumn id="12" name="Day 7" totalsRowFunction="custom" dataDxfId="19" totalsRowDxfId="18">
      <totalsRowFormula>SUBTOTAL(109,I21,I26)</totalsRowFormula>
    </tableColumn>
    <tableColumn id="9" name="Total" totalsRowFunction="custom" dataDxfId="17" totalsRowDxfId="16">
      <calculatedColumnFormula>SUM(숙박_식사[[#This Row],[Day 1]:[Day 7]])</calculatedColumnFormula>
      <totalsRowFormula>SUBTOTAL(109,J21,J26)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숙박 &amp; 식사비" altTextSummary="경비가 발생한 주의 하루당 숙박 및 식사비 목록"/>
    </ext>
  </extLst>
</table>
</file>

<file path=xl/tables/table3.xml><?xml version="1.0" encoding="utf-8"?>
<table xmlns="http://schemas.openxmlformats.org/spreadsheetml/2006/main" id="3" name="기타" displayName="기타" ref="B30:J35" headerRowCount="0" totalsRowCount="1" headerRowDxfId="44" dataDxfId="43" totalsRowDxfId="42">
  <tableColumns count="9">
    <tableColumn id="1" name="Miscellaneous" totalsRowLabel="합계" dataDxfId="41" totalsRowDxfId="40"/>
    <tableColumn id="2" name="Day 1" totalsRowFunction="sum" dataDxfId="15" totalsRowDxfId="14"/>
    <tableColumn id="3" name="Day 2" totalsRowFunction="sum" dataDxfId="13" totalsRowDxfId="12"/>
    <tableColumn id="4" name="Day 3" totalsRowFunction="sum" dataDxfId="11" totalsRowDxfId="10"/>
    <tableColumn id="5" name="Day 4" totalsRowFunction="sum" dataDxfId="9" totalsRowDxfId="8"/>
    <tableColumn id="6" name="Day 5" totalsRowFunction="sum" dataDxfId="7" totalsRowDxfId="6"/>
    <tableColumn id="7" name="Day 6" totalsRowFunction="sum" dataDxfId="5" totalsRowDxfId="4"/>
    <tableColumn id="8" name="Day 7" totalsRowFunction="sum" dataDxfId="3" totalsRowDxfId="2"/>
    <tableColumn id="9" name="Total" totalsRowFunction="sum" dataDxfId="1" totalsRowDxfId="0">
      <calculatedColumnFormula>SUM(기타[[#This Row],[Day 1]:[Day 7]])</calculatedColumn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기타 비용" altTextSummary="경비가 발생한 주의 하루당 기타 경비 목록"/>
    </ext>
  </extLst>
</table>
</file>

<file path=xl/theme/theme1.xml><?xml version="1.0" encoding="utf-8"?>
<a:theme xmlns:a="http://schemas.openxmlformats.org/drawingml/2006/main" name="Office Theme">
  <a:themeElements>
    <a:clrScheme name="Expense Repor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Repor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45"/>
  <sheetViews>
    <sheetView showGridLines="0" tabSelected="1" zoomScaleNormal="100" workbookViewId="0">
      <selection activeCell="O40" sqref="O40"/>
    </sheetView>
  </sheetViews>
  <sheetFormatPr defaultRowHeight="16.5" customHeight="1" x14ac:dyDescent="0.2"/>
  <cols>
    <col min="1" max="1" width="2" style="5" customWidth="1"/>
    <col min="2" max="2" width="24.42578125" style="5" customWidth="1"/>
    <col min="3" max="9" width="13.7109375" style="5" customWidth="1"/>
    <col min="10" max="10" width="16.5703125" style="5" customWidth="1"/>
    <col min="11" max="11" width="1.42578125" style="5" customWidth="1"/>
    <col min="12" max="16384" width="9.140625" style="5"/>
  </cols>
  <sheetData>
    <row r="1" spans="1:10" s="3" customFormat="1" ht="31.5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spans="1:10" ht="52.5" customHeight="1" x14ac:dyDescent="0.9">
      <c r="A2" s="4" t="s">
        <v>37</v>
      </c>
    </row>
    <row r="4" spans="1:10" ht="16.5" customHeight="1" x14ac:dyDescent="0.2">
      <c r="B4" s="6" t="s">
        <v>1</v>
      </c>
      <c r="C4" s="7" t="s">
        <v>5</v>
      </c>
      <c r="G4" s="8" t="s">
        <v>7</v>
      </c>
      <c r="H4" s="9"/>
      <c r="I4" s="9"/>
      <c r="J4" s="9"/>
    </row>
    <row r="5" spans="1:10" ht="16.5" customHeight="1" x14ac:dyDescent="0.2">
      <c r="B5" s="6" t="s">
        <v>2</v>
      </c>
      <c r="C5" s="7" t="s">
        <v>6</v>
      </c>
      <c r="G5" s="8"/>
    </row>
    <row r="6" spans="1:10" ht="16.5" customHeight="1" x14ac:dyDescent="0.2">
      <c r="B6" s="6" t="s">
        <v>3</v>
      </c>
      <c r="C6" s="10">
        <v>41340</v>
      </c>
      <c r="G6" s="8" t="s">
        <v>8</v>
      </c>
      <c r="H6" s="9"/>
      <c r="I6" s="9"/>
      <c r="J6" s="9"/>
    </row>
    <row r="7" spans="1:10" ht="16.5" customHeight="1" x14ac:dyDescent="0.2">
      <c r="B7" s="6" t="s">
        <v>4</v>
      </c>
      <c r="C7" s="11">
        <v>670</v>
      </c>
    </row>
    <row r="9" spans="1:10" ht="16.5" customHeight="1" x14ac:dyDescent="0.2">
      <c r="C9" s="12" t="str">
        <f t="shared" ref="C9:I9" si="0">UPPER(TEXT(C10,"aaaa"))</f>
        <v>금요일</v>
      </c>
      <c r="D9" s="12" t="str">
        <f t="shared" si="0"/>
        <v>토요일</v>
      </c>
      <c r="E9" s="12" t="str">
        <f t="shared" si="0"/>
        <v>일요일</v>
      </c>
      <c r="F9" s="12" t="str">
        <f t="shared" si="0"/>
        <v>월요일</v>
      </c>
      <c r="G9" s="12" t="str">
        <f t="shared" si="0"/>
        <v>화요일</v>
      </c>
      <c r="H9" s="12" t="str">
        <f t="shared" si="0"/>
        <v>수요일</v>
      </c>
      <c r="I9" s="12" t="str">
        <f t="shared" si="0"/>
        <v>목요일</v>
      </c>
    </row>
    <row r="10" spans="1:10" ht="16.5" customHeight="1" x14ac:dyDescent="0.2">
      <c r="B10" s="13" t="s">
        <v>9</v>
      </c>
      <c r="C10" s="14">
        <f>주중_근무_종료일-6</f>
        <v>41334</v>
      </c>
      <c r="D10" s="14">
        <f>주중_근무_종료일-5</f>
        <v>41335</v>
      </c>
      <c r="E10" s="14">
        <f>주중_근무_종료일-4</f>
        <v>41336</v>
      </c>
      <c r="F10" s="14">
        <f>주중_근무_종료일-3</f>
        <v>41337</v>
      </c>
      <c r="G10" s="14">
        <f>주중_근무_종료일-2</f>
        <v>41338</v>
      </c>
      <c r="H10" s="14">
        <f>주중_근무_종료일-1</f>
        <v>41339</v>
      </c>
      <c r="I10" s="14">
        <f>주중_근무_종료일</f>
        <v>41340</v>
      </c>
      <c r="J10" s="15" t="s">
        <v>17</v>
      </c>
    </row>
    <row r="11" spans="1:10" ht="16.5" customHeight="1" x14ac:dyDescent="0.2">
      <c r="B11" s="16" t="s">
        <v>10</v>
      </c>
      <c r="C11" s="17">
        <v>145</v>
      </c>
      <c r="D11" s="17"/>
      <c r="E11" s="17"/>
      <c r="F11" s="17"/>
      <c r="G11" s="17"/>
      <c r="H11" s="17"/>
      <c r="I11" s="17"/>
      <c r="J11" s="18">
        <f>SUM(교통비[[#This Row],[Day 1]:[Day 7]])</f>
        <v>145</v>
      </c>
    </row>
    <row r="12" spans="1:10" ht="16.5" customHeight="1" x14ac:dyDescent="0.2">
      <c r="B12" s="16" t="s">
        <v>11</v>
      </c>
      <c r="C12" s="33">
        <f>C11*마일리지_요율</f>
        <v>97150</v>
      </c>
      <c r="D12" s="33">
        <f t="shared" ref="D12:I12" si="1">D11*마일리지_요율</f>
        <v>0</v>
      </c>
      <c r="E12" s="33">
        <f t="shared" si="1"/>
        <v>0</v>
      </c>
      <c r="F12" s="33">
        <f t="shared" si="1"/>
        <v>0</v>
      </c>
      <c r="G12" s="33">
        <f t="shared" si="1"/>
        <v>0</v>
      </c>
      <c r="H12" s="33">
        <f t="shared" si="1"/>
        <v>0</v>
      </c>
      <c r="I12" s="33">
        <f t="shared" si="1"/>
        <v>0</v>
      </c>
      <c r="J12" s="34">
        <f>SUM(교통비[[#This Row],[Day 1]:[Day 7]])</f>
        <v>97150</v>
      </c>
    </row>
    <row r="13" spans="1:10" ht="16.5" customHeight="1" x14ac:dyDescent="0.2">
      <c r="B13" s="16" t="s">
        <v>12</v>
      </c>
      <c r="C13" s="35"/>
      <c r="D13" s="35"/>
      <c r="E13" s="35"/>
      <c r="F13" s="35">
        <v>17000</v>
      </c>
      <c r="G13" s="35"/>
      <c r="H13" s="35"/>
      <c r="I13" s="35"/>
      <c r="J13" s="34">
        <f>SUM(교통비[[#This Row],[Day 1]:[Day 7]])</f>
        <v>17000</v>
      </c>
    </row>
    <row r="14" spans="1:10" ht="16.5" customHeight="1" x14ac:dyDescent="0.2">
      <c r="B14" s="16" t="s">
        <v>13</v>
      </c>
      <c r="C14" s="35">
        <v>79000</v>
      </c>
      <c r="D14" s="35"/>
      <c r="E14" s="35"/>
      <c r="F14" s="35">
        <v>79000</v>
      </c>
      <c r="G14" s="35"/>
      <c r="H14" s="35"/>
      <c r="I14" s="35"/>
      <c r="J14" s="34">
        <f>SUM(교통비[[#This Row],[Day 1]:[Day 7]])</f>
        <v>158000</v>
      </c>
    </row>
    <row r="15" spans="1:10" ht="16.5" customHeight="1" x14ac:dyDescent="0.2">
      <c r="B15" s="16" t="s">
        <v>14</v>
      </c>
      <c r="C15" s="35"/>
      <c r="D15" s="35"/>
      <c r="E15" s="35"/>
      <c r="F15" s="35"/>
      <c r="G15" s="35"/>
      <c r="H15" s="35"/>
      <c r="I15" s="35"/>
      <c r="J15" s="34">
        <f>SUM(교통비[[#This Row],[Day 1]:[Day 7]])</f>
        <v>0</v>
      </c>
    </row>
    <row r="16" spans="1:10" ht="16.5" customHeight="1" x14ac:dyDescent="0.2">
      <c r="B16" s="16" t="s">
        <v>15</v>
      </c>
      <c r="C16" s="35"/>
      <c r="D16" s="35"/>
      <c r="E16" s="35"/>
      <c r="F16" s="35"/>
      <c r="G16" s="35"/>
      <c r="H16" s="35"/>
      <c r="I16" s="35"/>
      <c r="J16" s="34">
        <f>SUM(교통비[[#This Row],[Day 1]:[Day 7]])</f>
        <v>0</v>
      </c>
    </row>
    <row r="17" spans="2:10" ht="16.5" customHeight="1" x14ac:dyDescent="0.2">
      <c r="B17" s="16" t="s">
        <v>16</v>
      </c>
      <c r="C17" s="35"/>
      <c r="D17" s="35"/>
      <c r="E17" s="35"/>
      <c r="F17" s="35">
        <v>235000</v>
      </c>
      <c r="G17" s="35"/>
      <c r="H17" s="35"/>
      <c r="I17" s="35"/>
      <c r="J17" s="34">
        <f>SUM(교통비[[#This Row],[Day 1]:[Day 7]])</f>
        <v>235000</v>
      </c>
    </row>
    <row r="18" spans="2:10" ht="16.5" customHeight="1" x14ac:dyDescent="0.2">
      <c r="B18" s="19" t="s">
        <v>17</v>
      </c>
      <c r="C18" s="36">
        <f>SUBTOTAL(109,C12:C17)</f>
        <v>176150</v>
      </c>
      <c r="D18" s="36">
        <f>SUBTOTAL(109,D12:D17)</f>
        <v>0</v>
      </c>
      <c r="E18" s="34"/>
      <c r="F18" s="36">
        <f>SUBTOTAL(109,F12:F17)</f>
        <v>331000</v>
      </c>
      <c r="G18" s="36">
        <f>SUBTOTAL(109,G12:G17)</f>
        <v>0</v>
      </c>
      <c r="H18" s="36">
        <f>SUBTOTAL(109,H12:H17)</f>
        <v>0</v>
      </c>
      <c r="I18" s="36">
        <f>SUBTOTAL(109,I12:I17)</f>
        <v>0</v>
      </c>
      <c r="J18" s="36">
        <f>SUM(J12:J17)</f>
        <v>507150</v>
      </c>
    </row>
    <row r="19" spans="2:10" ht="16.5" customHeight="1" x14ac:dyDescent="0.2">
      <c r="B19" s="26"/>
      <c r="C19" s="26"/>
      <c r="D19" s="26"/>
      <c r="E19" s="26"/>
      <c r="F19" s="26"/>
      <c r="G19" s="26"/>
      <c r="H19" s="26"/>
      <c r="I19" s="26"/>
      <c r="J19" s="26"/>
    </row>
    <row r="20" spans="2:10" ht="16.5" customHeight="1" x14ac:dyDescent="0.2">
      <c r="B20" s="13" t="s">
        <v>18</v>
      </c>
    </row>
    <row r="21" spans="2:10" ht="16.5" customHeight="1" x14ac:dyDescent="0.2">
      <c r="B21" s="16" t="s">
        <v>19</v>
      </c>
      <c r="C21" s="37">
        <v>145000</v>
      </c>
      <c r="D21" s="37"/>
      <c r="E21" s="37"/>
      <c r="F21" s="37"/>
      <c r="G21" s="37"/>
      <c r="H21" s="37"/>
      <c r="I21" s="37"/>
      <c r="J21" s="38">
        <f>SUM(숙박_식사[[#This Row],[Day 1]:[Day 7]])</f>
        <v>145000</v>
      </c>
    </row>
    <row r="22" spans="2:10" ht="16.5" customHeight="1" x14ac:dyDescent="0.2">
      <c r="B22" s="16" t="s">
        <v>20</v>
      </c>
      <c r="C22" s="37">
        <v>11490</v>
      </c>
      <c r="D22" s="37"/>
      <c r="E22" s="37"/>
      <c r="F22" s="37"/>
      <c r="G22" s="37"/>
      <c r="H22" s="37"/>
      <c r="I22" s="37"/>
      <c r="J22" s="38">
        <f>SUM(숙박_식사[[#This Row],[Day 1]:[Day 7]])</f>
        <v>11490</v>
      </c>
    </row>
    <row r="23" spans="2:10" ht="16.5" customHeight="1" x14ac:dyDescent="0.2">
      <c r="B23" s="16" t="s">
        <v>21</v>
      </c>
      <c r="C23" s="37">
        <v>12000</v>
      </c>
      <c r="D23" s="37"/>
      <c r="E23" s="37"/>
      <c r="F23" s="37"/>
      <c r="G23" s="37"/>
      <c r="H23" s="37"/>
      <c r="I23" s="37"/>
      <c r="J23" s="38">
        <f>SUM(숙박_식사[[#This Row],[Day 1]:[Day 7]])</f>
        <v>12000</v>
      </c>
    </row>
    <row r="24" spans="2:10" ht="16.5" customHeight="1" x14ac:dyDescent="0.2">
      <c r="B24" s="16" t="s">
        <v>22</v>
      </c>
      <c r="C24" s="37">
        <v>17000</v>
      </c>
      <c r="D24" s="37"/>
      <c r="E24" s="37"/>
      <c r="F24" s="37"/>
      <c r="G24" s="37"/>
      <c r="H24" s="37"/>
      <c r="I24" s="37"/>
      <c r="J24" s="38">
        <f>SUM(숙박_식사[[#This Row],[Day 1]:[Day 7]])</f>
        <v>17000</v>
      </c>
    </row>
    <row r="25" spans="2:10" ht="16.5" customHeight="1" x14ac:dyDescent="0.2">
      <c r="B25" s="16" t="s">
        <v>23</v>
      </c>
      <c r="C25" s="37">
        <f>C24*마일리지_요율</f>
        <v>11390000</v>
      </c>
      <c r="D25" s="37"/>
      <c r="E25" s="37"/>
      <c r="F25" s="37"/>
      <c r="G25" s="37"/>
      <c r="H25" s="37"/>
      <c r="I25" s="37"/>
      <c r="J25" s="38">
        <f>SUM(숙박_식사[[#This Row],[Day 1]:[Day 7]])</f>
        <v>11390000</v>
      </c>
    </row>
    <row r="26" spans="2:10" ht="16.5" customHeight="1" x14ac:dyDescent="0.2">
      <c r="B26" s="16" t="s">
        <v>24</v>
      </c>
      <c r="C26" s="38">
        <f>SUM(C22:C24)</f>
        <v>40490</v>
      </c>
      <c r="D26" s="38">
        <f t="shared" ref="D26:I26" si="2">SUM(D22:D24)</f>
        <v>0</v>
      </c>
      <c r="E26" s="38">
        <f t="shared" si="2"/>
        <v>0</v>
      </c>
      <c r="F26" s="38">
        <f t="shared" si="2"/>
        <v>0</v>
      </c>
      <c r="G26" s="38">
        <f t="shared" si="2"/>
        <v>0</v>
      </c>
      <c r="H26" s="38">
        <f t="shared" si="2"/>
        <v>0</v>
      </c>
      <c r="I26" s="38">
        <f t="shared" si="2"/>
        <v>0</v>
      </c>
      <c r="J26" s="38">
        <f>SUM(숙박_식사[[#This Row],[Day 1]:[Day 7]])</f>
        <v>40490</v>
      </c>
    </row>
    <row r="27" spans="2:10" ht="16.5" customHeight="1" x14ac:dyDescent="0.2">
      <c r="B27" s="19" t="s">
        <v>17</v>
      </c>
      <c r="C27" s="36">
        <f>SUBTOTAL(109,C21,C26)</f>
        <v>185490</v>
      </c>
      <c r="D27" s="36">
        <f t="shared" ref="D27:I27" si="3">SUBTOTAL(109,D21,D26)</f>
        <v>0</v>
      </c>
      <c r="E27" s="36">
        <f t="shared" si="3"/>
        <v>0</v>
      </c>
      <c r="F27" s="36">
        <f t="shared" si="3"/>
        <v>0</v>
      </c>
      <c r="G27" s="36">
        <f t="shared" si="3"/>
        <v>0</v>
      </c>
      <c r="H27" s="36">
        <f t="shared" si="3"/>
        <v>0</v>
      </c>
      <c r="I27" s="36">
        <f t="shared" si="3"/>
        <v>0</v>
      </c>
      <c r="J27" s="36">
        <f>SUBTOTAL(109,J21,J26)</f>
        <v>185490</v>
      </c>
    </row>
    <row r="28" spans="2:10" ht="16.5" customHeight="1" x14ac:dyDescent="0.2">
      <c r="B28" s="26"/>
      <c r="C28" s="26"/>
      <c r="D28" s="26"/>
      <c r="E28" s="26"/>
      <c r="F28" s="26"/>
      <c r="G28" s="26"/>
      <c r="H28" s="26"/>
      <c r="I28" s="26"/>
      <c r="J28" s="26"/>
    </row>
    <row r="29" spans="2:10" ht="16.5" customHeight="1" x14ac:dyDescent="0.2">
      <c r="B29" s="13" t="s">
        <v>25</v>
      </c>
    </row>
    <row r="30" spans="2:10" ht="16.5" customHeight="1" x14ac:dyDescent="0.2">
      <c r="B30" s="16" t="s">
        <v>26</v>
      </c>
      <c r="C30" s="37"/>
      <c r="D30" s="37"/>
      <c r="E30" s="37"/>
      <c r="F30" s="37"/>
      <c r="G30" s="37"/>
      <c r="H30" s="37"/>
      <c r="I30" s="37"/>
      <c r="J30" s="38">
        <f>SUM(기타[[#This Row],[Day 1]:[Day 7]])</f>
        <v>0</v>
      </c>
    </row>
    <row r="31" spans="2:10" ht="16.5" customHeight="1" x14ac:dyDescent="0.2">
      <c r="B31" s="16" t="s">
        <v>27</v>
      </c>
      <c r="C31" s="37"/>
      <c r="D31" s="37"/>
      <c r="E31" s="37"/>
      <c r="F31" s="37"/>
      <c r="G31" s="37"/>
      <c r="H31" s="37"/>
      <c r="I31" s="37"/>
      <c r="J31" s="38">
        <f>SUM(기타[[#This Row],[Day 1]:[Day 7]])</f>
        <v>0</v>
      </c>
    </row>
    <row r="32" spans="2:10" ht="16.5" customHeight="1" x14ac:dyDescent="0.2">
      <c r="B32" s="16" t="s">
        <v>28</v>
      </c>
      <c r="C32" s="37"/>
      <c r="D32" s="37"/>
      <c r="E32" s="37"/>
      <c r="F32" s="37"/>
      <c r="G32" s="37"/>
      <c r="H32" s="37"/>
      <c r="I32" s="37"/>
      <c r="J32" s="38">
        <f>SUM(기타[[#This Row],[Day 1]:[Day 7]])</f>
        <v>0</v>
      </c>
    </row>
    <row r="33" spans="2:10" ht="16.5" customHeight="1" x14ac:dyDescent="0.2">
      <c r="B33" s="16" t="s">
        <v>29</v>
      </c>
      <c r="C33" s="37"/>
      <c r="D33" s="37"/>
      <c r="E33" s="37"/>
      <c r="F33" s="37"/>
      <c r="G33" s="37"/>
      <c r="H33" s="37"/>
      <c r="I33" s="37"/>
      <c r="J33" s="38">
        <f>SUM(기타[[#This Row],[Day 1]:[Day 7]])</f>
        <v>0</v>
      </c>
    </row>
    <row r="34" spans="2:10" ht="16.5" customHeight="1" x14ac:dyDescent="0.2">
      <c r="B34" s="16" t="s">
        <v>30</v>
      </c>
      <c r="C34" s="37"/>
      <c r="D34" s="37"/>
      <c r="E34" s="37"/>
      <c r="F34" s="37">
        <v>199000</v>
      </c>
      <c r="G34" s="37"/>
      <c r="H34" s="37"/>
      <c r="I34" s="37"/>
      <c r="J34" s="38">
        <f>SUM(기타[[#This Row],[Day 1]:[Day 7]])</f>
        <v>199000</v>
      </c>
    </row>
    <row r="35" spans="2:10" ht="16.5" customHeight="1" x14ac:dyDescent="0.2">
      <c r="B35" s="19" t="s">
        <v>17</v>
      </c>
      <c r="C35" s="36">
        <f>SUBTOTAL(109,기타[Day 1])</f>
        <v>0</v>
      </c>
      <c r="D35" s="36">
        <f>SUBTOTAL(109,기타[Day 2])</f>
        <v>0</v>
      </c>
      <c r="E35" s="36">
        <f>SUBTOTAL(109,기타[Day 3])</f>
        <v>0</v>
      </c>
      <c r="F35" s="36">
        <f>SUBTOTAL(109,기타[Day 4])</f>
        <v>199000</v>
      </c>
      <c r="G35" s="36">
        <f>SUBTOTAL(109,기타[Day 5])</f>
        <v>0</v>
      </c>
      <c r="H35" s="36">
        <f>SUBTOTAL(109,기타[Day 6])</f>
        <v>0</v>
      </c>
      <c r="I35" s="36">
        <f>SUBTOTAL(109,기타[Day 7])</f>
        <v>0</v>
      </c>
      <c r="J35" s="36">
        <f>SUBTOTAL(109,기타[Total])</f>
        <v>199000</v>
      </c>
    </row>
    <row r="36" spans="2:10" ht="19.5" customHeight="1" x14ac:dyDescent="0.2">
      <c r="B36" s="26"/>
      <c r="C36" s="26"/>
      <c r="D36" s="26"/>
      <c r="E36" s="26"/>
      <c r="F36" s="26"/>
      <c r="G36" s="26"/>
      <c r="H36" s="26"/>
      <c r="I36" s="26"/>
      <c r="J36" s="26"/>
    </row>
    <row r="37" spans="2:10" ht="19.5" customHeight="1" x14ac:dyDescent="0.2">
      <c r="B37" s="20" t="s">
        <v>31</v>
      </c>
      <c r="C37" s="39">
        <f>SUM(기타[[#Totals],[Day 1]],숙박_식사[[#Totals],[Day 1]],교통비[[#Totals],[Day 1]])</f>
        <v>361640</v>
      </c>
      <c r="D37" s="40">
        <f>SUM(기타[[#Totals],[Day 2]],숙박_식사[[#Totals],[Day 2]],교통비[[#Totals],[Day 2]])</f>
        <v>0</v>
      </c>
      <c r="E37" s="40">
        <f>SUM(기타[[#Totals],[Day 3]],숙박_식사[[#Totals],[Day 3]],교통비[[#Totals],[Day 3]])</f>
        <v>0</v>
      </c>
      <c r="F37" s="40">
        <f>SUM(기타[[#Totals],[Day 4]],숙박_식사[[#Totals],[Day 4]],교통비[[#Totals],[Day 4]])</f>
        <v>530000</v>
      </c>
      <c r="G37" s="40">
        <f>SUM(기타[[#Totals],[Day 5]],숙박_식사[[#Totals],[Day 5]],교통비[[#Totals],[Day 5]])</f>
        <v>0</v>
      </c>
      <c r="H37" s="40">
        <f>SUM(기타[[#Totals],[Day 6]],숙박_식사[[#Totals],[Day 6]],교통비[[#Totals],[Day 6]])</f>
        <v>0</v>
      </c>
      <c r="I37" s="40">
        <f>SUM(기타[[#Totals],[Day 7]],숙박_식사[[#Totals],[Day 7]],교통비[[#Totals],[Day 7]])</f>
        <v>0</v>
      </c>
      <c r="J37" s="41">
        <f>SUM(기타[[#Totals],[Total]],숙박_식사[[#Totals],[Total]],교통비[[#Totals],[Total]])</f>
        <v>891640</v>
      </c>
    </row>
    <row r="38" spans="2:10" ht="19.5" customHeight="1" x14ac:dyDescent="0.2"/>
    <row r="39" spans="2:10" ht="19.5" customHeight="1" x14ac:dyDescent="0.2">
      <c r="J39" s="15" t="s">
        <v>32</v>
      </c>
    </row>
    <row r="40" spans="2:10" ht="19.5" customHeight="1" x14ac:dyDescent="0.2">
      <c r="B40" s="21" t="s">
        <v>36</v>
      </c>
      <c r="C40" s="22"/>
      <c r="D40" s="22"/>
      <c r="E40" s="23"/>
      <c r="I40" s="24"/>
      <c r="J40" s="42">
        <f>SUM(J18,J27,J35)</f>
        <v>891640</v>
      </c>
    </row>
    <row r="41" spans="2:10" ht="19.5" customHeight="1" x14ac:dyDescent="0.2">
      <c r="B41" s="27"/>
      <c r="C41" s="28"/>
      <c r="D41" s="28"/>
      <c r="E41" s="29"/>
      <c r="J41" s="15" t="s">
        <v>33</v>
      </c>
    </row>
    <row r="42" spans="2:10" ht="16.5" customHeight="1" x14ac:dyDescent="0.2">
      <c r="B42" s="27"/>
      <c r="C42" s="28"/>
      <c r="D42" s="28"/>
      <c r="E42" s="29"/>
      <c r="I42" s="24"/>
      <c r="J42" s="24"/>
    </row>
    <row r="43" spans="2:10" ht="16.5" customHeight="1" x14ac:dyDescent="0.2">
      <c r="B43" s="27"/>
      <c r="C43" s="28"/>
      <c r="D43" s="28"/>
      <c r="E43" s="29"/>
      <c r="J43" s="15" t="s">
        <v>34</v>
      </c>
    </row>
    <row r="44" spans="2:10" ht="16.5" customHeight="1" x14ac:dyDescent="0.2">
      <c r="B44" s="30"/>
      <c r="C44" s="31"/>
      <c r="D44" s="31"/>
      <c r="E44" s="32"/>
      <c r="I44" s="24"/>
      <c r="J44" s="43">
        <f>J40-J42</f>
        <v>891640</v>
      </c>
    </row>
    <row r="45" spans="2:10" ht="16.5" customHeight="1" x14ac:dyDescent="0.2">
      <c r="J45" s="25" t="s">
        <v>35</v>
      </c>
    </row>
  </sheetData>
  <mergeCells count="4">
    <mergeCell ref="B19:J19"/>
    <mergeCell ref="B28:J28"/>
    <mergeCell ref="B36:J36"/>
    <mergeCell ref="B41:E44"/>
  </mergeCells>
  <phoneticPr fontId="10" type="noConversion"/>
  <printOptions horizontalCentered="1"/>
  <pageMargins left="0.4" right="0.4" top="0.8" bottom="0.5" header="0.5" footer="0.5"/>
  <pageSetup scale="80" fitToHeight="0" orientation="portrait" r:id="rId1"/>
  <ignoredErrors>
    <ignoredError sqref="C26" formulaRange="1"/>
  </ignoredErrors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9c1fb53-399a-4d91-bfc2-0a118990ebe4" xsi:nil="true"/>
    <AssetExpire xmlns="49c1fb53-399a-4d91-bfc2-0a118990ebe4">2029-01-01T08:00:00+00:00</AssetExpire>
    <CampaignTagsTaxHTField0 xmlns="49c1fb53-399a-4d91-bfc2-0a118990ebe4">
      <Terms xmlns="http://schemas.microsoft.com/office/infopath/2007/PartnerControls"/>
    </CampaignTagsTaxHTField0>
    <IntlLangReviewDate xmlns="49c1fb53-399a-4d91-bfc2-0a118990ebe4" xsi:nil="true"/>
    <TPFriendlyName xmlns="49c1fb53-399a-4d91-bfc2-0a118990ebe4" xsi:nil="true"/>
    <IntlLangReview xmlns="49c1fb53-399a-4d91-bfc2-0a118990ebe4">false</IntlLangReview>
    <LocLastLocAttemptVersionLookup xmlns="49c1fb53-399a-4d91-bfc2-0a118990ebe4">856625</LocLastLocAttemptVersionLookup>
    <PolicheckWords xmlns="49c1fb53-399a-4d91-bfc2-0a118990ebe4" xsi:nil="true"/>
    <SubmitterId xmlns="49c1fb53-399a-4d91-bfc2-0a118990ebe4" xsi:nil="true"/>
    <AcquiredFrom xmlns="49c1fb53-399a-4d91-bfc2-0a118990ebe4">Internal MS</AcquiredFrom>
    <EditorialStatus xmlns="49c1fb53-399a-4d91-bfc2-0a118990ebe4">Complete</EditorialStatus>
    <Markets xmlns="49c1fb53-399a-4d91-bfc2-0a118990ebe4"/>
    <OriginAsset xmlns="49c1fb53-399a-4d91-bfc2-0a118990ebe4" xsi:nil="true"/>
    <AssetStart xmlns="49c1fb53-399a-4d91-bfc2-0a118990ebe4">2012-09-19T11:17:00+00:00</AssetStart>
    <FriendlyTitle xmlns="49c1fb53-399a-4d91-bfc2-0a118990ebe4" xsi:nil="true"/>
    <MarketSpecific xmlns="49c1fb53-399a-4d91-bfc2-0a118990ebe4">false</MarketSpecific>
    <TPNamespace xmlns="49c1fb53-399a-4d91-bfc2-0a118990ebe4" xsi:nil="true"/>
    <PublishStatusLookup xmlns="49c1fb53-399a-4d91-bfc2-0a118990ebe4">
      <Value>478807</Value>
    </PublishStatusLookup>
    <APAuthor xmlns="49c1fb53-399a-4d91-bfc2-0a118990ebe4">
      <UserInfo>
        <DisplayName>REDMOND\matthos</DisplayName>
        <AccountId>59</AccountId>
        <AccountType/>
      </UserInfo>
    </APAuthor>
    <TPCommandLine xmlns="49c1fb53-399a-4d91-bfc2-0a118990ebe4" xsi:nil="true"/>
    <IntlLangReviewer xmlns="49c1fb53-399a-4d91-bfc2-0a118990ebe4" xsi:nil="true"/>
    <OpenTemplate xmlns="49c1fb53-399a-4d91-bfc2-0a118990ebe4">true</OpenTemplate>
    <CSXSubmissionDate xmlns="49c1fb53-399a-4d91-bfc2-0a118990ebe4" xsi:nil="true"/>
    <TaxCatchAll xmlns="49c1fb53-399a-4d91-bfc2-0a118990ebe4"/>
    <Manager xmlns="49c1fb53-399a-4d91-bfc2-0a118990ebe4" xsi:nil="true"/>
    <NumericId xmlns="49c1fb53-399a-4d91-bfc2-0a118990ebe4" xsi:nil="true"/>
    <ParentAssetId xmlns="49c1fb53-399a-4d91-bfc2-0a118990ebe4" xsi:nil="true"/>
    <OriginalSourceMarket xmlns="49c1fb53-399a-4d91-bfc2-0a118990ebe4">english</OriginalSourceMarket>
    <ApprovalStatus xmlns="49c1fb53-399a-4d91-bfc2-0a118990ebe4">InProgress</ApprovalStatus>
    <TPComponent xmlns="49c1fb53-399a-4d91-bfc2-0a118990ebe4" xsi:nil="true"/>
    <EditorialTags xmlns="49c1fb53-399a-4d91-bfc2-0a118990ebe4" xsi:nil="true"/>
    <TPExecutable xmlns="49c1fb53-399a-4d91-bfc2-0a118990ebe4" xsi:nil="true"/>
    <TPLaunchHelpLink xmlns="49c1fb53-399a-4d91-bfc2-0a118990ebe4" xsi:nil="true"/>
    <LocComments xmlns="49c1fb53-399a-4d91-bfc2-0a118990ebe4" xsi:nil="true"/>
    <LocRecommendedHandoff xmlns="49c1fb53-399a-4d91-bfc2-0a118990ebe4" xsi:nil="true"/>
    <SourceTitle xmlns="49c1fb53-399a-4d91-bfc2-0a118990ebe4" xsi:nil="true"/>
    <CSXUpdate xmlns="49c1fb53-399a-4d91-bfc2-0a118990ebe4">false</CSXUpdate>
    <IntlLocPriority xmlns="49c1fb53-399a-4d91-bfc2-0a118990ebe4" xsi:nil="true"/>
    <UAProjectedTotalWords xmlns="49c1fb53-399a-4d91-bfc2-0a118990ebe4" xsi:nil="true"/>
    <AssetType xmlns="49c1fb53-399a-4d91-bfc2-0a118990ebe4">TP</AssetType>
    <MachineTranslated xmlns="49c1fb53-399a-4d91-bfc2-0a118990ebe4">false</MachineTranslated>
    <OutputCachingOn xmlns="49c1fb53-399a-4d91-bfc2-0a118990ebe4">false</OutputCachingOn>
    <TemplateStatus xmlns="49c1fb53-399a-4d91-bfc2-0a118990ebe4">Complete</TemplateStatus>
    <IsSearchable xmlns="49c1fb53-399a-4d91-bfc2-0a118990ebe4">true</IsSearchable>
    <ContentItem xmlns="49c1fb53-399a-4d91-bfc2-0a118990ebe4" xsi:nil="true"/>
    <HandoffToMSDN xmlns="49c1fb53-399a-4d91-bfc2-0a118990ebe4" xsi:nil="true"/>
    <ShowIn xmlns="49c1fb53-399a-4d91-bfc2-0a118990ebe4">Show everywhere</ShowIn>
    <ThumbnailAssetId xmlns="49c1fb53-399a-4d91-bfc2-0a118990ebe4" xsi:nil="true"/>
    <UALocComments xmlns="49c1fb53-399a-4d91-bfc2-0a118990ebe4" xsi:nil="true"/>
    <UALocRecommendation xmlns="49c1fb53-399a-4d91-bfc2-0a118990ebe4">Localize</UALocRecommendation>
    <LastModifiedDateTime xmlns="49c1fb53-399a-4d91-bfc2-0a118990ebe4" xsi:nil="true"/>
    <LegacyData xmlns="49c1fb53-399a-4d91-bfc2-0a118990ebe4" xsi:nil="true"/>
    <LocManualTestRequired xmlns="49c1fb53-399a-4d91-bfc2-0a118990ebe4">false</LocManualTestRequired>
    <LocMarketGroupTiers2 xmlns="49c1fb53-399a-4d91-bfc2-0a118990ebe4" xsi:nil="true"/>
    <ClipArtFilename xmlns="49c1fb53-399a-4d91-bfc2-0a118990ebe4" xsi:nil="true"/>
    <TPApplication xmlns="49c1fb53-399a-4d91-bfc2-0a118990ebe4" xsi:nil="true"/>
    <CSXHash xmlns="49c1fb53-399a-4d91-bfc2-0a118990ebe4" xsi:nil="true"/>
    <DirectSourceMarket xmlns="49c1fb53-399a-4d91-bfc2-0a118990ebe4">english</DirectSourceMarket>
    <PrimaryImageGen xmlns="49c1fb53-399a-4d91-bfc2-0a118990ebe4">false</PrimaryImageGen>
    <PlannedPubDate xmlns="49c1fb53-399a-4d91-bfc2-0a118990ebe4" xsi:nil="true"/>
    <CSXSubmissionMarket xmlns="49c1fb53-399a-4d91-bfc2-0a118990ebe4" xsi:nil="true"/>
    <Downloads xmlns="49c1fb53-399a-4d91-bfc2-0a118990ebe4">0</Downloads>
    <ArtSampleDocs xmlns="49c1fb53-399a-4d91-bfc2-0a118990ebe4" xsi:nil="true"/>
    <TrustLevel xmlns="49c1fb53-399a-4d91-bfc2-0a118990ebe4">1 Microsoft Managed Content</TrustLevel>
    <BlockPublish xmlns="49c1fb53-399a-4d91-bfc2-0a118990ebe4">false</BlockPublish>
    <TPLaunchHelpLinkType xmlns="49c1fb53-399a-4d91-bfc2-0a118990ebe4">Template</TPLaunchHelpLinkType>
    <LocalizationTagsTaxHTField0 xmlns="49c1fb53-399a-4d91-bfc2-0a118990ebe4">
      <Terms xmlns="http://schemas.microsoft.com/office/infopath/2007/PartnerControls"/>
    </LocalizationTagsTaxHTField0>
    <BusinessGroup xmlns="49c1fb53-399a-4d91-bfc2-0a118990ebe4" xsi:nil="true"/>
    <Providers xmlns="49c1fb53-399a-4d91-bfc2-0a118990ebe4" xsi:nil="true"/>
    <TemplateTemplateType xmlns="49c1fb53-399a-4d91-bfc2-0a118990ebe4">Excel Spreadsheet Template</TemplateTemplateType>
    <TimesCloned xmlns="49c1fb53-399a-4d91-bfc2-0a118990ebe4" xsi:nil="true"/>
    <TPAppVersion xmlns="49c1fb53-399a-4d91-bfc2-0a118990ebe4" xsi:nil="true"/>
    <VoteCount xmlns="49c1fb53-399a-4d91-bfc2-0a118990ebe4" xsi:nil="true"/>
    <AverageRating xmlns="49c1fb53-399a-4d91-bfc2-0a118990ebe4" xsi:nil="true"/>
    <FeatureTagsTaxHTField0 xmlns="49c1fb53-399a-4d91-bfc2-0a118990ebe4">
      <Terms xmlns="http://schemas.microsoft.com/office/infopath/2007/PartnerControls"/>
    </FeatureTagsTaxHTField0>
    <Provider xmlns="49c1fb53-399a-4d91-bfc2-0a118990ebe4" xsi:nil="true"/>
    <UACurrentWords xmlns="49c1fb53-399a-4d91-bfc2-0a118990ebe4" xsi:nil="true"/>
    <AssetId xmlns="49c1fb53-399a-4d91-bfc2-0a118990ebe4">TP103458070</AssetId>
    <TPClientViewer xmlns="49c1fb53-399a-4d91-bfc2-0a118990ebe4" xsi:nil="true"/>
    <DSATActionTaken xmlns="49c1fb53-399a-4d91-bfc2-0a118990ebe4" xsi:nil="true"/>
    <APEditor xmlns="49c1fb53-399a-4d91-bfc2-0a118990ebe4">
      <UserInfo>
        <DisplayName/>
        <AccountId xsi:nil="true"/>
        <AccountType/>
      </UserInfo>
    </APEditor>
    <TPInstallLocation xmlns="49c1fb53-399a-4d91-bfc2-0a118990ebe4" xsi:nil="true"/>
    <OOCacheId xmlns="49c1fb53-399a-4d91-bfc2-0a118990ebe4" xsi:nil="true"/>
    <IsDeleted xmlns="49c1fb53-399a-4d91-bfc2-0a118990ebe4">false</IsDeleted>
    <PublishTargets xmlns="49c1fb53-399a-4d91-bfc2-0a118990ebe4">OfficeOnlineVNext</PublishTargets>
    <ApprovalLog xmlns="49c1fb53-399a-4d91-bfc2-0a118990ebe4" xsi:nil="true"/>
    <BugNumber xmlns="49c1fb53-399a-4d91-bfc2-0a118990ebe4" xsi:nil="true"/>
    <CrawlForDependencies xmlns="49c1fb53-399a-4d91-bfc2-0a118990ebe4">false</CrawlForDependencies>
    <InternalTagsTaxHTField0 xmlns="49c1fb53-399a-4d91-bfc2-0a118990ebe4">
      <Terms xmlns="http://schemas.microsoft.com/office/infopath/2007/PartnerControls"/>
    </InternalTagsTaxHTField0>
    <LastHandOff xmlns="49c1fb53-399a-4d91-bfc2-0a118990ebe4" xsi:nil="true"/>
    <Milestone xmlns="49c1fb53-399a-4d91-bfc2-0a118990ebe4" xsi:nil="true"/>
    <OriginalRelease xmlns="49c1fb53-399a-4d91-bfc2-0a118990ebe4">15</OriginalRelease>
    <RecommendationsModifier xmlns="49c1fb53-399a-4d91-bfc2-0a118990ebe4" xsi:nil="true"/>
    <ScenarioTagsTaxHTField0 xmlns="49c1fb53-399a-4d91-bfc2-0a118990ebe4">
      <Terms xmlns="http://schemas.microsoft.com/office/infopath/2007/PartnerControls"/>
    </ScenarioTagsTaxHTField0>
    <UANotes xmlns="49c1fb53-399a-4d91-bfc2-0a118990ebe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29AF96E-261F-4190-9750-FD5181F9C9BB}"/>
</file>

<file path=customXml/itemProps2.xml><?xml version="1.0" encoding="utf-8"?>
<ds:datastoreItem xmlns:ds="http://schemas.openxmlformats.org/officeDocument/2006/customXml" ds:itemID="{371F0D83-5A08-46A5-A115-91DA399E2ED1}"/>
</file>

<file path=customXml/itemProps3.xml><?xml version="1.0" encoding="utf-8"?>
<ds:datastoreItem xmlns:ds="http://schemas.openxmlformats.org/officeDocument/2006/customXml" ds:itemID="{F71D6BD8-0F47-4058-869A-398337FFA0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경비 보고서</vt:lpstr>
      <vt:lpstr>마일리지_요율</vt:lpstr>
      <vt:lpstr>주중_근무_종료일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Katanyou Petlim</cp:lastModifiedBy>
  <dcterms:created xsi:type="dcterms:W3CDTF">2012-09-17T21:49:54Z</dcterms:created>
  <dcterms:modified xsi:type="dcterms:W3CDTF">2012-12-17T07:21:17Z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0x01010070926BE6910EE541A5C8A9203B4061CC0400C52140320FE295488DD4381964E77F84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