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/>
  <bookViews>
    <workbookView xWindow="0" yWindow="0" windowWidth="25200" windowHeight="12570"/>
  </bookViews>
  <sheets>
    <sheet name="비영리 예산" sheetId="1" r:id="rId1"/>
  </sheets>
  <definedNames>
    <definedName name="FY">'비영리 예산'!$G$1</definedName>
  </definedNames>
  <calcPr calcId="152511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11" i="1"/>
  <c r="G12" i="1"/>
  <c r="G13" i="1"/>
  <c r="G14" i="1"/>
  <c r="G15" i="1"/>
  <c r="F31" i="1"/>
  <c r="G16" i="1" l="1"/>
  <c r="G40" i="1"/>
  <c r="G25" i="1" l="1"/>
  <c r="G9" i="1"/>
  <c r="F27" i="1"/>
  <c r="F28" i="1"/>
  <c r="F29" i="1"/>
  <c r="F30" i="1"/>
  <c r="F32" i="1"/>
  <c r="F33" i="1"/>
  <c r="F34" i="1"/>
  <c r="F35" i="1"/>
  <c r="F36" i="1"/>
  <c r="F37" i="1"/>
  <c r="F38" i="1"/>
  <c r="F39" i="1"/>
  <c r="D40" i="1"/>
  <c r="E40" i="1"/>
  <c r="C40" i="1"/>
  <c r="F25" i="1"/>
  <c r="E25" i="1"/>
  <c r="D25" i="1"/>
  <c r="C25" i="1"/>
  <c r="F11" i="1"/>
  <c r="F12" i="1"/>
  <c r="F13" i="1"/>
  <c r="F14" i="1"/>
  <c r="F15" i="1"/>
  <c r="D16" i="1"/>
  <c r="E16" i="1"/>
  <c r="C16" i="1"/>
  <c r="F9" i="1"/>
  <c r="E9" i="1"/>
  <c r="F40" i="1" l="1"/>
  <c r="F16" i="1"/>
  <c r="D9" i="1" l="1"/>
  <c r="C9" i="1"/>
</calcChain>
</file>

<file path=xl/sharedStrings.xml><?xml version="1.0" encoding="utf-8"?>
<sst xmlns="http://schemas.openxmlformats.org/spreadsheetml/2006/main" count="34" uniqueCount="28">
  <si>
    <t>비영리 예산</t>
  </si>
  <si>
    <t>회계 연도</t>
  </si>
  <si>
    <t>모금 행사 및 이벤트</t>
  </si>
  <si>
    <t>재단</t>
  </si>
  <si>
    <t>기부</t>
  </si>
  <si>
    <t>이자 수입</t>
  </si>
  <si>
    <t>기타</t>
  </si>
  <si>
    <t>수입</t>
  </si>
  <si>
    <t>이전 연도</t>
  </si>
  <si>
    <t>예상</t>
  </si>
  <si>
    <t>실제</t>
  </si>
  <si>
    <t>차이</t>
  </si>
  <si>
    <t>+/- 이전 연도</t>
  </si>
  <si>
    <t>지출</t>
  </si>
  <si>
    <t>급여</t>
  </si>
  <si>
    <t>복리 후생</t>
  </si>
  <si>
    <t>임대</t>
  </si>
  <si>
    <t>공과금</t>
  </si>
  <si>
    <t>출장 및 회의</t>
  </si>
  <si>
    <t>전문가 감정료</t>
  </si>
  <si>
    <t>마케팅/광고</t>
  </si>
  <si>
    <t>보험</t>
  </si>
  <si>
    <t>전화</t>
  </si>
  <si>
    <t>웹 요금(웹 사이트, 모임 공간 등)</t>
  </si>
  <si>
    <t>장비</t>
  </si>
  <si>
    <t>물품</t>
  </si>
  <si>
    <t>발송</t>
  </si>
  <si>
    <t>합계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</si>
</sst>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0_);\(0\)"/>
    <numFmt numFmtId="180" formatCode="#,##0_);\(#,##0\)"/>
    <numFmt numFmtId="181" formatCode="&quot;₩&quot;#,##0_);\(&quot;₩&quot;#,##0\)"/>
  </numFmts>
  <fonts count="1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b/>
      <sz val="36"/>
      <color theme="3"/>
      <name val="맑은 고딕"/>
      <family val="3"/>
      <charset val="129"/>
    </font>
    <font>
      <sz val="11"/>
      <color theme="3"/>
      <name val="맑은 고딕"/>
      <family val="3"/>
      <charset val="129"/>
    </font>
    <font>
      <sz val="19"/>
      <color theme="3"/>
      <name val="맑은 고딕"/>
      <family val="3"/>
      <charset val="129"/>
    </font>
    <font>
      <b/>
      <sz val="19"/>
      <color theme="4"/>
      <name val="맑은 고딕"/>
      <family val="3"/>
      <charset val="129"/>
    </font>
    <font>
      <b/>
      <sz val="14"/>
      <color theme="3"/>
      <name val="맑은 고딕"/>
      <family val="3"/>
      <charset val="129"/>
    </font>
    <font>
      <sz val="10"/>
      <color theme="3"/>
      <name val="맑은 고딕"/>
      <family val="3"/>
      <charset val="129"/>
    </font>
    <font>
      <sz val="8"/>
      <name val="돋움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27">
    <xf numFmtId="0" fontId="0" fillId="0" borderId="0" xfId="0"/>
    <xf numFmtId="0" fontId="7" fillId="0" borderId="0" xfId="2" applyFont="1" applyAlignment="1"/>
    <xf numFmtId="0" fontId="8" fillId="0" borderId="0" xfId="0" applyFont="1"/>
    <xf numFmtId="0" fontId="9" fillId="0" borderId="0" xfId="4" applyFont="1" applyFill="1" applyAlignment="1">
      <alignment horizontal="right"/>
    </xf>
    <xf numFmtId="0" fontId="10" fillId="0" borderId="0" xfId="5" applyFont="1" applyAlignment="1">
      <alignment horizontal="left"/>
    </xf>
    <xf numFmtId="0" fontId="8" fillId="0" borderId="0" xfId="0" applyFont="1" applyFill="1"/>
    <xf numFmtId="0" fontId="11" fillId="0" borderId="0" xfId="6" applyFont="1" applyFill="1">
      <alignment horizontal="right"/>
    </xf>
    <xf numFmtId="0" fontId="11" fillId="0" borderId="0" xfId="6" applyFont="1" applyFill="1" applyAlignment="1">
      <alignment horizontal="right" indent="1"/>
    </xf>
    <xf numFmtId="0" fontId="12" fillId="0" borderId="0" xfId="0" applyFont="1" applyFill="1" applyBorder="1" applyAlignment="1">
      <alignment horizontal="left" vertical="top" indent="1"/>
    </xf>
    <xf numFmtId="0" fontId="12" fillId="0" borderId="0" xfId="0" applyFont="1" applyFill="1" applyBorder="1" applyAlignment="1">
      <alignment horizontal="right" vertical="top"/>
    </xf>
    <xf numFmtId="0" fontId="12" fillId="0" borderId="0" xfId="0" quotePrefix="1" applyFont="1" applyFill="1" applyBorder="1" applyAlignment="1">
      <alignment horizontal="right" vertical="top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center" indent="1"/>
    </xf>
    <xf numFmtId="177" fontId="8" fillId="0" borderId="0" xfId="0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 indent="1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Alignment="1">
      <alignment vertical="center"/>
    </xf>
    <xf numFmtId="180" fontId="8" fillId="0" borderId="0" xfId="1" applyNumberFormat="1" applyFont="1" applyAlignment="1">
      <alignment horizontal="right" vertical="center" indent="1"/>
    </xf>
    <xf numFmtId="181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horizontal="right" vertical="center" indent="1"/>
    </xf>
    <xf numFmtId="181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right" vertical="center" indent="1"/>
    </xf>
  </cellXfs>
  <cellStyles count="7">
    <cellStyle name="백분율" xfId="1" builtinId="5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표준" xfId="0" builtinId="0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numFmt numFmtId="181" formatCode="&quot;₩&quot;#,##0_);\(&quot;₩&quot;#,##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numFmt numFmtId="181" formatCode="&quot;₩&quot;#,##0_);\(&quot;₩&quot;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numFmt numFmtId="181" formatCode="&quot;₩&quot;#,##0_);\(&quot;₩&quot;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numFmt numFmtId="181" formatCode="&quot;₩&quot;#,##0_);\(&quot;₩&quot;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numFmt numFmtId="181" formatCode="&quot;₩&quot;#,##0_);\(&quot;₩&quot;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81" formatCode="&quot;₩&quot;#,##0_);\(&quot;₩&quot;#,##0\)"/>
    </dxf>
    <dxf>
      <numFmt numFmtId="181" formatCode="&quot;₩&quot;#,##0_);\(&quot;₩&quot;#,##0\)"/>
    </dxf>
    <dxf>
      <numFmt numFmtId="181" formatCode="&quot;₩&quot;#,##0_);\(&quot;₩&quot;#,##0\)"/>
    </dxf>
    <dxf>
      <numFmt numFmtId="181" formatCode="&quot;₩&quot;#,##0_);\(&quot;₩&quot;#,##0\)"/>
    </dxf>
    <dxf>
      <numFmt numFmtId="181" formatCode="&quot;₩&quot;#,##0_);\(&quot;₩&quot;#,##0\)"/>
    </dxf>
    <dxf>
      <font>
        <strike val="0"/>
        <outline val="0"/>
        <shadow val="0"/>
        <u val="none"/>
        <vertAlign val="baseline"/>
        <color theme="3"/>
        <name val="맑은 고딕"/>
        <scheme val="none"/>
      </font>
      <numFmt numFmtId="180" formatCode="#,##0_);\(#,##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80" formatCode="#,##0_);\(#,##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80" formatCode="#,##0_);\(#,##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80" formatCode="#,##0_);\(#,##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80" formatCode="#,##0_);\(#,##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0_);\(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0_);\(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0_);\(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0_);\(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7" formatCode="0_);\(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4"/>
      <tableStyleElement type="headerRow" dxfId="33"/>
      <tableStyleElement type="totalRow" dxfId="32"/>
      <tableStyleElement type="firstColumn" dxfId="31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RevenueTable[[#Headers],[수입]]</c:f>
          <c:strCache>
            <c:ptCount val="1"/>
            <c:pt idx="0">
              <c:v>수입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'비영리 예산'!$C$9:$C$10</c:f>
              <c:strCache>
                <c:ptCount val="2"/>
                <c:pt idx="0">
                  <c:v>FY 2011</c:v>
                </c:pt>
                <c:pt idx="1">
                  <c:v>이전 연도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'비영리 예산'!$C$16</c:f>
              <c:numCache>
                <c:formatCode>"₩"#,##0_);\("₩"#,##0\)</c:formatCode>
                <c:ptCount val="1"/>
                <c:pt idx="0">
                  <c:v>230000000</c:v>
                </c:pt>
              </c:numCache>
            </c:numRef>
          </c:val>
        </c:ser>
        <c:ser>
          <c:idx val="1"/>
          <c:order val="1"/>
          <c:tx>
            <c:strRef>
              <c:f>'비영리 예산'!$D$9:$D$10</c:f>
              <c:strCache>
                <c:ptCount val="2"/>
                <c:pt idx="0">
                  <c:v>FY 2012</c:v>
                </c:pt>
                <c:pt idx="1">
                  <c:v>예상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'비영리 예산'!$D$16</c:f>
              <c:numCache>
                <c:formatCode>"₩"#,##0_);\("₩"#,##0\)</c:formatCode>
                <c:ptCount val="1"/>
                <c:pt idx="0">
                  <c:v>290000000</c:v>
                </c:pt>
              </c:numCache>
            </c:numRef>
          </c:val>
        </c:ser>
        <c:ser>
          <c:idx val="2"/>
          <c:order val="2"/>
          <c:tx>
            <c:strRef>
              <c:f>'비영리 예산'!$E$9:$E$10</c:f>
              <c:strCache>
                <c:ptCount val="2"/>
                <c:pt idx="0">
                  <c:v>FY 2012</c:v>
                </c:pt>
                <c:pt idx="1">
                  <c:v>실제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'비영리 예산'!$E$16</c:f>
              <c:numCache>
                <c:formatCode>"₩"#,##0_);\("₩"#,##0\)</c:formatCode>
                <c:ptCount val="1"/>
                <c:pt idx="0">
                  <c:v>250000000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42591008"/>
        <c:axId val="142591568"/>
      </c:barChart>
      <c:catAx>
        <c:axId val="14259100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42591568"/>
        <c:crosses val="autoZero"/>
        <c:auto val="1"/>
        <c:lblAlgn val="ctr"/>
        <c:lblOffset val="100"/>
        <c:noMultiLvlLbl val="0"/>
      </c:catAx>
      <c:valAx>
        <c:axId val="14259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₩&quot;#,##0_);[Red]\(&quot;₩&quot;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142591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ko-KR" altLang="en-US" sz="1000" b="0" i="0" cap="none" spc="30" baseline="0">
                      <a:solidFill>
                        <a:schemeClr val="tx2"/>
                      </a:solidFill>
                      <a:latin typeface="맑은 고딕" panose="020B0503020000020004" pitchFamily="50" charset="-127"/>
                      <a:ea typeface="맑은 고딕" panose="020B0503020000020004" pitchFamily="50" charset="-127"/>
                    </a:rPr>
                    <a:t>천 단위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ExpenseTable[[#Headers],[지출]]</c:f>
          <c:strCache>
            <c:ptCount val="1"/>
            <c:pt idx="0">
              <c:v>지출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'비영리 예산'!$C$25:$C$26</c:f>
              <c:strCache>
                <c:ptCount val="2"/>
                <c:pt idx="0">
                  <c:v>FY 2011</c:v>
                </c:pt>
                <c:pt idx="1">
                  <c:v>이전 연도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'비영리 예산'!$C$40</c:f>
              <c:numCache>
                <c:formatCode>"₩"#,##0_);\("₩"#,##0\)</c:formatCode>
                <c:ptCount val="1"/>
                <c:pt idx="0">
                  <c:v>29500000</c:v>
                </c:pt>
              </c:numCache>
            </c:numRef>
          </c:val>
        </c:ser>
        <c:ser>
          <c:idx val="1"/>
          <c:order val="1"/>
          <c:tx>
            <c:strRef>
              <c:f>'비영리 예산'!$D$25:$D$26</c:f>
              <c:strCache>
                <c:ptCount val="2"/>
                <c:pt idx="0">
                  <c:v>FY 2012</c:v>
                </c:pt>
                <c:pt idx="1">
                  <c:v>예상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'비영리 예산'!$D$40</c:f>
              <c:numCache>
                <c:formatCode>"₩"#,##0_);\("₩"#,##0\)</c:formatCode>
                <c:ptCount val="1"/>
                <c:pt idx="0">
                  <c:v>46700000</c:v>
                </c:pt>
              </c:numCache>
            </c:numRef>
          </c:val>
        </c:ser>
        <c:ser>
          <c:idx val="2"/>
          <c:order val="2"/>
          <c:tx>
            <c:strRef>
              <c:f>'비영리 예산'!$E$25:$E$26</c:f>
              <c:strCache>
                <c:ptCount val="2"/>
                <c:pt idx="0">
                  <c:v>FY 2012</c:v>
                </c:pt>
                <c:pt idx="1">
                  <c:v>실제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'비영리 예산'!$E$40</c:f>
              <c:numCache>
                <c:formatCode>"₩"#,##0_);\("₩"#,##0\)</c:formatCode>
                <c:ptCount val="1"/>
                <c:pt idx="0">
                  <c:v>47750000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42595488"/>
        <c:axId val="142596048"/>
      </c:barChart>
      <c:catAx>
        <c:axId val="14259548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42596048"/>
        <c:crosses val="autoZero"/>
        <c:auto val="1"/>
        <c:lblAlgn val="ctr"/>
        <c:lblOffset val="100"/>
        <c:noMultiLvlLbl val="0"/>
      </c:catAx>
      <c:valAx>
        <c:axId val="14259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₩&quot;#,##0_);[Red]\(&quot;₩&quot;#,##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25954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ko-KR" altLang="en-US" sz="1000" b="0" i="0" cap="none" spc="30" baseline="0">
                      <a:solidFill>
                        <a:schemeClr val="tx2"/>
                      </a:solidFill>
                      <a:latin typeface="맑은 고딕" panose="020B0503020000020004" pitchFamily="50" charset="-127"/>
                      <a:ea typeface="맑은 고딕" panose="020B0503020000020004" pitchFamily="50" charset="-127"/>
                    </a:rPr>
                    <a:t>천 단위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수익" descr="해당 회계 연도의 이전, 제안, 실제 수익을 비교하는 막대형 차트" title="수익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18</xdr:row>
      <xdr:rowOff>38100</xdr:rowOff>
    </xdr:from>
    <xdr:to>
      <xdr:col>7</xdr:col>
      <xdr:colOff>95250</xdr:colOff>
      <xdr:row>24</xdr:row>
      <xdr:rowOff>19050</xdr:rowOff>
    </xdr:to>
    <xdr:graphicFrame macro="">
      <xdr:nvGraphicFramePr>
        <xdr:cNvPr id="7" name="수익" descr="해당 회계 연도의 이전, 제안, 실제 수익을 비교하는 막대형 차트" title="수익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RevenueTable" displayName="RevenueTable" ref="B10:G16" totalsRowCount="1" headerRowDxfId="29" dataDxfId="28" totalsRowDxfId="27">
  <tableColumns count="6">
    <tableColumn id="1" name="수입" totalsRowLabel="합계" dataDxfId="26" totalsRowDxfId="25"/>
    <tableColumn id="2" name="이전 연도" totalsRowFunction="sum" dataDxfId="24" totalsRowDxfId="4"/>
    <tableColumn id="3" name="예상" totalsRowFunction="sum" dataDxfId="23" totalsRowDxfId="3"/>
    <tableColumn id="4" name="실제" totalsRowFunction="sum" dataDxfId="22" totalsRowDxfId="2"/>
    <tableColumn id="5" name="차이" totalsRowFunction="sum" dataDxfId="21" totalsRowDxfId="1">
      <calculatedColumnFormula>RevenueTable[[#This Row],[실제]]-RevenueTable[[#This Row],[예상]]</calculatedColumnFormula>
    </tableColumn>
    <tableColumn id="6" name="+/- 이전 연도" totalsRowFunction="min" dataDxfId="20" totalsRowDxfId="0">
      <calculatedColumnFormula>RevenueTable[[#This Row],[실제]]-RevenueTable[[#This Row],[이전 연도]]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수익" altTextSummary="실제 예산액을 이전 연도와 비교하여 얻은 차이 값과 함께 이전, 제안, 실제 회계 연도별 수익 및 합계를 표시하는 목록"/>
    </ext>
  </extLst>
</table>
</file>

<file path=xl/tables/table2.xml><?xml version="1.0" encoding="utf-8"?>
<table xmlns="http://schemas.openxmlformats.org/spreadsheetml/2006/main" id="2" name="ExpenseTable" displayName="ExpenseTable" ref="B26:G40" totalsRowCount="1" headerRowDxfId="19" dataDxfId="18" totalsRowDxfId="17">
  <tableColumns count="6">
    <tableColumn id="1" name="지출" totalsRowLabel="합계" dataDxfId="16" totalsRowDxfId="15"/>
    <tableColumn id="2" name="이전 연도" totalsRowFunction="sum" dataDxfId="14" totalsRowDxfId="9"/>
    <tableColumn id="3" name="예상" totalsRowFunction="sum" dataDxfId="13" totalsRowDxfId="8"/>
    <tableColumn id="4" name="실제" totalsRowFunction="sum" dataDxfId="12" totalsRowDxfId="7"/>
    <tableColumn id="5" name="차이" totalsRowFunction="sum" dataDxfId="11" totalsRowDxfId="6">
      <calculatedColumnFormula>ExpenseTable[[#This Row],[실제]]-ExpenseTable[[#This Row],[예상]]</calculatedColumnFormula>
    </tableColumn>
    <tableColumn id="6" name="+/- 이전 연도" totalsRowFunction="sum" dataDxfId="10" totalsRowDxfId="5">
      <calculatedColumnFormula>ExpenseTable[[#This Row],[실제]]-ExpenseTable[[#This Row],[이전 연도]]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수익" altTextSummary="실제 예산액을 이전 연도와 비교하여 얻은 차이 값과 함께 이전, 제안, 실제 회계 연도별 수익 및 합계를 표시하는 목록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0"/>
  <sheetViews>
    <sheetView showGridLines="0" tabSelected="1" zoomScaleNormal="100" workbookViewId="0"/>
  </sheetViews>
  <sheetFormatPr defaultRowHeight="24" customHeight="1" x14ac:dyDescent="0.3"/>
  <cols>
    <col min="1" max="1" width="2.85546875" style="2" customWidth="1"/>
    <col min="2" max="2" width="38.7109375" style="2" customWidth="1"/>
    <col min="3" max="7" width="18.85546875" style="2" customWidth="1"/>
    <col min="8" max="8" width="2.85546875" style="2" customWidth="1"/>
    <col min="9" max="16384" width="9.140625" style="2"/>
  </cols>
  <sheetData>
    <row r="1" spans="2:7" ht="58.5" customHeight="1" x14ac:dyDescent="0.9">
      <c r="B1" s="1" t="s">
        <v>0</v>
      </c>
      <c r="F1" s="3" t="s">
        <v>1</v>
      </c>
      <c r="G1" s="4">
        <v>2012</v>
      </c>
    </row>
    <row r="2" spans="2:7" ht="24" customHeight="1" x14ac:dyDescent="0.9">
      <c r="B2" s="1"/>
      <c r="F2" s="3"/>
      <c r="G2" s="4"/>
    </row>
    <row r="9" spans="2:7" ht="24" customHeight="1" x14ac:dyDescent="0.35">
      <c r="B9" s="5"/>
      <c r="C9" s="6" t="str">
        <f>CONCATENATE("FY ",FY-1)</f>
        <v>FY 2011</v>
      </c>
      <c r="D9" s="6" t="str">
        <f>CONCATENATE("FY ",FY)</f>
        <v>FY 2012</v>
      </c>
      <c r="E9" s="6" t="str">
        <f>CONCATENATE("FY ",FY)</f>
        <v>FY 2012</v>
      </c>
      <c r="F9" s="6" t="str">
        <f>CONCATENATE("FY ",FY)</f>
        <v>FY 2012</v>
      </c>
      <c r="G9" s="7" t="str">
        <f>CONCATENATE("FY ",FY)</f>
        <v>FY 2012</v>
      </c>
    </row>
    <row r="10" spans="2:7" ht="24" customHeight="1" x14ac:dyDescent="0.3">
      <c r="B10" s="8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10" t="s">
        <v>12</v>
      </c>
    </row>
    <row r="11" spans="2:7" ht="24" customHeight="1" x14ac:dyDescent="0.3">
      <c r="B11" s="11" t="s">
        <v>2</v>
      </c>
      <c r="C11" s="17">
        <v>150000000</v>
      </c>
      <c r="D11" s="17">
        <v>200000000</v>
      </c>
      <c r="E11" s="17">
        <v>180000000</v>
      </c>
      <c r="F11" s="17">
        <f>RevenueTable[[#This Row],[실제]]-RevenueTable[[#This Row],[예상]]</f>
        <v>-20000000</v>
      </c>
      <c r="G11" s="18">
        <f>RevenueTable[[#This Row],[실제]]-RevenueTable[[#This Row],[이전 연도]]</f>
        <v>30000000</v>
      </c>
    </row>
    <row r="12" spans="2:7" ht="24" customHeight="1" x14ac:dyDescent="0.3">
      <c r="B12" s="11" t="s">
        <v>3</v>
      </c>
      <c r="C12" s="17">
        <v>50000000</v>
      </c>
      <c r="D12" s="17">
        <v>50000000</v>
      </c>
      <c r="E12" s="17">
        <v>50000000</v>
      </c>
      <c r="F12" s="17">
        <f>RevenueTable[[#This Row],[실제]]-RevenueTable[[#This Row],[예상]]</f>
        <v>0</v>
      </c>
      <c r="G12" s="18">
        <f>RevenueTable[[#This Row],[실제]]-RevenueTable[[#This Row],[이전 연도]]</f>
        <v>0</v>
      </c>
    </row>
    <row r="13" spans="2:7" ht="24" customHeight="1" x14ac:dyDescent="0.3">
      <c r="B13" s="11" t="s">
        <v>4</v>
      </c>
      <c r="C13" s="17">
        <v>30000000</v>
      </c>
      <c r="D13" s="17">
        <v>40000000</v>
      </c>
      <c r="E13" s="17">
        <v>20000000</v>
      </c>
      <c r="F13" s="17">
        <f>RevenueTable[[#This Row],[실제]]-RevenueTable[[#This Row],[예상]]</f>
        <v>-20000000</v>
      </c>
      <c r="G13" s="18">
        <f>RevenueTable[[#This Row],[실제]]-RevenueTable[[#This Row],[이전 연도]]</f>
        <v>-10000000</v>
      </c>
    </row>
    <row r="14" spans="2:7" ht="24" customHeight="1" x14ac:dyDescent="0.3">
      <c r="B14" s="11" t="s">
        <v>5</v>
      </c>
      <c r="C14" s="17"/>
      <c r="D14" s="17"/>
      <c r="E14" s="17"/>
      <c r="F14" s="17">
        <f>RevenueTable[[#This Row],[실제]]-RevenueTable[[#This Row],[예상]]</f>
        <v>0</v>
      </c>
      <c r="G14" s="18">
        <f>RevenueTable[[#This Row],[실제]]-RevenueTable[[#This Row],[이전 연도]]</f>
        <v>0</v>
      </c>
    </row>
    <row r="15" spans="2:7" ht="24" customHeight="1" x14ac:dyDescent="0.3">
      <c r="B15" s="11" t="s">
        <v>6</v>
      </c>
      <c r="C15" s="17"/>
      <c r="D15" s="17"/>
      <c r="E15" s="17"/>
      <c r="F15" s="17">
        <f>RevenueTable[[#This Row],[실제]]-RevenueTable[[#This Row],[예상]]</f>
        <v>0</v>
      </c>
      <c r="G15" s="18">
        <f>RevenueTable[[#This Row],[실제]]-RevenueTable[[#This Row],[이전 연도]]</f>
        <v>0</v>
      </c>
    </row>
    <row r="16" spans="2:7" ht="24" customHeight="1" x14ac:dyDescent="0.3">
      <c r="B16" s="11" t="s">
        <v>27</v>
      </c>
      <c r="C16" s="25">
        <f>SUBTOTAL(109,RevenueTable[이전 연도])</f>
        <v>230000000</v>
      </c>
      <c r="D16" s="25">
        <f>SUBTOTAL(109,RevenueTable[예상])</f>
        <v>290000000</v>
      </c>
      <c r="E16" s="25">
        <f>SUBTOTAL(109,RevenueTable[실제])</f>
        <v>250000000</v>
      </c>
      <c r="F16" s="25">
        <f>SUBTOTAL(109,RevenueTable[차이])</f>
        <v>-40000000</v>
      </c>
      <c r="G16" s="26">
        <f>SUBTOTAL(105,RevenueTable[+/- 이전 연도])</f>
        <v>-10000000</v>
      </c>
    </row>
    <row r="17" spans="2:7" s="5" customFormat="1" ht="24" customHeight="1" x14ac:dyDescent="0.3">
      <c r="B17" s="20"/>
      <c r="C17" s="20"/>
      <c r="D17" s="20"/>
      <c r="E17" s="20"/>
      <c r="F17" s="20"/>
      <c r="G17" s="20"/>
    </row>
    <row r="18" spans="2:7" s="5" customFormat="1" ht="24" customHeight="1" x14ac:dyDescent="0.3">
      <c r="B18" s="12"/>
      <c r="C18" s="13"/>
      <c r="D18" s="13"/>
      <c r="E18" s="13"/>
      <c r="F18" s="13"/>
      <c r="G18" s="14"/>
    </row>
    <row r="19" spans="2:7" s="5" customFormat="1" ht="24" customHeight="1" x14ac:dyDescent="0.3">
      <c r="B19" s="12"/>
      <c r="C19" s="13"/>
      <c r="D19" s="13"/>
      <c r="E19" s="13"/>
      <c r="F19" s="13"/>
      <c r="G19" s="14"/>
    </row>
    <row r="20" spans="2:7" s="5" customFormat="1" ht="24" customHeight="1" x14ac:dyDescent="0.3">
      <c r="B20" s="12"/>
      <c r="C20" s="13"/>
      <c r="D20" s="13"/>
      <c r="E20" s="13"/>
      <c r="F20" s="13"/>
      <c r="G20" s="14"/>
    </row>
    <row r="21" spans="2:7" s="5" customFormat="1" ht="24" customHeight="1" x14ac:dyDescent="0.3">
      <c r="B21" s="12"/>
      <c r="C21" s="13"/>
      <c r="D21" s="13"/>
      <c r="E21" s="13"/>
      <c r="F21" s="13"/>
      <c r="G21" s="14"/>
    </row>
    <row r="22" spans="2:7" s="5" customFormat="1" ht="24" customHeight="1" x14ac:dyDescent="0.3">
      <c r="B22" s="19"/>
      <c r="C22" s="19"/>
      <c r="D22" s="19"/>
      <c r="E22" s="19"/>
      <c r="F22" s="19"/>
    </row>
    <row r="25" spans="2:7" ht="24" customHeight="1" x14ac:dyDescent="0.35">
      <c r="C25" s="6" t="str">
        <f>CONCATENATE("FY ",FY-1)</f>
        <v>FY 2011</v>
      </c>
      <c r="D25" s="6" t="str">
        <f>CONCATENATE("FY ",FY)</f>
        <v>FY 2012</v>
      </c>
      <c r="E25" s="6" t="str">
        <f>CONCATENATE("FY ",FY)</f>
        <v>FY 2012</v>
      </c>
      <c r="F25" s="6" t="str">
        <f>CONCATENATE("FY ",FY)</f>
        <v>FY 2012</v>
      </c>
      <c r="G25" s="7" t="str">
        <f>CONCATENATE("FY ",FY)</f>
        <v>FY 2012</v>
      </c>
    </row>
    <row r="26" spans="2:7" ht="24" customHeight="1" x14ac:dyDescent="0.3">
      <c r="B26" s="15" t="s">
        <v>13</v>
      </c>
      <c r="C26" s="9" t="s">
        <v>8</v>
      </c>
      <c r="D26" s="9" t="s">
        <v>9</v>
      </c>
      <c r="E26" s="9" t="s">
        <v>10</v>
      </c>
      <c r="F26" s="9" t="s">
        <v>11</v>
      </c>
      <c r="G26" s="10" t="s">
        <v>12</v>
      </c>
    </row>
    <row r="27" spans="2:7" ht="24" customHeight="1" x14ac:dyDescent="0.3">
      <c r="B27" s="16" t="s">
        <v>14</v>
      </c>
      <c r="C27" s="21">
        <v>15000000</v>
      </c>
      <c r="D27" s="21">
        <v>30000000</v>
      </c>
      <c r="E27" s="21">
        <v>30000000</v>
      </c>
      <c r="F27" s="21">
        <f>ExpenseTable[[#This Row],[실제]]-ExpenseTable[[#This Row],[예상]]</f>
        <v>0</v>
      </c>
      <c r="G27" s="22">
        <f>ExpenseTable[[#This Row],[실제]]-ExpenseTable[[#This Row],[이전 연도]]</f>
        <v>15000000</v>
      </c>
    </row>
    <row r="28" spans="2:7" ht="24" customHeight="1" x14ac:dyDescent="0.3">
      <c r="B28" s="16" t="s">
        <v>15</v>
      </c>
      <c r="C28" s="21">
        <v>5000000</v>
      </c>
      <c r="D28" s="21">
        <v>7500000</v>
      </c>
      <c r="E28" s="21">
        <v>7800000</v>
      </c>
      <c r="F28" s="21">
        <f>ExpenseTable[[#This Row],[실제]]-ExpenseTable[[#This Row],[예상]]</f>
        <v>300000</v>
      </c>
      <c r="G28" s="22">
        <f>ExpenseTable[[#This Row],[실제]]-ExpenseTable[[#This Row],[이전 연도]]</f>
        <v>2800000</v>
      </c>
    </row>
    <row r="29" spans="2:7" ht="24" customHeight="1" x14ac:dyDescent="0.3">
      <c r="B29" s="16" t="s">
        <v>16</v>
      </c>
      <c r="C29" s="21">
        <v>6000000</v>
      </c>
      <c r="D29" s="21">
        <v>6000000</v>
      </c>
      <c r="E29" s="21">
        <v>6000000</v>
      </c>
      <c r="F29" s="21">
        <f>ExpenseTable[[#This Row],[실제]]-ExpenseTable[[#This Row],[예상]]</f>
        <v>0</v>
      </c>
      <c r="G29" s="22">
        <f>ExpenseTable[[#This Row],[실제]]-ExpenseTable[[#This Row],[이전 연도]]</f>
        <v>0</v>
      </c>
    </row>
    <row r="30" spans="2:7" ht="24" customHeight="1" x14ac:dyDescent="0.3">
      <c r="B30" s="16" t="s">
        <v>17</v>
      </c>
      <c r="C30" s="21">
        <v>1000000</v>
      </c>
      <c r="D30" s="21">
        <v>1200000</v>
      </c>
      <c r="E30" s="21">
        <v>1150000</v>
      </c>
      <c r="F30" s="21">
        <f>ExpenseTable[[#This Row],[실제]]-ExpenseTable[[#This Row],[예상]]</f>
        <v>-50000</v>
      </c>
      <c r="G30" s="22">
        <f>ExpenseTable[[#This Row],[실제]]-ExpenseTable[[#This Row],[이전 연도]]</f>
        <v>150000</v>
      </c>
    </row>
    <row r="31" spans="2:7" ht="24" customHeight="1" x14ac:dyDescent="0.3">
      <c r="B31" s="16" t="s">
        <v>18</v>
      </c>
      <c r="C31" s="21">
        <v>2500000</v>
      </c>
      <c r="D31" s="21">
        <v>2000000</v>
      </c>
      <c r="E31" s="21">
        <v>2800000</v>
      </c>
      <c r="F31" s="21">
        <f>ExpenseTable[[#This Row],[실제]]-ExpenseTable[[#This Row],[예상]]</f>
        <v>800000</v>
      </c>
      <c r="G31" s="22">
        <f>ExpenseTable[[#This Row],[실제]]-ExpenseTable[[#This Row],[이전 연도]]</f>
        <v>300000</v>
      </c>
    </row>
    <row r="32" spans="2:7" ht="24" customHeight="1" x14ac:dyDescent="0.3">
      <c r="B32" s="16" t="s">
        <v>19</v>
      </c>
      <c r="C32" s="21"/>
      <c r="D32" s="21"/>
      <c r="E32" s="21"/>
      <c r="F32" s="21">
        <f>ExpenseTable[[#This Row],[실제]]-ExpenseTable[[#This Row],[예상]]</f>
        <v>0</v>
      </c>
      <c r="G32" s="22">
        <f>ExpenseTable[[#This Row],[실제]]-ExpenseTable[[#This Row],[이전 연도]]</f>
        <v>0</v>
      </c>
    </row>
    <row r="33" spans="2:7" ht="24" customHeight="1" x14ac:dyDescent="0.3">
      <c r="B33" s="16" t="s">
        <v>20</v>
      </c>
      <c r="C33" s="21"/>
      <c r="D33" s="21"/>
      <c r="E33" s="21"/>
      <c r="F33" s="21">
        <f>ExpenseTable[[#This Row],[실제]]-ExpenseTable[[#This Row],[예상]]</f>
        <v>0</v>
      </c>
      <c r="G33" s="22">
        <f>ExpenseTable[[#This Row],[실제]]-ExpenseTable[[#This Row],[이전 연도]]</f>
        <v>0</v>
      </c>
    </row>
    <row r="34" spans="2:7" ht="24" customHeight="1" x14ac:dyDescent="0.3">
      <c r="B34" s="16" t="s">
        <v>21</v>
      </c>
      <c r="C34" s="21"/>
      <c r="D34" s="21"/>
      <c r="E34" s="21"/>
      <c r="F34" s="21">
        <f>ExpenseTable[[#This Row],[실제]]-ExpenseTable[[#This Row],[예상]]</f>
        <v>0</v>
      </c>
      <c r="G34" s="22">
        <f>ExpenseTable[[#This Row],[실제]]-ExpenseTable[[#This Row],[이전 연도]]</f>
        <v>0</v>
      </c>
    </row>
    <row r="35" spans="2:7" ht="24" customHeight="1" x14ac:dyDescent="0.3">
      <c r="B35" s="16" t="s">
        <v>22</v>
      </c>
      <c r="C35" s="21"/>
      <c r="D35" s="21"/>
      <c r="E35" s="21"/>
      <c r="F35" s="21">
        <f>ExpenseTable[[#This Row],[실제]]-ExpenseTable[[#This Row],[예상]]</f>
        <v>0</v>
      </c>
      <c r="G35" s="22">
        <f>ExpenseTable[[#This Row],[실제]]-ExpenseTable[[#This Row],[이전 연도]]</f>
        <v>0</v>
      </c>
    </row>
    <row r="36" spans="2:7" ht="24" customHeight="1" x14ac:dyDescent="0.3">
      <c r="B36" s="16" t="s">
        <v>23</v>
      </c>
      <c r="C36" s="21"/>
      <c r="D36" s="21"/>
      <c r="E36" s="21"/>
      <c r="F36" s="21">
        <f>ExpenseTable[[#This Row],[실제]]-ExpenseTable[[#This Row],[예상]]</f>
        <v>0</v>
      </c>
      <c r="G36" s="22">
        <f>ExpenseTable[[#This Row],[실제]]-ExpenseTable[[#This Row],[이전 연도]]</f>
        <v>0</v>
      </c>
    </row>
    <row r="37" spans="2:7" ht="24" customHeight="1" x14ac:dyDescent="0.3">
      <c r="B37" s="16" t="s">
        <v>24</v>
      </c>
      <c r="C37" s="21"/>
      <c r="D37" s="21"/>
      <c r="E37" s="21"/>
      <c r="F37" s="21">
        <f>ExpenseTable[[#This Row],[실제]]-ExpenseTable[[#This Row],[예상]]</f>
        <v>0</v>
      </c>
      <c r="G37" s="22">
        <f>ExpenseTable[[#This Row],[실제]]-ExpenseTable[[#This Row],[이전 연도]]</f>
        <v>0</v>
      </c>
    </row>
    <row r="38" spans="2:7" ht="24" customHeight="1" x14ac:dyDescent="0.3">
      <c r="B38" s="16" t="s">
        <v>25</v>
      </c>
      <c r="C38" s="21"/>
      <c r="D38" s="21"/>
      <c r="E38" s="21"/>
      <c r="F38" s="21">
        <f>ExpenseTable[[#This Row],[실제]]-ExpenseTable[[#This Row],[예상]]</f>
        <v>0</v>
      </c>
      <c r="G38" s="22">
        <f>ExpenseTable[[#This Row],[실제]]-ExpenseTable[[#This Row],[이전 연도]]</f>
        <v>0</v>
      </c>
    </row>
    <row r="39" spans="2:7" ht="24" customHeight="1" x14ac:dyDescent="0.3">
      <c r="B39" s="16" t="s">
        <v>26</v>
      </c>
      <c r="C39" s="21"/>
      <c r="D39" s="21"/>
      <c r="E39" s="21"/>
      <c r="F39" s="21">
        <f>ExpenseTable[[#This Row],[실제]]-ExpenseTable[[#This Row],[예상]]</f>
        <v>0</v>
      </c>
      <c r="G39" s="22">
        <f>ExpenseTable[[#This Row],[실제]]-ExpenseTable[[#This Row],[이전 연도]]</f>
        <v>0</v>
      </c>
    </row>
    <row r="40" spans="2:7" ht="24" customHeight="1" x14ac:dyDescent="0.3">
      <c r="B40" s="16" t="s">
        <v>27</v>
      </c>
      <c r="C40" s="23">
        <f>SUBTOTAL(109,ExpenseTable[이전 연도])</f>
        <v>29500000</v>
      </c>
      <c r="D40" s="23">
        <f>SUBTOTAL(109,ExpenseTable[예상])</f>
        <v>46700000</v>
      </c>
      <c r="E40" s="23">
        <f>SUBTOTAL(109,ExpenseTable[실제])</f>
        <v>47750000</v>
      </c>
      <c r="F40" s="23">
        <f>SUBTOTAL(109,ExpenseTable[차이])</f>
        <v>1050000</v>
      </c>
      <c r="G40" s="24">
        <f>SUBTOTAL(109,ExpenseTable[+/- 이전 연도])</f>
        <v>18250000</v>
      </c>
    </row>
  </sheetData>
  <mergeCells count="2">
    <mergeCell ref="B22:F22"/>
    <mergeCell ref="B17:G17"/>
  </mergeCells>
  <phoneticPr fontId="13" type="noConversion"/>
  <conditionalFormatting sqref="C11:G16 C27:G40">
    <cfRule type="expression" dxfId="30" priority="3">
      <formula>C11&lt;0</formula>
    </cfRule>
  </conditionalFormatting>
  <printOptions horizontalCentered="1"/>
  <pageMargins left="0.7" right="0.7" top="0.75" bottom="0.75" header="0.3" footer="0.3"/>
  <pageSetup scale="65" fitToHeight="0" orientation="portrait" r:id="rId1"/>
  <headerFooter differentFirst="1">
    <oddFooter>Page &amp;P of &amp;N</oddFooter>
  </headerFooter>
  <ignoredErrors>
    <ignoredError sqref="D9" formula="1"/>
  </ignoredErrors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fb68b574494ff423512a6d157fda585d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0c909fc9147f5cd72e5e5bce45a50b9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2029-01-01T08:00:00+00:00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>false</IntlLangReview>
    <LocLastLocAttemptVersionLookup xmlns="49c1fb53-399a-4d91-bfc2-0a118990ebe4">845881</LocLastLocAttemptVersionLookup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 xsi:nil="true"/>
    <Markets xmlns="49c1fb53-399a-4d91-bfc2-0a118990ebe4"/>
    <OriginAsset xmlns="49c1fb53-399a-4d91-bfc2-0a118990ebe4" xsi:nil="true"/>
    <AssetStart xmlns="49c1fb53-399a-4d91-bfc2-0a118990ebe4">2012-06-28T22:27:54+00:00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468571</Value>
    </PublishStatusLookup>
    <APAuthor xmlns="49c1fb53-399a-4d91-bfc2-0a118990ebe4">
      <UserInfo>
        <DisplayName/>
        <AccountId>2566</AccountId>
        <AccountType/>
      </UserInfo>
    </APAuthor>
    <TPCommandLine xmlns="49c1fb53-399a-4d91-bfc2-0a118990ebe4" xsi:nil="true"/>
    <IntlLangReviewer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Manager xmlns="49c1fb53-399a-4d91-bfc2-0a118990ebe4" xsi:nil="true"/>
    <NumericId xmlns="49c1fb53-399a-4d91-bfc2-0a118990ebe4" xsi:nil="true"/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 xsi:nil="true"/>
    <MachineTranslated xmlns="49c1fb53-399a-4d91-bfc2-0a118990ebe4">false</MachineTranslated>
    <OutputCachingOn xmlns="49c1fb53-399a-4d91-bfc2-0a118990ebe4">false</OutputCachingOn>
    <TemplateStatus xmlns="49c1fb53-399a-4d91-bfc2-0a118990ebe4">Complete</TemplateStatus>
    <IsSearchable xmlns="49c1fb53-399a-4d91-bfc2-0a118990ebe4">false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MarketGroupTiers2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Spreadsheet Template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Provider xmlns="49c1fb53-399a-4d91-bfc2-0a118990ebe4" xsi:nil="true"/>
    <UACurrentWords xmlns="49c1fb53-399a-4d91-bfc2-0a118990ebe4" xsi:nil="true"/>
    <AssetId xmlns="49c1fb53-399a-4d91-bfc2-0a118990ebe4">TP102929975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OfficeOnlineVNext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OriginalRelease xmlns="49c1fb53-399a-4d91-bfc2-0a118990ebe4">15</OriginalRelease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</documentManagement>
</p:properties>
</file>

<file path=customXml/itemProps1.xml><?xml version="1.0" encoding="utf-8"?>
<ds:datastoreItem xmlns:ds="http://schemas.openxmlformats.org/officeDocument/2006/customXml" ds:itemID="{11443479-5B60-4778-A467-E2BD6433EE00}"/>
</file>

<file path=customXml/itemProps2.xml><?xml version="1.0" encoding="utf-8"?>
<ds:datastoreItem xmlns:ds="http://schemas.openxmlformats.org/officeDocument/2006/customXml" ds:itemID="{B14941E1-CF0D-4065-AC9A-99B666D7281D}"/>
</file>

<file path=customXml/itemProps3.xml><?xml version="1.0" encoding="utf-8"?>
<ds:datastoreItem xmlns:ds="http://schemas.openxmlformats.org/officeDocument/2006/customXml" ds:itemID="{C1A726BD-9206-4AC3-872F-89B677F2E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비영리 예산</vt:lpstr>
      <vt:lpstr>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2012-09-21T05:31:03Z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0x01010070926BE6910EE541A5C8A9203B4061CC0400C52140320FE295488DD4381964E77F84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