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worksheets/sheet31.xml" ContentType="application/vnd.openxmlformats-officedocument.spreadsheetml.worksheet+xml"/>
  <Override PartName="/xl/tables/table11.xml" ContentType="application/vnd.openxmlformats-officedocument.spreadsheetml.table+xml"/>
  <Override PartName="/xl/theme/theme11.xml" ContentType="application/vnd.openxmlformats-officedocument.theme+xml"/>
  <Override PartName="/xl/worksheets/sheet22.xml" ContentType="application/vnd.openxmlformats-officedocument.spreadsheetml.worksheet+xml"/>
  <Override PartName="/xl/worksheets/sheet13.xml" ContentType="application/vnd.openxmlformats-officedocument.spreadsheetml.worksheet+xml"/>
  <Override PartName="/xl/worksheets/sheet64.xml" ContentType="application/vnd.openxmlformats-officedocument.spreadsheetml.worksheet+xml"/>
  <Override PartName="/xl/tables/table62.xml" ContentType="application/vnd.openxmlformats-officedocument.spreadsheetml.table+xml"/>
  <Override PartName="/xl/tables/table53.xml" ContentType="application/vnd.openxmlformats-officedocument.spreadsheetml.table+xml"/>
  <Override PartName="/xl/worksheets/sheet55.xml" ContentType="application/vnd.openxmlformats-officedocument.spreadsheetml.worksheet+xml"/>
  <Override PartName="/xl/tables/table4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26.xml" ContentType="application/vnd.openxmlformats-officedocument.spreadsheetml.tabl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2"/>
  <workbookPr filterPrivacy="1"/>
  <xr:revisionPtr revIDLastSave="0" documentId="13_ncr:1_{43EC0F59-3766-47CC-AAA3-F2CC3A65286C}" xr6:coauthVersionLast="47" xr6:coauthVersionMax="47" xr10:uidLastSave="{00000000-0000-0000-0000-000000000000}"/>
  <bookViews>
    <workbookView xWindow="-120" yWindow="-120" windowWidth="28950" windowHeight="15930" tabRatio="778" xr2:uid="{00000000-000D-0000-FFFF-FFFF00000000}"/>
  </bookViews>
  <sheets>
    <sheet name="はじめに" sheetId="8" r:id="rId1"/>
    <sheet name="概要" sheetId="1" r:id="rId2"/>
    <sheet name="開業資金のテンプレート" sheetId="5" r:id="rId3"/>
    <sheet name="開業資金の例" sheetId="3" r:id="rId4"/>
    <sheet name="損益のテンプレート" sheetId="7" r:id="rId5"/>
    <sheet name="損益の例" sheetId="4" r:id="rId6"/>
  </sheets>
  <definedNames>
    <definedName name="_xlnm.Print_Area" localSheetId="0">はじめに!$B$1:$B$8</definedName>
    <definedName name="_xlnm.Print_Area" localSheetId="2">開業資金のテンプレート!$B$1:$F$9</definedName>
    <definedName name="_xlnm.Print_Area" localSheetId="3">開業資金の例!$B$1:$F$9</definedName>
    <definedName name="_xlnm.Print_Area" localSheetId="1">概要!$B$1:$B$7</definedName>
    <definedName name="_xlnm.Print_Area" localSheetId="4">損益のテンプレート!$B$1:$O$24</definedName>
    <definedName name="_xlnm.Print_Area" localSheetId="5">損益の例!$B$1:$O$23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c r="I20" i="4"/>
  <c r="I22" i="4" s="1"/>
  <c r="E20" i="4"/>
  <c r="E22" i="4"/>
  <c r="J20" i="4"/>
  <c r="J22" i="4" s="1"/>
  <c r="L20" i="4"/>
  <c r="L22" i="4" s="1"/>
  <c r="H20" i="4"/>
  <c r="H22" i="4" s="1"/>
  <c r="D20" i="4"/>
  <c r="D22" i="4"/>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<sst xmlns="http://schemas.openxmlformats.org/spreadsheetml/2006/main" count="129" uniqueCount="59">
  <si>
    <t>このテンプレートについて</t>
  </si>
  <si>
    <t xml:space="preserve">このテンプレートを使用して、ビジネス スタートアップ財務計画を作成します。 </t>
  </si>
  <si>
    <t xml:space="preserve">[概要] ワークシートに財務計画の概要が表示されます。 </t>
  </si>
  <si>
    <t xml:space="preserve">[開業資金のテンプレート] および [損益のテンプレート] ワークシートを使用して、開業資金や損益を記録します。 </t>
  </si>
  <si>
    <t>[開業資金の例] および [損益の例] ワークシートのテーブルにサンプル データがあります。</t>
  </si>
  <si>
    <t xml:space="preserve">注: </t>
  </si>
  <si>
    <t>すべてのワークシートの列 A に追加の手順が記載されています。このテキストは意図的に非表示になっています。テキストを削除するには、列 A を選択し、[削除] を選択します。テキストを再表示するには、列 A を選択し、フォントの色を変更します。</t>
  </si>
  <si>
    <t>テーブルの詳細については、テーブル内で Shift キーを押してから F10 キーを押し、次に [テーブル] オプション、[代替テキスト] の順に選択します。</t>
  </si>
  <si>
    <t>ビジネス スタートアップ用資金計画</t>
  </si>
  <si>
    <t xml:space="preserve">資金計画を作成すると、すべての事業計画がまとまります。商品、ターゲット市場、ターゲット顧客、価格が決定したら、コスト、売上、利益の予測を始められます。これらの項目と自身の想定を組み合わせると、売上予測を立てることができます。ビジネスのもう 1 つの側面は、発生が予測される支出です。これは、収益が上がる時期を継続的に確認するために重要です。開業時には、顧客への販売以前、またはそれによって現金が得られる前に、どんな費用を負担する必要があるかを把握することも重要です。 </t>
  </si>
  <si>
    <t xml:space="preserve">収益と売上原価の見積もりのための想定を追跡します。まだ業務を開始していない企業の場合、商品やサービスに対してこれらを見積もる方法を理解している必要があります。見積もりについてのガイドラインを次に示します。 </t>
  </si>
  <si>
    <t xml:space="preserve">収益:最初に、ターゲット市場 (見込み顧客、企業、または消費者のグループ) を基に、最初の 1 年間のターゲットの数を決定します。そのうち成約につながると思われる割合は何パーセントでしょうか?商品やサービスの購入につながる平均的なトランザクションは何でしょうか?1 か月目、2 か月目、それ以降の月にどれだけできるでしょうか?1 か月目は数値を定め、それ以降は特定の割合 (10% など) で増加させることもできます。たとえば、クリーニング サービスを町の中小企業に販売する場合に、そのサービスが必要と思われる企業が 500 あるとします。平均的な契約が月額 250 ドルと仮定して、最初の 1 年間に契約を結ぶ企業の数を月ごとに見積もる必要があります。 </t>
  </si>
  <si>
    <t xml:space="preserve">売上原価 (COGS):これは、商品や一部のサービスに対して計算する必要があります。これは商品の生産コストに含まれます。たとえば、衣料品を販売する場合、COGS は製造元から商品を購入するために支払った価格となります。自分で製作する場合は、素材や製作作業のコストとなります。サービスの場合は、1 時間分の支払い対象作業に対する直接労務コストとなります。損益表の粗利益の下にあるのは、家賃、電話、マーケティングなど、全体業務の固定コストまたはオーバーヘッド コストです。 </t>
  </si>
  <si>
    <t>開業資金</t>
  </si>
  <si>
    <t>喫茶店</t>
  </si>
  <si>
    <t>費目</t>
  </si>
  <si>
    <t>広告/マーケティング</t>
  </si>
  <si>
    <t>従業員の給与</t>
  </si>
  <si>
    <t>従業員の給与税および手当</t>
  </si>
  <si>
    <t>賃料/リース料/水道光熱費</t>
  </si>
  <si>
    <t>郵便料金/配送料</t>
  </si>
  <si>
    <t>開業予算の見積り</t>
  </si>
  <si>
    <t>月数</t>
  </si>
  <si>
    <t>金額/月</t>
  </si>
  <si>
    <t>一時費用</t>
  </si>
  <si>
    <t>合計費用</t>
  </si>
  <si>
    <t>収益</t>
  </si>
  <si>
    <t>見積もり商品売上高</t>
  </si>
  <si>
    <t>減算 (売上返品 &amp; 割引)</t>
  </si>
  <si>
    <t>サービス収入</t>
  </si>
  <si>
    <t xml:space="preserve">その他の収入 </t>
  </si>
  <si>
    <t>純売上高</t>
  </si>
  <si>
    <t>売上原価</t>
  </si>
  <si>
    <t>粗利益</t>
  </si>
  <si>
    <t>経費</t>
  </si>
  <si>
    <t>給与と報酬</t>
  </si>
  <si>
    <t>マーケティング/広告</t>
  </si>
  <si>
    <t>販売手数料</t>
  </si>
  <si>
    <t>家賃</t>
  </si>
  <si>
    <t>その他 1</t>
  </si>
  <si>
    <t>経費合計</t>
  </si>
  <si>
    <t>税引き前利益</t>
  </si>
  <si>
    <t>法人税費用</t>
  </si>
  <si>
    <t>純利益</t>
  </si>
  <si>
    <t>1 月</t>
  </si>
  <si>
    <t>2 月</t>
  </si>
  <si>
    <t>3 月</t>
  </si>
  <si>
    <t>4 月</t>
  </si>
  <si>
    <t>5 月</t>
  </si>
  <si>
    <t>6 月</t>
  </si>
  <si>
    <t>7 月</t>
  </si>
  <si>
    <t>8 月</t>
  </si>
  <si>
    <t>9 月</t>
  </si>
  <si>
    <t>10 月</t>
  </si>
  <si>
    <t>11 月</t>
  </si>
  <si>
    <t>12 月</t>
  </si>
  <si>
    <t>年度累計</t>
  </si>
  <si>
    <r>
      <rPr>
        <b/>
        <sz val="9"/>
        <color rgb="FFC00000"/>
        <rFont val="Meiryo UI"/>
        <family val="2"/>
      </rPr>
      <t>開業資金の見積り:</t>
    </r>
    <r>
      <rPr>
        <sz val="9"/>
        <color rgb="FF2F2F2F"/>
        <rFont val="Meiryo UI"/>
        <family val="2"/>
      </rPr>
      <t xml:space="preserve">次の [開業資金のテンプレート] タブにあるテーブルには、空白のテンプレートと、作業を始めるための手順があります。次の [開業資金の例] タブには、開業のために必要となる可能性のある経常費用項目と一時費用項目のサンプルがあります。多くの取引では、クレジット決済の分割払いが利用されるため、現金はすぐに入ってきません。会社に現金が流れ始める時期を予測し、一時費用だけでなく経常項目についても、貯蓄または初期投資から調達する必要がある月数を想定することが重要です。  </t>
    </r>
  </si>
  <si>
    <r>
      <rPr>
        <b/>
        <sz val="9"/>
        <color rgb="FFC00000"/>
        <rFont val="Meiryo UI"/>
        <family val="2"/>
      </rPr>
      <t>予測損益モデル:</t>
    </r>
    <r>
      <rPr>
        <sz val="9"/>
        <color rgb="FF2F2F2F"/>
        <rFont val="Meiryo UI"/>
        <family val="2"/>
      </rPr>
      <t xml:space="preserve">[損益のテンプレート] というラベルのタブには、売上予測と利益と損失モデルを実行するための空白のテンプレートがあります。その次の [損益の次] タブには、中小企業が開業後の最初の 12 か月間について予測する見積りのサンプルがあります。各モデルのテーブルの上部には、予測される売上と粗利益が表示されます。売上予測の作成はここから始めるとよいでしょう。以下に示す次のセクションには、同じ期間について予測される経常費用が項目別に挙げられています。これらは、前のセクションで完成した開業資金の見積りと一致する必要があります。このモデルの下部では、収益が上がる時期、収益を上げるために最も重要な費目を確認できます。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</si>
</sst>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9" formatCode="&quot;¥&quot;#,##0_);\(&quot;¥&quot;#,##0\)"/>
    <numFmt numFmtId="183" formatCode="[$-409]d\-mmm\-yy;@"/>
  </numFmts>
  <fonts count="43" x14ac:knownFonts="1">
    <font>
      <sz val="11"/>
      <color theme="1"/>
      <name val="Meiryo UI"/>
      <family val="2"/>
    </font>
    <font>
      <sz val="11"/>
      <color theme="0" tint="-4.9989318521683403E-2"/>
      <name val="游ゴシック"/>
      <family val="2"/>
      <scheme val="minor"/>
    </font>
    <font>
      <b/>
      <sz val="11"/>
      <color theme="1"/>
      <name val="游ゴシック"/>
      <family val="2"/>
      <scheme val="minor"/>
    </font>
    <font>
      <sz val="9"/>
      <color rgb="FF2F2F2F"/>
      <name val="游ゴシック"/>
      <family val="2"/>
      <scheme val="minor"/>
    </font>
    <font>
      <b/>
      <sz val="10"/>
      <color rgb="FF2F2F2F"/>
      <name val="游ゴシック"/>
      <family val="2"/>
      <scheme val="minor"/>
    </font>
    <font>
      <b/>
      <sz val="9"/>
      <color rgb="FF2F2F2F"/>
      <name val="游ゴシック"/>
      <family val="2"/>
      <scheme val="minor"/>
    </font>
    <font>
      <b/>
      <sz val="10"/>
      <color theme="1"/>
      <name val="游ゴシック"/>
      <family val="2"/>
      <scheme val="minor"/>
    </font>
    <font>
      <sz val="11"/>
      <color rgb="FFFF0000"/>
      <name val="游ゴシック"/>
      <family val="2"/>
      <scheme val="minor"/>
    </font>
    <font>
      <sz val="11"/>
      <color theme="0"/>
      <name val="游ゴシック"/>
      <family val="2"/>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b/>
      <sz val="12"/>
      <color theme="0"/>
      <name val="Meiryo UI"/>
      <family val="2"/>
    </font>
    <font>
      <sz val="9"/>
      <color rgb="FF2F2F2F"/>
      <name val="Meiryo UI"/>
      <family val="2"/>
    </font>
    <font>
      <b/>
      <sz val="9"/>
      <color rgb="FF2F2F2F"/>
      <name val="Meiryo UI"/>
      <family val="2"/>
    </font>
    <font>
      <b/>
      <sz val="9"/>
      <color rgb="FFC00000"/>
      <name val="Meiryo UI"/>
      <family val="2"/>
    </font>
    <font>
      <b/>
      <sz val="10"/>
      <color theme="0"/>
      <name val="Meiryo UI"/>
      <family val="2"/>
    </font>
    <font>
      <b/>
      <sz val="10"/>
      <color rgb="FF2F2F2F"/>
      <name val="Meiryo UI"/>
      <family val="2"/>
    </font>
    <font>
      <b/>
      <sz val="5"/>
      <color theme="0" tint="-4.9989318521683403E-2"/>
      <name val="Meiryo UI"/>
      <family val="2"/>
    </font>
    <font>
      <sz val="9"/>
      <color theme="0"/>
      <name val="Meiryo UI"/>
      <family val="2"/>
    </font>
    <font>
      <sz val="11"/>
      <color theme="0" tint="-4.9989318521683403E-2"/>
      <name val="Meiryo UI"/>
      <family val="2"/>
    </font>
    <font>
      <b/>
      <sz val="10"/>
      <color theme="1"/>
      <name val="Meiryo UI"/>
      <family val="2"/>
    </font>
    <font>
      <b/>
      <sz val="9"/>
      <color theme="0"/>
      <name val="Meiryo UI"/>
      <family val="2"/>
    </font>
    <font>
      <b/>
      <sz val="10"/>
      <color rgb="FFFF0000"/>
      <name val="Meiryo UI"/>
      <family val="2"/>
    </font>
    <font>
      <sz val="9"/>
      <color rgb="FFFF0000"/>
      <name val="Meiryo UI"/>
      <family val="2"/>
    </font>
    <font>
      <b/>
      <sz val="9"/>
      <color rgb="FFFF0000"/>
      <name val="Meiryo UI"/>
      <family val="2"/>
    </font>
    <font>
      <sz val="6"/>
      <name val="ＭＳ Ｐゴシック"/>
      <family val="3"/>
      <charset val="128"/>
    </font>
    <font>
      <sz val="9"/>
      <color rgb="FF2F2F2F"/>
      <name val="Meiryo UI"/>
      <family val="3"/>
      <charset val="128"/>
    </font>
    <font>
      <b/>
      <sz val="9"/>
      <color rgb="FF2F2F2F"/>
      <name val="Meiryo UI"/>
      <family val="3"/>
      <charset val="128"/>
    </font>
  </fonts>
  <fills count="37">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77" fontId="9" fillId="0" borderId="0" applyFont="0" applyFill="0" applyBorder="0" applyAlignment="0" applyProtection="0"/>
    <xf numFmtId="176"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23" fillId="0" borderId="0" applyNumberFormat="0" applyFill="0" applyBorder="0" applyAlignment="0" applyProtection="0"/>
    <xf numFmtId="0" fontId="16" fillId="0" borderId="35" applyNumberFormat="0" applyFill="0" applyAlignment="0" applyProtection="0"/>
    <xf numFmtId="0" fontId="17" fillId="0" borderId="36" applyNumberFormat="0" applyFill="0" applyAlignment="0" applyProtection="0"/>
    <xf numFmtId="0" fontId="18" fillId="0" borderId="37" applyNumberFormat="0" applyFill="0" applyAlignment="0" applyProtection="0"/>
    <xf numFmtId="0" fontId="18" fillId="0" borderId="0" applyNumberFormat="0" applyFill="0" applyBorder="0" applyAlignment="0" applyProtection="0"/>
    <xf numFmtId="0" fontId="15" fillId="6" borderId="0" applyNumberFormat="0" applyBorder="0" applyAlignment="0" applyProtection="0"/>
    <xf numFmtId="0" fontId="11" fillId="7" borderId="0" applyNumberFormat="0" applyBorder="0" applyAlignment="0" applyProtection="0"/>
    <xf numFmtId="0" fontId="21" fillId="8" borderId="0" applyNumberFormat="0" applyBorder="0" applyAlignment="0" applyProtection="0"/>
    <xf numFmtId="0" fontId="19" fillId="9" borderId="38" applyNumberFormat="0" applyAlignment="0" applyProtection="0"/>
    <xf numFmtId="0" fontId="22" fillId="10" borderId="39" applyNumberFormat="0" applyAlignment="0" applyProtection="0"/>
    <xf numFmtId="0" fontId="12" fillId="10" borderId="38" applyNumberFormat="0" applyAlignment="0" applyProtection="0"/>
    <xf numFmtId="0" fontId="20" fillId="0" borderId="40" applyNumberFormat="0" applyFill="0" applyAlignment="0" applyProtection="0"/>
    <xf numFmtId="0" fontId="13" fillId="11" borderId="41" applyNumberFormat="0" applyAlignment="0" applyProtection="0"/>
    <xf numFmtId="0" fontId="25" fillId="0" borderId="0" applyNumberFormat="0" applyFill="0" applyBorder="0" applyAlignment="0" applyProtection="0"/>
    <xf numFmtId="0" fontId="9" fillId="12" borderId="42" applyNumberFormat="0" applyFont="0" applyAlignment="0" applyProtection="0"/>
    <xf numFmtId="0" fontId="14" fillId="0" borderId="0" applyNumberFormat="0" applyFill="0" applyBorder="0" applyAlignment="0" applyProtection="0"/>
    <xf numFmtId="0" fontId="24" fillId="0" borderId="43" applyNumberFormat="0" applyFill="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0"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cellStyleXfs>
  <cellXfs count="128">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3" borderId="0" xfId="0" applyFont="1" applyFill="1" applyAlignment="1">
      <alignment horizontal="center" vertical="center"/>
    </xf>
    <xf numFmtId="0" fontId="2" fillId="3" borderId="0" xfId="0" applyFont="1" applyFill="1" applyAlignment="1">
      <alignment horizontal="lef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3" fillId="3" borderId="0" xfId="0" applyFont="1" applyFill="1" applyAlignment="1">
      <alignment horizontal="center" vertical="center"/>
    </xf>
    <xf numFmtId="0" fontId="7" fillId="3" borderId="0" xfId="0" applyFont="1" applyFill="1"/>
    <xf numFmtId="0" fontId="5" fillId="3" borderId="0" xfId="0" applyFont="1" applyFill="1" applyAlignment="1">
      <alignment horizontal="center" vertical="center"/>
    </xf>
    <xf numFmtId="0" fontId="8" fillId="4" borderId="0" xfId="0" applyFont="1" applyFill="1" applyAlignment="1">
      <alignment wrapText="1"/>
    </xf>
    <xf numFmtId="0" fontId="26" fillId="2" borderId="0" xfId="0" applyFont="1" applyFill="1" applyAlignment="1">
      <alignment horizontal="left" vertical="center"/>
    </xf>
    <xf numFmtId="0" fontId="27" fillId="5" borderId="0" xfId="0" applyFont="1" applyFill="1" applyAlignment="1">
      <alignment horizontal="justify" vertical="center" wrapText="1"/>
    </xf>
    <xf numFmtId="0" fontId="28" fillId="5" borderId="0" xfId="0" applyFont="1" applyFill="1" applyAlignment="1">
      <alignment horizontal="justify" vertical="center"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0" fontId="29" fillId="5" borderId="0" xfId="0" applyFont="1" applyFill="1" applyAlignment="1">
      <alignment horizontal="justify" vertical="center" wrapText="1"/>
    </xf>
    <xf numFmtId="0" fontId="13" fillId="4" borderId="0" xfId="0" applyFont="1" applyFill="1" applyAlignment="1">
      <alignment horizontal="left" vertical="center" wrapText="1"/>
    </xf>
    <xf numFmtId="0" fontId="30" fillId="2" borderId="2" xfId="0" applyFont="1" applyFill="1" applyBorder="1" applyAlignment="1">
      <alignment vertical="center"/>
    </xf>
    <xf numFmtId="0" fontId="30" fillId="2" borderId="3" xfId="0" applyFont="1" applyFill="1" applyBorder="1" applyAlignment="1">
      <alignment vertical="center"/>
    </xf>
    <xf numFmtId="0" fontId="30" fillId="2" borderId="4" xfId="0" applyFont="1" applyFill="1" applyBorder="1" applyAlignment="1">
      <alignment vertical="center"/>
    </xf>
    <xf numFmtId="0" fontId="24" fillId="4" borderId="0" xfId="0" applyFont="1" applyFill="1" applyAlignment="1">
      <alignment horizontal="left" vertical="center"/>
    </xf>
    <xf numFmtId="0" fontId="30" fillId="4" borderId="0" xfId="0" applyFont="1" applyFill="1" applyAlignment="1">
      <alignment horizontal="left" vertical="center" wrapText="1"/>
    </xf>
    <xf numFmtId="0" fontId="31" fillId="5" borderId="1" xfId="0" applyFont="1" applyFill="1" applyBorder="1" applyAlignment="1">
      <alignment horizontal="left" vertical="center"/>
    </xf>
    <xf numFmtId="0" fontId="31" fillId="4" borderId="0" xfId="0" applyFont="1" applyFill="1" applyAlignment="1">
      <alignment horizontal="left" vertical="center"/>
    </xf>
    <xf numFmtId="0" fontId="31" fillId="5" borderId="32" xfId="0" applyFont="1" applyFill="1" applyBorder="1" applyAlignment="1">
      <alignment horizontal="left" vertical="center" wrapText="1"/>
    </xf>
    <xf numFmtId="0" fontId="31" fillId="5" borderId="29"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31" xfId="0" applyFont="1" applyFill="1" applyBorder="1" applyAlignment="1">
      <alignment horizontal="center" vertical="center"/>
    </xf>
    <xf numFmtId="0" fontId="33" fillId="4" borderId="0" xfId="0" applyFont="1" applyFill="1" applyAlignment="1">
      <alignment horizontal="center" vertical="center" wrapText="1"/>
    </xf>
    <xf numFmtId="0" fontId="28" fillId="5" borderId="22" xfId="0" applyFont="1" applyFill="1" applyBorder="1" applyAlignment="1">
      <alignment horizontal="left" vertical="center" wrapText="1"/>
    </xf>
    <xf numFmtId="0" fontId="27" fillId="5" borderId="23" xfId="0" applyFont="1" applyFill="1" applyBorder="1" applyAlignment="1">
      <alignment horizontal="center" vertical="center"/>
    </xf>
    <xf numFmtId="5" fontId="27" fillId="5" borderId="23" xfId="0" applyNumberFormat="1" applyFont="1" applyFill="1" applyBorder="1" applyAlignment="1">
      <alignment horizontal="center" vertical="center"/>
    </xf>
    <xf numFmtId="5" fontId="27" fillId="5" borderId="18" xfId="0" applyNumberFormat="1" applyFont="1" applyFill="1" applyBorder="1" applyAlignment="1">
      <alignment horizontal="center" vertical="center"/>
    </xf>
    <xf numFmtId="0" fontId="27" fillId="4" borderId="0" xfId="0" applyFont="1" applyFill="1" applyAlignment="1">
      <alignment horizontal="center" vertical="center"/>
    </xf>
    <xf numFmtId="0" fontId="28" fillId="5" borderId="4" xfId="0" applyFont="1" applyFill="1" applyBorder="1" applyAlignment="1">
      <alignment horizontal="left" vertical="center" wrapText="1"/>
    </xf>
    <xf numFmtId="0" fontId="27" fillId="5" borderId="1" xfId="0" applyFont="1" applyFill="1" applyBorder="1" applyAlignment="1">
      <alignment horizontal="center" vertical="center"/>
    </xf>
    <xf numFmtId="5" fontId="27" fillId="5" borderId="1" xfId="0" applyNumberFormat="1" applyFont="1" applyFill="1" applyBorder="1" applyAlignment="1">
      <alignment horizontal="center" vertical="center"/>
    </xf>
    <xf numFmtId="5" fontId="27" fillId="5" borderId="2" xfId="0" applyNumberFormat="1" applyFont="1" applyFill="1" applyBorder="1" applyAlignment="1">
      <alignment horizontal="center" vertical="center"/>
    </xf>
    <xf numFmtId="0" fontId="30" fillId="2" borderId="24" xfId="0" applyFont="1" applyFill="1" applyBorder="1" applyAlignment="1">
      <alignment horizontal="left" vertical="center" wrapText="1"/>
    </xf>
    <xf numFmtId="0" fontId="30" fillId="2" borderId="25" xfId="0" applyFont="1" applyFill="1" applyBorder="1" applyAlignment="1">
      <alignment horizontal="center" vertical="center"/>
    </xf>
    <xf numFmtId="0" fontId="30" fillId="2" borderId="6" xfId="0" applyFont="1" applyFill="1" applyBorder="1" applyAlignment="1">
      <alignment horizontal="center" vertical="center"/>
    </xf>
    <xf numFmtId="0" fontId="34" fillId="4" borderId="0" xfId="0" applyFont="1" applyFill="1" applyAlignment="1">
      <alignment horizontal="center" vertical="center" wrapText="1"/>
    </xf>
    <xf numFmtId="0" fontId="34" fillId="4" borderId="0" xfId="0" applyFont="1" applyFill="1" applyAlignment="1">
      <alignment horizontal="center" vertical="center"/>
    </xf>
    <xf numFmtId="0" fontId="34" fillId="3" borderId="0" xfId="0" applyFont="1" applyFill="1" applyAlignment="1">
      <alignment horizontal="center" vertical="center" wrapText="1"/>
    </xf>
    <xf numFmtId="0" fontId="34" fillId="3" borderId="0" xfId="0" applyFont="1" applyFill="1" applyAlignment="1">
      <alignment horizontal="center" vertical="center"/>
    </xf>
    <xf numFmtId="0" fontId="27" fillId="3" borderId="0" xfId="0" applyFont="1" applyFill="1" applyAlignment="1">
      <alignment horizontal="center" vertical="center"/>
    </xf>
    <xf numFmtId="0" fontId="10" fillId="4" borderId="0" xfId="0" applyFont="1" applyFill="1" applyAlignment="1">
      <alignment horizontal="center" vertical="center" wrapText="1"/>
    </xf>
    <xf numFmtId="0" fontId="35" fillId="4" borderId="0" xfId="0" applyFont="1" applyFill="1" applyAlignment="1">
      <alignment horizontal="left" vertical="center"/>
    </xf>
    <xf numFmtId="0" fontId="31" fillId="5" borderId="33" xfId="0" applyFont="1" applyFill="1" applyBorder="1" applyAlignment="1">
      <alignment horizontal="left" vertical="center" wrapText="1"/>
    </xf>
    <xf numFmtId="0" fontId="31" fillId="5" borderId="28" xfId="0" applyFont="1" applyFill="1" applyBorder="1" applyAlignment="1">
      <alignment horizontal="center" vertical="center"/>
    </xf>
    <xf numFmtId="0" fontId="31" fillId="5" borderId="34" xfId="0" applyFont="1" applyFill="1" applyBorder="1" applyAlignment="1">
      <alignment horizontal="center" vertical="center"/>
    </xf>
    <xf numFmtId="5" fontId="30" fillId="2" borderId="6" xfId="0" applyNumberFormat="1" applyFont="1" applyFill="1" applyBorder="1" applyAlignment="1">
      <alignment horizontal="center" vertical="center"/>
    </xf>
    <xf numFmtId="0" fontId="30" fillId="2" borderId="7" xfId="0" applyFont="1" applyFill="1" applyBorder="1" applyAlignment="1">
      <alignment vertical="center"/>
    </xf>
    <xf numFmtId="0" fontId="30" fillId="2" borderId="8" xfId="0" applyFont="1" applyFill="1" applyBorder="1" applyAlignment="1">
      <alignment vertical="center"/>
    </xf>
    <xf numFmtId="0" fontId="30" fillId="2" borderId="9" xfId="0" applyFont="1" applyFill="1" applyBorder="1" applyAlignment="1">
      <alignment vertical="center"/>
    </xf>
    <xf numFmtId="0" fontId="31" fillId="5" borderId="10" xfId="0" applyFont="1" applyFill="1" applyBorder="1" applyAlignment="1">
      <alignment horizontal="left" vertical="center"/>
    </xf>
    <xf numFmtId="0" fontId="31" fillId="5" borderId="28" xfId="0" applyFont="1" applyFill="1" applyBorder="1" applyAlignment="1">
      <alignment horizontal="center" vertical="center" wrapText="1"/>
    </xf>
    <xf numFmtId="0" fontId="31" fillId="5" borderId="34" xfId="0" applyFont="1" applyFill="1" applyBorder="1" applyAlignment="1">
      <alignment horizontal="center" vertical="center" wrapText="1"/>
    </xf>
    <xf numFmtId="0" fontId="27" fillId="5" borderId="22" xfId="0" applyFont="1" applyFill="1" applyBorder="1" applyAlignment="1">
      <alignment horizontal="left" vertical="center" wrapText="1"/>
    </xf>
    <xf numFmtId="179" fontId="27" fillId="5" borderId="23" xfId="0" applyNumberFormat="1" applyFont="1" applyFill="1" applyBorder="1" applyAlignment="1">
      <alignment horizontal="center" vertical="center"/>
    </xf>
    <xf numFmtId="179" fontId="27" fillId="5" borderId="18" xfId="0" applyNumberFormat="1" applyFont="1" applyFill="1" applyBorder="1" applyAlignment="1">
      <alignment horizontal="center" vertical="center"/>
    </xf>
    <xf numFmtId="0" fontId="27" fillId="5" borderId="4" xfId="0" applyFont="1" applyFill="1" applyBorder="1" applyAlignment="1">
      <alignment horizontal="left" vertical="center" wrapText="1"/>
    </xf>
    <xf numFmtId="179" fontId="27" fillId="5" borderId="1" xfId="0" applyNumberFormat="1" applyFont="1" applyFill="1" applyBorder="1" applyAlignment="1">
      <alignment horizontal="center" vertical="center"/>
    </xf>
    <xf numFmtId="179" fontId="27" fillId="5" borderId="2" xfId="0" applyNumberFormat="1" applyFont="1" applyFill="1" applyBorder="1" applyAlignment="1">
      <alignment horizontal="center" vertical="center"/>
    </xf>
    <xf numFmtId="0" fontId="28" fillId="5" borderId="24" xfId="0" applyFont="1" applyFill="1" applyBorder="1" applyAlignment="1">
      <alignment horizontal="left" vertical="center" wrapText="1"/>
    </xf>
    <xf numFmtId="179" fontId="27" fillId="5" borderId="25" xfId="0" applyNumberFormat="1" applyFont="1" applyFill="1" applyBorder="1" applyAlignment="1">
      <alignment horizontal="center" vertical="center"/>
    </xf>
    <xf numFmtId="179" fontId="27" fillId="5" borderId="6" xfId="0" applyNumberFormat="1" applyFont="1" applyFill="1" applyBorder="1" applyAlignment="1">
      <alignment horizontal="center" vertical="center"/>
    </xf>
    <xf numFmtId="0" fontId="36" fillId="4" borderId="0" xfId="0" applyFont="1" applyFill="1" applyAlignment="1">
      <alignment horizontal="center" vertical="center" wrapText="1"/>
    </xf>
    <xf numFmtId="0" fontId="28" fillId="5" borderId="10" xfId="0" applyFont="1" applyFill="1" applyBorder="1" applyAlignment="1">
      <alignment horizontal="left" vertical="center" wrapText="1"/>
    </xf>
    <xf numFmtId="179" fontId="28" fillId="5" borderId="1" xfId="0" applyNumberFormat="1" applyFont="1" applyFill="1" applyBorder="1" applyAlignment="1">
      <alignment horizontal="center" vertical="center"/>
    </xf>
    <xf numFmtId="179" fontId="28" fillId="5" borderId="13" xfId="0" applyNumberFormat="1" applyFont="1" applyFill="1" applyBorder="1" applyAlignment="1">
      <alignment horizontal="center" vertical="center"/>
    </xf>
    <xf numFmtId="0" fontId="28" fillId="4" borderId="0" xfId="0" applyFont="1" applyFill="1" applyAlignment="1">
      <alignment horizontal="center" vertical="center"/>
    </xf>
    <xf numFmtId="179" fontId="28" fillId="5" borderId="25" xfId="0" applyNumberFormat="1" applyFont="1" applyFill="1" applyBorder="1" applyAlignment="1">
      <alignment horizontal="center" vertical="center"/>
    </xf>
    <xf numFmtId="0" fontId="31" fillId="5" borderId="10" xfId="0" applyFont="1" applyFill="1" applyBorder="1" applyAlignment="1">
      <alignment horizontal="left" vertical="center" wrapText="1"/>
    </xf>
    <xf numFmtId="179" fontId="31" fillId="5" borderId="1" xfId="0" applyNumberFormat="1" applyFont="1" applyFill="1" applyBorder="1" applyAlignment="1">
      <alignment horizontal="center" vertical="center" wrapText="1"/>
    </xf>
    <xf numFmtId="179" fontId="31" fillId="5" borderId="13" xfId="0" applyNumberFormat="1" applyFont="1" applyFill="1" applyBorder="1" applyAlignment="1">
      <alignment horizontal="center" vertical="center" wrapText="1"/>
    </xf>
    <xf numFmtId="0" fontId="28" fillId="3" borderId="0" xfId="0" applyFont="1" applyFill="1" applyAlignment="1">
      <alignment horizontal="center" vertical="center"/>
    </xf>
    <xf numFmtId="0" fontId="31" fillId="3" borderId="0" xfId="0" applyFont="1" applyFill="1" applyAlignment="1">
      <alignment horizontal="left" vertical="center"/>
    </xf>
    <xf numFmtId="0" fontId="30" fillId="2" borderId="5" xfId="0" applyFont="1" applyFill="1" applyBorder="1" applyAlignment="1">
      <alignment vertical="center"/>
    </xf>
    <xf numFmtId="0" fontId="30" fillId="2" borderId="0" xfId="0" applyFont="1" applyFill="1" applyAlignment="1">
      <alignment vertical="center"/>
    </xf>
    <xf numFmtId="0" fontId="30" fillId="2" borderId="11" xfId="0" applyFont="1" applyFill="1" applyBorder="1" applyAlignment="1">
      <alignment vertical="center"/>
    </xf>
    <xf numFmtId="0" fontId="37" fillId="3" borderId="0" xfId="0" applyFont="1" applyFill="1" applyAlignment="1">
      <alignment horizontal="left" vertical="center"/>
    </xf>
    <xf numFmtId="0" fontId="25" fillId="3" borderId="0" xfId="0" applyFont="1" applyFill="1" applyAlignment="1">
      <alignment horizontal="left" vertical="center"/>
    </xf>
    <xf numFmtId="0" fontId="38" fillId="3" borderId="0" xfId="0" applyFont="1" applyFill="1" applyAlignment="1">
      <alignment horizontal="center" vertical="center"/>
    </xf>
    <xf numFmtId="179" fontId="28" fillId="5" borderId="6" xfId="0" applyNumberFormat="1" applyFont="1" applyFill="1" applyBorder="1" applyAlignment="1">
      <alignment horizontal="center" vertical="center"/>
    </xf>
    <xf numFmtId="0" fontId="39" fillId="3" borderId="0" xfId="0" applyFont="1" applyFill="1" applyAlignment="1">
      <alignment horizontal="center" vertical="center"/>
    </xf>
    <xf numFmtId="0" fontId="28" fillId="5" borderId="1"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25" fillId="3" borderId="0" xfId="0" applyFont="1" applyFill="1" applyAlignment="1">
      <alignment horizontal="center" vertical="center"/>
    </xf>
    <xf numFmtId="183" fontId="31" fillId="5" borderId="2" xfId="0" applyNumberFormat="1" applyFont="1" applyFill="1" applyBorder="1" applyAlignment="1">
      <alignment horizontal="right" vertical="center"/>
    </xf>
    <xf numFmtId="183" fontId="31" fillId="5" borderId="3" xfId="0" applyNumberFormat="1" applyFont="1" applyFill="1" applyBorder="1" applyAlignment="1">
      <alignment horizontal="right" vertical="center"/>
    </xf>
    <xf numFmtId="183" fontId="31" fillId="5" borderId="4" xfId="0" applyNumberFormat="1" applyFont="1" applyFill="1" applyBorder="1" applyAlignment="1">
      <alignment horizontal="right" vertical="center"/>
    </xf>
    <xf numFmtId="183" fontId="32" fillId="2" borderId="6" xfId="0" applyNumberFormat="1" applyFont="1" applyFill="1" applyBorder="1" applyAlignment="1">
      <alignment vertical="center" wrapText="1"/>
    </xf>
    <xf numFmtId="183" fontId="32" fillId="2" borderId="27" xfId="0" applyNumberFormat="1" applyFont="1" applyFill="1" applyBorder="1" applyAlignment="1">
      <alignment vertical="center" wrapText="1"/>
    </xf>
    <xf numFmtId="183" fontId="32" fillId="2" borderId="24" xfId="0" applyNumberFormat="1" applyFont="1" applyFill="1" applyBorder="1" applyAlignment="1">
      <alignment vertical="center" wrapText="1"/>
    </xf>
    <xf numFmtId="183" fontId="32" fillId="2" borderId="2" xfId="0" applyNumberFormat="1" applyFont="1" applyFill="1" applyBorder="1" applyAlignment="1">
      <alignment horizontal="center" vertical="center" wrapText="1"/>
    </xf>
    <xf numFmtId="183" fontId="32" fillId="2" borderId="3" xfId="0" applyNumberFormat="1" applyFont="1" applyFill="1" applyBorder="1" applyAlignment="1">
      <alignment horizontal="center" vertical="center" wrapText="1"/>
    </xf>
    <xf numFmtId="183" fontId="32" fillId="2" borderId="4" xfId="0" applyNumberFormat="1" applyFont="1" applyFill="1" applyBorder="1" applyAlignment="1">
      <alignment horizontal="center" vertical="center" wrapText="1"/>
    </xf>
    <xf numFmtId="183" fontId="31" fillId="5" borderId="5" xfId="0" applyNumberFormat="1" applyFont="1" applyFill="1" applyBorder="1" applyAlignment="1">
      <alignment horizontal="right" vertical="center"/>
    </xf>
    <xf numFmtId="183" fontId="31" fillId="5" borderId="0" xfId="0" applyNumberFormat="1" applyFont="1" applyFill="1" applyAlignment="1">
      <alignment horizontal="right" vertical="center"/>
    </xf>
    <xf numFmtId="183" fontId="31" fillId="5" borderId="11" xfId="0" applyNumberFormat="1" applyFont="1" applyFill="1" applyBorder="1" applyAlignment="1">
      <alignment horizontal="right" vertical="center"/>
    </xf>
    <xf numFmtId="183" fontId="32" fillId="2" borderId="20" xfId="0" applyNumberFormat="1" applyFont="1" applyFill="1" applyBorder="1" applyAlignment="1">
      <alignment horizontal="right" vertical="center" wrapText="1"/>
    </xf>
    <xf numFmtId="183" fontId="32" fillId="2" borderId="19" xfId="0" applyNumberFormat="1" applyFont="1" applyFill="1" applyBorder="1" applyAlignment="1">
      <alignment horizontal="right" vertical="center" wrapText="1"/>
    </xf>
    <xf numFmtId="183" fontId="32" fillId="2" borderId="21" xfId="0" applyNumberFormat="1" applyFont="1" applyFill="1" applyBorder="1" applyAlignment="1">
      <alignment horizontal="right" vertical="center" wrapText="1"/>
    </xf>
    <xf numFmtId="183" fontId="32" fillId="2" borderId="12" xfId="0" applyNumberFormat="1" applyFont="1" applyFill="1" applyBorder="1" applyAlignment="1">
      <alignment horizontal="right" vertical="center" wrapText="1"/>
    </xf>
    <xf numFmtId="183" fontId="32" fillId="2" borderId="3" xfId="0" applyNumberFormat="1" applyFont="1" applyFill="1" applyBorder="1" applyAlignment="1">
      <alignment horizontal="right" vertical="center" wrapText="1"/>
    </xf>
    <xf numFmtId="183" fontId="32" fillId="2" borderId="14" xfId="0" applyNumberFormat="1" applyFont="1" applyFill="1" applyBorder="1" applyAlignment="1">
      <alignment horizontal="right" vertical="center" wrapText="1"/>
    </xf>
    <xf numFmtId="183" fontId="32" fillId="2" borderId="15" xfId="0" applyNumberFormat="1" applyFont="1" applyFill="1" applyBorder="1" applyAlignment="1">
      <alignment horizontal="right" vertical="center" wrapText="1"/>
    </xf>
    <xf numFmtId="183" fontId="32" fillId="2" borderId="16" xfId="0" applyNumberFormat="1" applyFont="1" applyFill="1" applyBorder="1" applyAlignment="1">
      <alignment horizontal="right" vertical="center" wrapText="1"/>
    </xf>
    <xf numFmtId="183" fontId="32" fillId="2" borderId="17" xfId="0" applyNumberFormat="1" applyFont="1" applyFill="1" applyBorder="1" applyAlignment="1">
      <alignment horizontal="right" vertical="center" wrapText="1"/>
    </xf>
    <xf numFmtId="0" fontId="41" fillId="5" borderId="4" xfId="0" applyFont="1" applyFill="1" applyBorder="1" applyAlignment="1">
      <alignment horizontal="left" vertical="center" wrapText="1"/>
    </xf>
    <xf numFmtId="0" fontId="42" fillId="5" borderId="22" xfId="0" applyFont="1" applyFill="1" applyBorder="1" applyAlignment="1">
      <alignment horizontal="left" vertical="center" wrapText="1"/>
    </xf>
    <xf numFmtId="183" fontId="32" fillId="2" borderId="18" xfId="0" applyNumberFormat="1" applyFont="1" applyFill="1" applyBorder="1" applyAlignment="1">
      <alignment horizontal="center" vertical="center" wrapText="1"/>
    </xf>
    <xf numFmtId="183" fontId="32" fillId="2" borderId="19" xfId="0" applyNumberFormat="1" applyFont="1" applyFill="1" applyBorder="1" applyAlignment="1">
      <alignment horizontal="center" vertical="center" wrapText="1"/>
    </xf>
    <xf numFmtId="183" fontId="32" fillId="2" borderId="21" xfId="0" applyNumberFormat="1" applyFont="1" applyFill="1" applyBorder="1" applyAlignment="1">
      <alignment horizontal="center" vertical="center" wrapText="1"/>
    </xf>
    <xf numFmtId="183" fontId="32" fillId="2" borderId="2" xfId="0" applyNumberFormat="1" applyFont="1" applyFill="1" applyBorder="1" applyAlignment="1">
      <alignment horizontal="right" vertical="center" wrapText="1"/>
    </xf>
    <xf numFmtId="183" fontId="32" fillId="2" borderId="2" xfId="0" applyNumberFormat="1" applyFont="1" applyFill="1" applyBorder="1" applyAlignment="1">
      <alignment vertical="center" wrapText="1"/>
    </xf>
    <xf numFmtId="183" fontId="32" fillId="2" borderId="3" xfId="0" applyNumberFormat="1" applyFont="1" applyFill="1" applyBorder="1" applyAlignment="1">
      <alignment vertical="center" wrapText="1"/>
    </xf>
    <xf numFmtId="183" fontId="32" fillId="2" borderId="14" xfId="0" applyNumberFormat="1" applyFont="1" applyFill="1" applyBorder="1" applyAlignment="1">
      <alignment vertical="center" wrapText="1"/>
    </xf>
    <xf numFmtId="183" fontId="32" fillId="2" borderId="26" xfId="0" applyNumberFormat="1" applyFont="1" applyFill="1" applyBorder="1" applyAlignment="1">
      <alignment vertical="center" wrapText="1"/>
    </xf>
    <xf numFmtId="183" fontId="32" fillId="2" borderId="16" xfId="0" applyNumberFormat="1" applyFont="1" applyFill="1" applyBorder="1" applyAlignment="1">
      <alignment vertical="center" wrapText="1"/>
    </xf>
    <xf numFmtId="183" fontId="32" fillId="2" borderId="17" xfId="0" applyNumberFormat="1" applyFont="1" applyFill="1" applyBorder="1" applyAlignment="1">
      <alignment vertical="center" wrapText="1"/>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162">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1"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Meiryo UI"/>
        <family val="2"/>
        <scheme val="none"/>
      </font>
      <numFmt numFmtId="9" formatCode="&quot;¥&quot;#,##0;&quot;¥&quot;\-#,##0"/>
      <fill>
        <patternFill patternType="solid">
          <fgColor indexed="64"/>
          <bgColor rgb="FFD83B01"/>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80"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0"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0"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80"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80"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80"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Meiryo UI"/>
        <family val="2"/>
        <scheme val="none"/>
      </font>
      <numFmt numFmtId="17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Meiryo UI"/>
        <family val="2"/>
        <scheme val="none"/>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eiryo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10"/>
        <color theme="0"/>
        <name val="Meiryo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10"/>
        <color theme="0"/>
        <name val="Meiryo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Meiryo UI"/>
        <family val="2"/>
        <scheme val="none"/>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eiryo UI"/>
        <family val="2"/>
        <scheme val="none"/>
      </font>
      <numFmt numFmtId="180" formatCode="&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bottom/>
      </border>
    </dxf>
    <dxf>
      <font>
        <b/>
        <i val="0"/>
        <strike val="0"/>
        <condense val="0"/>
        <extend val="0"/>
        <outline val="0"/>
        <shadow val="0"/>
        <u val="none"/>
        <vertAlign val="baseline"/>
        <sz val="10"/>
        <color theme="0"/>
        <name val="Meiryo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eiryo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Meiryo UI"/>
        <family val="2"/>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Meiryo UI"/>
        <family val="2"/>
        <scheme val="none"/>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StartUp" displayName="StartUp" ref="B4:F10" totalsRowCount="1" headerRowDxfId="161" totalsRowDxfId="158" headerRowBorderDxfId="160" tableBorderDxfId="159" totalsRowBorderDxfId="157">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費目" totalsRowLabel="開業予算の見積り" dataDxfId="156" totalsRowDxfId="155"/>
    <tableColumn id="2" xr3:uid="{29290965-11DD-4EA7-A3AC-C45E5FAC1B58}" name="月数" dataDxfId="154" totalsRowDxfId="153"/>
    <tableColumn id="3" xr3:uid="{0452DFAD-461D-4D61-B2A8-427C19DCFADD}" name="金額/月" dataDxfId="58" totalsRowDxfId="152"/>
    <tableColumn id="4" xr3:uid="{BEC3E29C-2F6A-4411-A0BB-8AAF32E5B0B1}" name="一時費用" dataDxfId="57" totalsRowDxfId="151"/>
    <tableColumn id="5" xr3:uid="{7E635CEC-99EE-4830-9678-117F7F28E152}" name="合計費用" totalsRowFunction="sum" dataDxfId="56" totalsRowDxfId="150"/>
  </tableColumns>
  <tableStyleInfo showFirstColumn="1" showLastColumn="0" showRowStripes="0" showColumnStripes="0"/>
  <extLst>
    <ext xmlns:x14="http://schemas.microsoft.com/office/spreadsheetml/2009/9/main" uri="{504A1905-F514-4f6f-8877-14C23A59335A}">
      <x14:table altTextSummary="費目、月、月あたりのコスト、および一時費用を入力します。コスト合計と推定スタートアップ予算が自動計算されます"/>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StartUpCosts" displayName="StartUpCosts" ref="B4:F10" totalsRowCount="1" headerRowDxfId="149" totalsRowDxfId="146" headerRowBorderDxfId="148" tableBorderDxfId="147" totalsRowBorderDxfId="145">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費目" totalsRowLabel="開業予算の見積り" dataDxfId="144" totalsRowDxfId="143"/>
    <tableColumn id="2" xr3:uid="{DF818036-1CF9-4CDB-8D0C-7658857C2B24}" name="月数" dataDxfId="142" totalsRowDxfId="141"/>
    <tableColumn id="3" xr3:uid="{6741C5C3-22BD-498E-B344-CCEF1791E2BB}" name="金額/月" dataDxfId="55" totalsRowDxfId="140"/>
    <tableColumn id="4" xr3:uid="{CD2E37F4-C082-4C6C-9141-CBC07C851E9C}" name="一時費用" dataDxfId="54" totalsRowDxfId="139"/>
    <tableColumn id="5" xr3:uid="{7A197C05-8EEB-403C-B7D8-FB59D3CC7D9E}" name="合計費用" totalsRowFunction="custom" dataDxfId="53" totalsRowDxfId="52">
      <totalsRowFormula>SUM(F6:F9)</totalsRowFormula>
    </tableColumn>
  </tableColumns>
  <tableStyleInfo showFirstColumn="1" showLastColumn="0" showRowStripes="0" showColumnStripes="0"/>
  <extLst>
    <ext xmlns:x14="http://schemas.microsoft.com/office/spreadsheetml/2009/9/main" uri="{504A1905-F514-4f6f-8877-14C23A59335A}">
      <x14:table altTextSummary="コスト項目、月、月あたりのコスト、および 1 回限りのコストを入力します。コスト合計と推定スタートアップ予算が自動計算されます"/>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SampleRevenue" displayName="SampleRevenue" ref="B4:O9" totalsRowCount="1" headerRowDxfId="138" dataDxfId="136" headerRowBorderDxfId="137" tableBorderDxfId="135" totalsRowBorderDxfId="134">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収益" totalsRowLabel="純売上高" dataDxfId="133" totalsRowDxfId="132"/>
    <tableColumn id="2" xr3:uid="{6F71BE86-3A6A-44CF-BA24-67CE15CFF1AA}" name="1 月" totalsRowFunction="sum" dataDxfId="51" totalsRowDxfId="131"/>
    <tableColumn id="3" xr3:uid="{344A2324-51D5-43B1-9256-904C3377FAAC}" name="2 月" totalsRowFunction="sum" dataDxfId="50" totalsRowDxfId="130"/>
    <tableColumn id="4" xr3:uid="{32D1243A-49C3-4CCF-8DC0-4FF36670ECB8}" name="3 月" totalsRowFunction="sum" dataDxfId="49" totalsRowDxfId="129"/>
    <tableColumn id="5" xr3:uid="{E58EDC04-C08C-4B17-B3FF-CB5FC4D1CDEB}" name="4 月" totalsRowFunction="sum" dataDxfId="48" totalsRowDxfId="128"/>
    <tableColumn id="6" xr3:uid="{357A1611-2716-4CD1-9B15-E4B4BB31DA75}" name="5 月" totalsRowFunction="sum" dataDxfId="47" totalsRowDxfId="127"/>
    <tableColumn id="7" xr3:uid="{D0CA2BE1-8101-4A67-8EB8-5A97AB6EFFB3}" name="6 月" totalsRowFunction="sum" dataDxfId="46" totalsRowDxfId="126"/>
    <tableColumn id="8" xr3:uid="{761577CD-DF5A-45E4-B998-5C873D93A720}" name="7 月" totalsRowFunction="sum" dataDxfId="45" totalsRowDxfId="125"/>
    <tableColumn id="9" xr3:uid="{AB3D73BA-7970-418A-B396-445EF75A576D}" name="8 月" totalsRowFunction="sum" dataDxfId="44" totalsRowDxfId="124"/>
    <tableColumn id="10" xr3:uid="{17C76D3D-BB2E-4517-88EF-6B138B14C035}" name="9 月" totalsRowFunction="sum" dataDxfId="43" totalsRowDxfId="123"/>
    <tableColumn id="11" xr3:uid="{D080C1CD-6445-4B59-AC23-2FED7916A228}" name="10 月" totalsRowFunction="sum" dataDxfId="42" totalsRowDxfId="122"/>
    <tableColumn id="12" xr3:uid="{524EA6F5-D12F-4379-9CE9-7FA2CCF0431D}" name="11 月" totalsRowFunction="sum" dataDxfId="41" totalsRowDxfId="121"/>
    <tableColumn id="13" xr3:uid="{A41F4D35-542E-4E01-B914-D2A98858B288}" name="12 月" totalsRowFunction="sum" dataDxfId="40" totalsRowDxfId="120"/>
    <tableColumn id="14" xr3:uid="{FC4E26E8-EE24-4999-B1E9-055E95D5AFDC}" name="年度累計" totalsRowFunction="custom" dataDxfId="39" totalsRowDxfId="119">
      <calculatedColumnFormula>SUM(C5:N5)</calculatedColumnFormula>
      <totalsRowFormula>SUM(SampleRevenue[[#Totals],[1 月]:[12 月]])</totalsRowFormula>
    </tableColumn>
  </tableColumns>
  <tableStyleInfo showFirstColumn="1" showLastColumn="0" showRowStripes="0" showColumnStripes="0"/>
  <extLst>
    <ext xmlns:x14="http://schemas.microsoft.com/office/spreadsheetml/2009/9/main" uri="{504A1905-F514-4f6f-8877-14C23A59335A}">
      <x14:table altTextSummary="このテーブルで各月の売上項目と値を入力または変更します。各月の純売上と年度累計が自動計算されます"/>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ampleExpenses" displayName="SampleExpenses" ref="B13:O19" totalsRowCount="1" headerRowDxfId="118" dataDxfId="116" headerRowBorderDxfId="117" tableBorderDxfId="115" totalsRowBorderDxfId="114">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経費" totalsRowLabel="経費合計" dataDxfId="113" totalsRowDxfId="112"/>
    <tableColumn id="2" xr3:uid="{E03834F3-D0D7-46A0-B98F-60B4773A32C5}" name="1 月" totalsRowFunction="custom" dataDxfId="38" totalsRowDxfId="111">
      <totalsRowFormula>IF(SUM(C14:C18)=0,"",SUM(C14:C18))</totalsRowFormula>
    </tableColumn>
    <tableColumn id="3" xr3:uid="{1EA320D6-4F41-4E95-B87D-0076FF2890CD}" name="2 月" totalsRowFunction="custom" dataDxfId="37" totalsRowDxfId="110">
      <totalsRowFormula>IF(SUM(D14:D18)=0,"",SUM(D14:D18))</totalsRowFormula>
    </tableColumn>
    <tableColumn id="4" xr3:uid="{AC0744F4-6F59-4428-8C20-6391D0E68B8A}" name="3 月" totalsRowFunction="custom" dataDxfId="36" totalsRowDxfId="109">
      <totalsRowFormula>IF(SUM(E14:E18)=0,"",SUM(E14:E18))</totalsRowFormula>
    </tableColumn>
    <tableColumn id="5" xr3:uid="{D8BD7CE4-0575-4B27-9F50-75A09DBCDAE7}" name="4 月" totalsRowFunction="custom" dataDxfId="35" totalsRowDxfId="108">
      <totalsRowFormula>IF(SUM(F14:F18)=0,"",SUM(F14:F18))</totalsRowFormula>
    </tableColumn>
    <tableColumn id="6" xr3:uid="{ACA71B98-0856-4318-97FA-0AECD80D1563}" name="5 月" totalsRowFunction="custom" dataDxfId="34" totalsRowDxfId="107">
      <totalsRowFormula>IF(SUM(G14:G18)=0,"",SUM(G14:G18))</totalsRowFormula>
    </tableColumn>
    <tableColumn id="7" xr3:uid="{73CF63C3-C2F9-4A0D-B947-64BB530317A6}" name="6 月" totalsRowFunction="custom" dataDxfId="33" totalsRowDxfId="106">
      <totalsRowFormula>IF(SUM(H14:H18)=0,"",SUM(H14:H18))</totalsRowFormula>
    </tableColumn>
    <tableColumn id="8" xr3:uid="{A5673B38-540B-447D-9A7E-70EC279D8A2E}" name="7 月" totalsRowFunction="custom" dataDxfId="32" totalsRowDxfId="105">
      <totalsRowFormula>IF(SUM(I14:I18)=0,"",SUM(I14:I18))</totalsRowFormula>
    </tableColumn>
    <tableColumn id="9" xr3:uid="{6C31C80A-0918-430D-8F7F-2EB46A15D855}" name="8 月" totalsRowFunction="custom" dataDxfId="31" totalsRowDxfId="104">
      <totalsRowFormula>IF(SUM(J14:J18)=0,"",SUM(J14:J18))</totalsRowFormula>
    </tableColumn>
    <tableColumn id="10" xr3:uid="{EBADB8E1-1FE3-4518-9C05-096F3E17DB95}" name="9 月" totalsRowFunction="custom" dataDxfId="30" totalsRowDxfId="103">
      <totalsRowFormula>IF(SUM(K14:K18)=0,"",SUM(K14:K18))</totalsRowFormula>
    </tableColumn>
    <tableColumn id="11" xr3:uid="{85094905-65A1-4F7D-9403-FB9DA8B79A85}" name="10 月" totalsRowFunction="custom" dataDxfId="29" totalsRowDxfId="102">
      <totalsRowFormula>IF(SUM(L14:L18)=0,"",SUM(L14:L18))</totalsRowFormula>
    </tableColumn>
    <tableColumn id="12" xr3:uid="{425F5D65-754C-4910-8489-CE1D0A044015}" name="11 月" totalsRowFunction="custom" dataDxfId="28" totalsRowDxfId="101">
      <totalsRowFormula>IF(SUM(M14:M18)=0,"",SUM(M14:M18))</totalsRowFormula>
    </tableColumn>
    <tableColumn id="13" xr3:uid="{C70CA751-8454-4D8C-9172-28A0207F88A2}" name="12 月" totalsRowFunction="custom" dataDxfId="27" totalsRowDxfId="100">
      <totalsRowFormula>IF(SUM(N14:N18)=0,"",SUM(N14:N18))</totalsRowFormula>
    </tableColumn>
    <tableColumn id="14" xr3:uid="{72A5AC50-D398-4AF2-8ED7-852A164BD4B5}" name="年度累計" totalsRowFunction="custom" dataDxfId="26" totalsRowDxfId="99">
      <calculatedColumnFormula>SUM(C14:N14)</calculatedColumnFormula>
      <totalsRowFormula>SUM(SampleExpenses[[#Totals],[1 月]:[12 月]])</totalsRowFormula>
    </tableColumn>
  </tableColumns>
  <tableStyleInfo showFirstColumn="1" showLastColumn="0" showRowStripes="0" showColumnStripes="0"/>
  <extLst>
    <ext xmlns:x14="http://schemas.microsoft.com/office/spreadsheetml/2009/9/main" uri="{504A1905-F514-4f6f-8877-14C23A59335A}">
      <x14:table altTextSummary="各月の経費項目を入力します。経費の年度累計と合計額が自動計算されます。"/>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ActualExpenses" displayName="ActualExpenses" ref="B13:O18" totalsRowCount="1" headerRowDxfId="98" dataDxfId="96" headerRowBorderDxfId="97" tableBorderDxfId="95" totalsRowBorderDxfId="94">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経費" totalsRowLabel="経費合計" dataDxfId="93" totalsRowDxfId="92"/>
    <tableColumn id="2" xr3:uid="{F9AB3C51-D120-44E2-9F99-D86B2E04E398}" name="1 月" totalsRowFunction="custom" dataDxfId="14" totalsRowDxfId="91">
      <totalsRowFormula>IF(SUM(C14:C17)=0,"",SUM(C14:C17))</totalsRowFormula>
    </tableColumn>
    <tableColumn id="3" xr3:uid="{9D6A49A1-08F0-4031-B144-61B97864F2CC}" name="2 月" totalsRowFunction="custom" dataDxfId="13" totalsRowDxfId="90">
      <totalsRowFormula>IF(SUM(D14:D17)=0,"",SUM(D14:D17))</totalsRowFormula>
    </tableColumn>
    <tableColumn id="4" xr3:uid="{E9226934-27A2-4D2A-B30C-5FFDFD602D7D}" name="3 月" totalsRowFunction="custom" dataDxfId="12" totalsRowDxfId="89">
      <totalsRowFormula>IF(SUM(E14:E17)=0,"",SUM(E14:E17))</totalsRowFormula>
    </tableColumn>
    <tableColumn id="5" xr3:uid="{7BB0A603-A9B1-4FD8-A545-40D145AB6659}" name="4 月" totalsRowFunction="custom" dataDxfId="11" totalsRowDxfId="88">
      <totalsRowFormula>IF(SUM(F14:F17)=0,"",SUM(F14:F17))</totalsRowFormula>
    </tableColumn>
    <tableColumn id="6" xr3:uid="{BCB21D34-0FDF-460A-BEF1-5992049064AD}" name="5 月" totalsRowFunction="custom" dataDxfId="10" totalsRowDxfId="87">
      <totalsRowFormula>IF(SUM(G14:G17)=0,"",SUM(G14:G17))</totalsRowFormula>
    </tableColumn>
    <tableColumn id="7" xr3:uid="{B39E89BC-2C0C-47AB-BA19-A23901536D77}" name="6 月" totalsRowFunction="custom" dataDxfId="9" totalsRowDxfId="86">
      <totalsRowFormula>IF(SUM(H14:H17)=0,"",SUM(H14:H17))</totalsRowFormula>
    </tableColumn>
    <tableColumn id="8" xr3:uid="{E5B06129-F206-44A6-870F-4639CB35F734}" name="7 月" totalsRowFunction="custom" dataDxfId="8" totalsRowDxfId="85">
      <totalsRowFormula>IF(SUM(I14:I17)=0,"",SUM(I14:I17))</totalsRowFormula>
    </tableColumn>
    <tableColumn id="9" xr3:uid="{D0D7329F-1D1C-4762-9C9E-44490C667E4C}" name="8 月" totalsRowFunction="custom" dataDxfId="7" totalsRowDxfId="84">
      <totalsRowFormula>IF(SUM(J14:J17)=0,"",SUM(J14:J17))</totalsRowFormula>
    </tableColumn>
    <tableColumn id="10" xr3:uid="{DA494471-174A-41CD-9D01-96031F4EB142}" name="9 月" totalsRowFunction="custom" dataDxfId="6" totalsRowDxfId="83">
      <totalsRowFormula>IF(SUM(K14:K17)=0,"",SUM(K14:K17))</totalsRowFormula>
    </tableColumn>
    <tableColumn id="11" xr3:uid="{1D757802-8414-47FB-BDB9-5ABB9C485642}" name="10 月" totalsRowFunction="custom" dataDxfId="5" totalsRowDxfId="82">
      <totalsRowFormula>IF(SUM(L14:L17)=0,"",SUM(L14:L17))</totalsRowFormula>
    </tableColumn>
    <tableColumn id="12" xr3:uid="{715DFEE2-D538-404C-8DA6-A60BF9D5D61A}" name="11 月" totalsRowFunction="custom" dataDxfId="4" totalsRowDxfId="81">
      <totalsRowFormula>IF(SUM(M14:M17)=0,"",SUM(M14:M17))</totalsRowFormula>
    </tableColumn>
    <tableColumn id="13" xr3:uid="{48BDE33F-3406-4125-AA39-AF112CD256DC}" name="12 月" totalsRowFunction="custom" dataDxfId="1" totalsRowDxfId="80">
      <totalsRowFormula>IF(SUM(N14:N17)=0,"",SUM(N14:N17))</totalsRowFormula>
    </tableColumn>
    <tableColumn id="14" xr3:uid="{DE501D6E-2A90-4303-912C-3BD157EE9F6C}" name="年度累計" totalsRowFunction="custom" dataDxfId="0" totalsRowDxfId="79">
      <calculatedColumnFormula>SUM(C14:N14)</calculatedColumnFormula>
      <totalsRowFormula>SUM(ActualExpenses[[#Totals],[1 月]:[12 月]])</totalsRowFormula>
    </tableColumn>
  </tableColumns>
  <tableStyleInfo showFirstColumn="0" showLastColumn="0" showRowStripes="0" showColumnStripes="0"/>
  <extLst>
    <ext xmlns:x14="http://schemas.microsoft.com/office/spreadsheetml/2009/9/main" uri="{504A1905-F514-4f6f-8877-14C23A59335A}">
      <x14:table altTextSummary="このテーブルで各月の経費項目と値を入力または変更します。経費の年度累計と合計額が自動計算されます。"/>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ActualRevenue" displayName="ActualRevenue" ref="B4:O9" totalsRowCount="1" headerRowDxfId="78" dataDxfId="76" headerRowBorderDxfId="77" tableBorderDxfId="75" totalsRowBorderDxfId="74">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収益" totalsRowLabel="純売上高" dataDxfId="73" totalsRowDxfId="72"/>
    <tableColumn id="2" xr3:uid="{FCEEBF47-61A1-45D9-8887-771D9FEAEC1A}" name="1 月" totalsRowFunction="sum" dataDxfId="25" totalsRowDxfId="71"/>
    <tableColumn id="3" xr3:uid="{F04D843E-EECB-469A-B411-15BD17F1E5BB}" name="2 月" totalsRowFunction="sum" dataDxfId="24" totalsRowDxfId="70"/>
    <tableColumn id="4" xr3:uid="{BCDEE6EC-CDA9-4C65-A8C6-6DE4EBEEEE74}" name="3 月" totalsRowFunction="sum" dataDxfId="23" totalsRowDxfId="69"/>
    <tableColumn id="5" xr3:uid="{30A6C384-BAED-4B05-974C-463D2C79EA9F}" name="4 月" totalsRowFunction="sum" dataDxfId="22" totalsRowDxfId="68"/>
    <tableColumn id="6" xr3:uid="{8DD5E57F-E567-4D79-A269-C4F8DE158B0D}" name="5 月" totalsRowFunction="sum" dataDxfId="21" totalsRowDxfId="67"/>
    <tableColumn id="7" xr3:uid="{351DCA6D-33D9-481E-8D59-8A914590BBC9}" name="6 月" totalsRowFunction="sum" dataDxfId="20" totalsRowDxfId="66"/>
    <tableColumn id="8" xr3:uid="{47D5B0E3-47FD-4021-84D1-3556FB866818}" name="7 月" totalsRowFunction="sum" dataDxfId="19" totalsRowDxfId="65"/>
    <tableColumn id="9" xr3:uid="{1F7D3722-33F9-47EC-B520-E0BC4506BF00}" name="8 月" totalsRowFunction="sum" dataDxfId="18" totalsRowDxfId="64"/>
    <tableColumn id="10" xr3:uid="{6A0FEE84-7C74-406D-8D16-812EA8F8E679}" name="9 月" totalsRowFunction="sum" dataDxfId="17" totalsRowDxfId="63"/>
    <tableColumn id="11" xr3:uid="{87FE37A0-0E08-4148-8503-E93A0D76B669}" name="10 月" totalsRowFunction="sum" dataDxfId="16" totalsRowDxfId="62"/>
    <tableColumn id="12" xr3:uid="{F348984A-AC79-40C2-A5C7-95B21F89BD98}" name="11 月" totalsRowFunction="sum" dataDxfId="15" totalsRowDxfId="61"/>
    <tableColumn id="13" xr3:uid="{47597844-517F-4255-8D4B-703CEF331EB8}" name="12 月" totalsRowFunction="sum" dataDxfId="3" totalsRowDxfId="60"/>
    <tableColumn id="14" xr3:uid="{3544716F-16C1-45BE-A576-2F4FA1D35059}" name="年度累計" totalsRowFunction="custom" dataDxfId="2" totalsRowDxfId="59">
      <calculatedColumnFormula>SUM(C5:N5)</calculatedColumnFormula>
      <totalsRowFormula>SUM(ActualRevenue[[#Totals],[1 月]:[12 月]])</totalsRowFormula>
    </tableColumn>
  </tableColumns>
  <tableStyleInfo showFirstColumn="0" showLastColumn="0" showRowStripes="0" showColumnStripes="0"/>
  <extLst>
    <ext xmlns:x14="http://schemas.microsoft.com/office/spreadsheetml/2009/9/main" uri="{504A1905-F514-4f6f-8877-14C23A59335A}">
      <x14:table altTextSummary="このテーブルで各月の売上項目と値を入力または変更します。各月の純売上と年度累計が自動計算されます"/>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2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table" Target="/xl/tables/table3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table" Target="/xl/tables/table53.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tabSelected="1" zoomScaleNormal="100" workbookViewId="0"/>
  </sheetViews>
  <sheetFormatPr defaultColWidth="9" defaultRowHeight="15.75" x14ac:dyDescent="0.25"/>
  <cols>
    <col min="1" max="1" width="2.5546875" style="2" customWidth="1"/>
    <col min="2" max="2" width="99" style="1" customWidth="1"/>
    <col min="3" max="3" width="2.44140625" style="1" customWidth="1"/>
    <col min="4" max="16384" width="9" style="1"/>
  </cols>
  <sheetData>
    <row r="1" spans="1:3" s="4" customFormat="1" ht="30" customHeight="1" x14ac:dyDescent="0.25">
      <c r="A1" s="3"/>
      <c r="B1" s="16" t="s">
        <v>0</v>
      </c>
      <c r="C1" s="3"/>
    </row>
    <row r="2" spans="1:3" s="5" customFormat="1" ht="20.100000000000001" customHeight="1" x14ac:dyDescent="0.25">
      <c r="A2" s="3"/>
      <c r="B2" s="17" t="s">
        <v>1</v>
      </c>
      <c r="C2" s="3"/>
    </row>
    <row r="3" spans="1:3" s="5" customFormat="1" ht="20.100000000000001" customHeight="1" x14ac:dyDescent="0.25">
      <c r="A3" s="3"/>
      <c r="B3" s="17" t="s">
        <v>2</v>
      </c>
      <c r="C3" s="3"/>
    </row>
    <row r="4" spans="1:3" s="5" customFormat="1" ht="20.100000000000001" customHeight="1" x14ac:dyDescent="0.25">
      <c r="A4" s="3"/>
      <c r="B4" s="17" t="s">
        <v>3</v>
      </c>
      <c r="C4" s="3"/>
    </row>
    <row r="5" spans="1:3" s="5" customFormat="1" ht="20.100000000000001" customHeight="1" x14ac:dyDescent="0.25">
      <c r="A5" s="3"/>
      <c r="B5" s="17" t="s">
        <v>4</v>
      </c>
      <c r="C5" s="3"/>
    </row>
    <row r="6" spans="1:3" s="5" customFormat="1" ht="30" customHeight="1" x14ac:dyDescent="0.25">
      <c r="A6" s="3"/>
      <c r="B6" s="18" t="s">
        <v>5</v>
      </c>
      <c r="C6" s="3"/>
    </row>
    <row r="7" spans="1:3" s="5" customFormat="1" ht="28.5" customHeight="1" x14ac:dyDescent="0.25">
      <c r="A7" s="3"/>
      <c r="B7" s="17" t="s">
        <v>6</v>
      </c>
      <c r="C7" s="3"/>
    </row>
    <row r="8" spans="1:3" s="5" customFormat="1" ht="30" customHeight="1" x14ac:dyDescent="0.25">
      <c r="A8" s="3"/>
      <c r="B8" s="17" t="s">
        <v>7</v>
      </c>
      <c r="C8" s="3"/>
    </row>
    <row r="9" spans="1:3" s="5" customFormat="1" ht="12" customHeight="1" x14ac:dyDescent="0.25">
      <c r="A9" s="3"/>
      <c r="B9" s="7"/>
      <c r="C9" s="3"/>
    </row>
    <row r="10" spans="1:3" s="5" customFormat="1" x14ac:dyDescent="0.25">
      <c r="A10" s="3"/>
      <c r="B10" s="6"/>
    </row>
    <row r="11" spans="1:3" s="5" customFormat="1" x14ac:dyDescent="0.25">
      <c r="A11" s="3"/>
      <c r="B11" s="6"/>
    </row>
    <row r="12" spans="1:3" s="5" customFormat="1" x14ac:dyDescent="0.25">
      <c r="A12" s="3"/>
      <c r="B12" s="6"/>
    </row>
    <row r="13" spans="1:3" s="5" customFormat="1" x14ac:dyDescent="0.25">
      <c r="A13" s="3"/>
      <c r="B13" s="6"/>
    </row>
    <row r="14" spans="1:3" s="5" customFormat="1" x14ac:dyDescent="0.25">
      <c r="A14" s="3"/>
      <c r="B14" s="6"/>
    </row>
    <row r="15" spans="1:3" s="5" customFormat="1" x14ac:dyDescent="0.25">
      <c r="A15" s="3"/>
      <c r="B15" s="6"/>
    </row>
    <row r="16" spans="1:3" s="5" customFormat="1" x14ac:dyDescent="0.25">
      <c r="A16" s="3"/>
      <c r="B16" s="6"/>
    </row>
    <row r="17" spans="1:2" s="5" customFormat="1" x14ac:dyDescent="0.25">
      <c r="A17" s="3"/>
      <c r="B17" s="6"/>
    </row>
    <row r="18" spans="1:2" s="5" customFormat="1" x14ac:dyDescent="0.25">
      <c r="A18" s="3"/>
      <c r="B18" s="6"/>
    </row>
    <row r="19" spans="1:2" s="5" customFormat="1" x14ac:dyDescent="0.25">
      <c r="A19" s="3"/>
      <c r="B19" s="6"/>
    </row>
    <row r="20" spans="1:2" s="5" customFormat="1" x14ac:dyDescent="0.25">
      <c r="A20" s="3"/>
      <c r="B20" s="6"/>
    </row>
    <row r="21" spans="1:2" s="5" customFormat="1" x14ac:dyDescent="0.25">
      <c r="A21" s="3"/>
      <c r="B21" s="6"/>
    </row>
    <row r="22" spans="1:2" s="5" customFormat="1" x14ac:dyDescent="0.25">
      <c r="A22" s="3"/>
      <c r="B22" s="6"/>
    </row>
    <row r="23" spans="1:2" s="5" customFormat="1" x14ac:dyDescent="0.25">
      <c r="A23" s="3"/>
      <c r="B23" s="6"/>
    </row>
    <row r="24" spans="1:2" s="5" customFormat="1" x14ac:dyDescent="0.25">
      <c r="A24" s="3"/>
      <c r="B24" s="6"/>
    </row>
    <row r="25" spans="1:2" s="5" customFormat="1" x14ac:dyDescent="0.25">
      <c r="A25" s="3"/>
      <c r="B25" s="6"/>
    </row>
    <row r="26" spans="1:2" s="5" customFormat="1" x14ac:dyDescent="0.25">
      <c r="A26" s="3"/>
      <c r="B26" s="6"/>
    </row>
    <row r="27" spans="1:2" s="5" customFormat="1" x14ac:dyDescent="0.25">
      <c r="A27" s="3"/>
      <c r="B27" s="6"/>
    </row>
    <row r="28" spans="1:2" s="5" customFormat="1" x14ac:dyDescent="0.25">
      <c r="A28" s="3"/>
      <c r="B28" s="6"/>
    </row>
    <row r="29" spans="1:2" s="5" customFormat="1" x14ac:dyDescent="0.25">
      <c r="A29" s="3"/>
      <c r="B29" s="6"/>
    </row>
    <row r="30" spans="1:2" s="5" customFormat="1" x14ac:dyDescent="0.25">
      <c r="A30" s="3"/>
      <c r="B30" s="6"/>
    </row>
    <row r="31" spans="1:2" s="5" customFormat="1" x14ac:dyDescent="0.25">
      <c r="A31" s="3"/>
      <c r="B31" s="6"/>
    </row>
    <row r="32" spans="1:2" s="5" customFormat="1" x14ac:dyDescent="0.25">
      <c r="A32" s="3"/>
      <c r="B32" s="6"/>
    </row>
    <row r="33" spans="1:1" s="5" customFormat="1" x14ac:dyDescent="0.25">
      <c r="A33" s="3"/>
    </row>
    <row r="34" spans="1:1" s="5" customFormat="1" x14ac:dyDescent="0.25">
      <c r="A34" s="3"/>
    </row>
    <row r="35" spans="1:1" s="5" customFormat="1" x14ac:dyDescent="0.25">
      <c r="A35" s="3"/>
    </row>
    <row r="36" spans="1:1" s="5" customFormat="1" x14ac:dyDescent="0.25">
      <c r="A36" s="3"/>
    </row>
    <row r="37" spans="1:1" s="5" customFormat="1" x14ac:dyDescent="0.25">
      <c r="A37" s="3"/>
    </row>
    <row r="38" spans="1:1" s="5" customFormat="1" x14ac:dyDescent="0.25">
      <c r="A38" s="3"/>
    </row>
    <row r="39" spans="1:1" s="5" customFormat="1" x14ac:dyDescent="0.25">
      <c r="A39" s="3"/>
    </row>
    <row r="40" spans="1:1" s="5" customFormat="1" x14ac:dyDescent="0.25">
      <c r="A40" s="3"/>
    </row>
    <row r="41" spans="1:1" s="5" customFormat="1" x14ac:dyDescent="0.25">
      <c r="A41" s="3"/>
    </row>
  </sheetData>
  <phoneticPr fontId="40"/>
  <pageMargins left="0.7" right="0.7" top="0.75" bottom="0.75" header="0.3" footer="0.3"/>
  <pageSetup paperSize="9" orientation="portrait" horizontalDpi="1200" verticalDpi="1200" r:id="rId1"/>
  <rowBreaks count="1" manualBreakCount="1">
    <brk id="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zoomScaleNormal="100" workbookViewId="0"/>
  </sheetViews>
  <sheetFormatPr defaultColWidth="9" defaultRowHeight="18.75" x14ac:dyDescent="0.4"/>
  <cols>
    <col min="1" max="1" width="2.5546875" style="15" customWidth="1"/>
    <col min="2" max="2" width="99" style="1" customWidth="1"/>
    <col min="3" max="3" width="2.44140625" style="1" customWidth="1"/>
    <col min="4" max="16384" width="9" style="1"/>
  </cols>
  <sheetData>
    <row r="1" spans="1:3" s="4" customFormat="1" ht="30" customHeight="1" x14ac:dyDescent="0.25">
      <c r="A1" s="19"/>
      <c r="B1" s="16" t="s">
        <v>8</v>
      </c>
      <c r="C1" s="3"/>
    </row>
    <row r="2" spans="1:3" s="5" customFormat="1" ht="68.25" customHeight="1" x14ac:dyDescent="0.25">
      <c r="A2" s="20"/>
      <c r="B2" s="17" t="s">
        <v>9</v>
      </c>
      <c r="C2" s="3"/>
    </row>
    <row r="3" spans="1:3" s="5" customFormat="1" ht="60.75" customHeight="1" x14ac:dyDescent="0.25">
      <c r="A3" s="19"/>
      <c r="B3" s="17" t="s">
        <v>57</v>
      </c>
      <c r="C3" s="3"/>
    </row>
    <row r="4" spans="1:3" s="5" customFormat="1" ht="70.5" customHeight="1" x14ac:dyDescent="0.25">
      <c r="A4" s="20"/>
      <c r="B4" s="17" t="s">
        <v>58</v>
      </c>
      <c r="C4" s="3"/>
    </row>
    <row r="5" spans="1:3" s="5" customFormat="1" ht="51" customHeight="1" x14ac:dyDescent="0.25">
      <c r="A5" s="19"/>
      <c r="B5" s="21" t="s">
        <v>10</v>
      </c>
      <c r="C5" s="3"/>
    </row>
    <row r="6" spans="1:3" s="5" customFormat="1" ht="72" customHeight="1" x14ac:dyDescent="0.25">
      <c r="A6" s="19"/>
      <c r="B6" s="17" t="s">
        <v>11</v>
      </c>
      <c r="C6" s="3"/>
    </row>
    <row r="7" spans="1:3" s="5" customFormat="1" ht="67.900000000000006" customHeight="1" x14ac:dyDescent="0.25">
      <c r="A7" s="19"/>
      <c r="B7" s="17" t="s">
        <v>12</v>
      </c>
      <c r="C7" s="3"/>
    </row>
    <row r="8" spans="1:3" s="5" customFormat="1" ht="15.75" x14ac:dyDescent="0.25">
      <c r="A8" s="19"/>
      <c r="B8" s="7"/>
      <c r="C8" s="3"/>
    </row>
    <row r="9" spans="1:3" s="5" customFormat="1" ht="15.75" x14ac:dyDescent="0.25">
      <c r="A9" s="19"/>
      <c r="B9" s="6"/>
    </row>
    <row r="10" spans="1:3" s="5" customFormat="1" ht="15.75" x14ac:dyDescent="0.25">
      <c r="A10" s="19"/>
      <c r="B10" s="6"/>
    </row>
    <row r="11" spans="1:3" s="5" customFormat="1" ht="15.75" x14ac:dyDescent="0.25">
      <c r="A11" s="19"/>
      <c r="B11" s="6"/>
    </row>
    <row r="12" spans="1:3" s="5" customFormat="1" ht="15.75" x14ac:dyDescent="0.25">
      <c r="A12" s="19"/>
      <c r="B12" s="6"/>
    </row>
    <row r="13" spans="1:3" s="5" customFormat="1" ht="15.75" x14ac:dyDescent="0.25">
      <c r="A13" s="19"/>
      <c r="B13" s="6"/>
    </row>
    <row r="14" spans="1:3" s="5" customFormat="1" ht="15.75" x14ac:dyDescent="0.25">
      <c r="A14" s="19"/>
      <c r="B14" s="6"/>
    </row>
    <row r="15" spans="1:3" s="5" customFormat="1" ht="15.75" x14ac:dyDescent="0.25">
      <c r="A15" s="19"/>
      <c r="B15" s="6"/>
    </row>
    <row r="16" spans="1:3" s="5" customFormat="1" ht="15.75" x14ac:dyDescent="0.25">
      <c r="A16" s="19"/>
      <c r="B16" s="6"/>
    </row>
    <row r="17" spans="1:2" s="5" customFormat="1" ht="15.75" x14ac:dyDescent="0.25">
      <c r="A17" s="19"/>
      <c r="B17" s="6"/>
    </row>
    <row r="18" spans="1:2" s="5" customFormat="1" ht="15.75" x14ac:dyDescent="0.25">
      <c r="A18" s="19"/>
      <c r="B18" s="6"/>
    </row>
    <row r="19" spans="1:2" s="5" customFormat="1" ht="15.75" x14ac:dyDescent="0.25">
      <c r="A19" s="19"/>
      <c r="B19" s="6"/>
    </row>
    <row r="20" spans="1:2" s="5" customFormat="1" ht="15.75" x14ac:dyDescent="0.25">
      <c r="A20" s="19"/>
      <c r="B20" s="6"/>
    </row>
    <row r="21" spans="1:2" s="5" customFormat="1" ht="15.75" x14ac:dyDescent="0.25">
      <c r="A21" s="19"/>
      <c r="B21" s="6"/>
    </row>
    <row r="22" spans="1:2" s="5" customFormat="1" ht="15.75" x14ac:dyDescent="0.25">
      <c r="A22" s="19"/>
      <c r="B22" s="6"/>
    </row>
    <row r="23" spans="1:2" s="5" customFormat="1" ht="15.75" x14ac:dyDescent="0.25">
      <c r="A23" s="19"/>
      <c r="B23" s="6"/>
    </row>
    <row r="24" spans="1:2" s="5" customFormat="1" ht="15.75" x14ac:dyDescent="0.25">
      <c r="A24" s="19"/>
      <c r="B24" s="6"/>
    </row>
    <row r="25" spans="1:2" s="5" customFormat="1" ht="15.75" x14ac:dyDescent="0.25">
      <c r="A25" s="19"/>
      <c r="B25" s="6"/>
    </row>
    <row r="26" spans="1:2" s="5" customFormat="1" ht="15.75" x14ac:dyDescent="0.25">
      <c r="A26" s="19"/>
      <c r="B26" s="6"/>
    </row>
    <row r="27" spans="1:2" s="5" customFormat="1" ht="15.75" x14ac:dyDescent="0.25">
      <c r="A27" s="19"/>
      <c r="B27" s="6"/>
    </row>
    <row r="28" spans="1:2" s="5" customFormat="1" ht="15.75" x14ac:dyDescent="0.25">
      <c r="A28" s="19"/>
      <c r="B28" s="6"/>
    </row>
    <row r="29" spans="1:2" s="5" customFormat="1" ht="15.75" x14ac:dyDescent="0.25">
      <c r="A29" s="19"/>
      <c r="B29" s="6"/>
    </row>
    <row r="30" spans="1:2" s="5" customFormat="1" ht="15.75" x14ac:dyDescent="0.25">
      <c r="A30" s="19"/>
      <c r="B30" s="6"/>
    </row>
    <row r="31" spans="1:2" s="5" customFormat="1" ht="15.75" x14ac:dyDescent="0.25">
      <c r="A31" s="19"/>
      <c r="B31" s="6"/>
    </row>
    <row r="32" spans="1:2" s="5" customFormat="1" ht="15.75" x14ac:dyDescent="0.25">
      <c r="A32" s="19"/>
    </row>
    <row r="33" spans="1:1" s="5" customFormat="1" ht="15.75" x14ac:dyDescent="0.25">
      <c r="A33" s="19"/>
    </row>
    <row r="34" spans="1:1" s="5" customFormat="1" ht="15.75" x14ac:dyDescent="0.25">
      <c r="A34" s="19"/>
    </row>
    <row r="35" spans="1:1" s="5" customFormat="1" ht="15.75" x14ac:dyDescent="0.25">
      <c r="A35" s="19"/>
    </row>
    <row r="36" spans="1:1" s="5" customFormat="1" ht="15.75" x14ac:dyDescent="0.25">
      <c r="A36" s="19"/>
    </row>
    <row r="37" spans="1:1" s="5" customFormat="1" ht="15.75" x14ac:dyDescent="0.25">
      <c r="A37" s="19"/>
    </row>
    <row r="38" spans="1:1" s="5" customFormat="1" ht="15.75" x14ac:dyDescent="0.25">
      <c r="A38" s="19"/>
    </row>
    <row r="39" spans="1:1" s="5" customFormat="1" ht="15.75" x14ac:dyDescent="0.25">
      <c r="A39" s="19"/>
    </row>
    <row r="40" spans="1:1" s="5" customFormat="1" ht="15.75" x14ac:dyDescent="0.25">
      <c r="A40" s="19"/>
    </row>
  </sheetData>
  <phoneticPr fontId="40"/>
  <dataValidations count="7">
    <dataValidation allowBlank="1" showInputMessage="1" showErrorMessage="1" prompt="このワークシートには、事業財務計画の概要、見積もりのガイドライン、開業資金と損益を計算するためのテンプレートの使用方法が記載されています。" sqref="A1" xr:uid="{4B1998CF-8317-4106-8880-CAC8F2A209AB}"/>
    <dataValidation allowBlank="1" showInputMessage="1" showErrorMessage="1" prompt="事業計画の概要は右側のセルにあります。" sqref="A2" xr:uid="{7EE84830-8262-4614-84FB-A2D03F296867}"/>
    <dataValidation allowBlank="1" showInputMessage="1" showErrorMessage="1" prompt="推定開業資金の概要は右側のセルにあります。" sqref="A3" xr:uid="{A2DBB060-C7C0-4CE6-A3E3-FBB2F9F362FD}"/>
    <dataValidation allowBlank="1" showInputMessage="1" showErrorMessage="1" prompt="推定損益モデルの概要は右側のセルにあります。" sqref="A4" xr:uid="{7CE102E1-B1A2-4A29-B749-E91BC9DD65B7}"/>
    <dataValidation allowBlank="1" showInputMessage="1" showErrorMessage="1" prompt="ガイドラインは右のセルにあります。" sqref="A5" xr:uid="{D53C1DBA-BFD6-417B-9BD6-4BD6391C813C}"/>
    <dataValidation allowBlank="1" showInputMessage="1" showErrorMessage="1" prompt="収益の見積もりに関するガイドラインは右側のセルにあります。" sqref="A6" xr:uid="{8CE2CC5B-0BE2-47A5-85D2-A52FF2BD60CA}"/>
    <dataValidation allowBlank="1" showInputMessage="1" showErrorMessage="1" prompt="売却済商品の原価の見積もりに関するガイドラインは右側のセルにあります。" sqref="A7" xr:uid="{A8672E21-3882-4764-84C0-886EDBE15E55}"/>
  </dataValidations>
  <pageMargins left="0.7" right="0.7" top="0.75" bottom="0.75" header="0.3" footer="0.3"/>
  <pageSetup paperSize="9" orientation="portrait" horizontalDpi="1200" verticalDpi="1200" r:id="rId1"/>
  <rowBreaks count="1" manualBreakCount="1">
    <brk id="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38"/>
  <sheetViews>
    <sheetView zoomScaleNormal="100" workbookViewId="0"/>
  </sheetViews>
  <sheetFormatPr defaultColWidth="9" defaultRowHeight="30" customHeight="1" x14ac:dyDescent="0.4"/>
  <cols>
    <col min="1" max="1" width="2.5546875" style="15" customWidth="1"/>
    <col min="2" max="2" width="42.21875" style="1" customWidth="1"/>
    <col min="3" max="6" width="19.5546875" style="1" customWidth="1"/>
    <col min="7" max="7" width="2" style="1" customWidth="1"/>
    <col min="8" max="16384" width="9" style="1"/>
  </cols>
  <sheetData>
    <row r="1" spans="1:7" s="9" customFormat="1" ht="19.899999999999999" customHeight="1" x14ac:dyDescent="0.25">
      <c r="A1" s="22"/>
      <c r="B1" s="23" t="s">
        <v>13</v>
      </c>
      <c r="C1" s="24"/>
      <c r="D1" s="24"/>
      <c r="E1" s="24"/>
      <c r="F1" s="25"/>
      <c r="G1" s="26"/>
    </row>
    <row r="2" spans="1:7" s="11" customFormat="1" ht="19.899999999999999" customHeight="1" x14ac:dyDescent="0.25">
      <c r="A2" s="27"/>
      <c r="B2" s="28" t="s">
        <v>14</v>
      </c>
      <c r="C2" s="95">
        <f ca="1">TODAY()</f>
        <v>44574</v>
      </c>
      <c r="D2" s="96"/>
      <c r="E2" s="96"/>
      <c r="F2" s="97"/>
      <c r="G2" s="29"/>
    </row>
    <row r="3" spans="1:7" s="5" customFormat="1" ht="9" customHeight="1" x14ac:dyDescent="0.25">
      <c r="A3" s="19"/>
      <c r="B3" s="98"/>
      <c r="C3" s="99"/>
      <c r="D3" s="99"/>
      <c r="E3" s="99"/>
      <c r="F3" s="100"/>
      <c r="G3" s="3"/>
    </row>
    <row r="4" spans="1:7" s="11" customFormat="1" ht="19.899999999999999" customHeight="1" thickBot="1" x14ac:dyDescent="0.3">
      <c r="A4" s="27"/>
      <c r="B4" s="30" t="s">
        <v>15</v>
      </c>
      <c r="C4" s="31" t="s">
        <v>22</v>
      </c>
      <c r="D4" s="32" t="s">
        <v>23</v>
      </c>
      <c r="E4" s="32" t="s">
        <v>24</v>
      </c>
      <c r="F4" s="33" t="s">
        <v>25</v>
      </c>
      <c r="G4" s="29"/>
    </row>
    <row r="5" spans="1:7" s="12" customFormat="1" ht="16.149999999999999" customHeight="1" thickTop="1" x14ac:dyDescent="0.25">
      <c r="A5" s="34"/>
      <c r="B5" s="117" t="s">
        <v>16</v>
      </c>
      <c r="C5" s="36"/>
      <c r="D5" s="37"/>
      <c r="E5" s="37"/>
      <c r="F5" s="38">
        <f>(C5*D5)+IF(E5&gt;0,E5,0)</f>
        <v>0</v>
      </c>
      <c r="G5" s="39"/>
    </row>
    <row r="6" spans="1:7" s="12" customFormat="1" ht="16.149999999999999" customHeight="1" x14ac:dyDescent="0.25">
      <c r="A6" s="34"/>
      <c r="B6" s="40" t="s">
        <v>17</v>
      </c>
      <c r="C6" s="41"/>
      <c r="D6" s="42"/>
      <c r="E6" s="42"/>
      <c r="F6" s="43">
        <f t="shared" ref="F6:F9" si="0">(C6*D6)+IF(E6&gt;0,E6,0)</f>
        <v>0</v>
      </c>
      <c r="G6" s="39"/>
    </row>
    <row r="7" spans="1:7" s="12" customFormat="1" ht="16.149999999999999" customHeight="1" x14ac:dyDescent="0.25">
      <c r="A7" s="34"/>
      <c r="B7" s="40" t="s">
        <v>18</v>
      </c>
      <c r="C7" s="41"/>
      <c r="D7" s="42"/>
      <c r="E7" s="42"/>
      <c r="F7" s="43">
        <f t="shared" si="0"/>
        <v>0</v>
      </c>
      <c r="G7" s="39"/>
    </row>
    <row r="8" spans="1:7" s="12" customFormat="1" ht="16.149999999999999" customHeight="1" x14ac:dyDescent="0.25">
      <c r="A8" s="34"/>
      <c r="B8" s="40" t="s">
        <v>19</v>
      </c>
      <c r="C8" s="41"/>
      <c r="D8" s="42"/>
      <c r="E8" s="42"/>
      <c r="F8" s="43">
        <f t="shared" si="0"/>
        <v>0</v>
      </c>
      <c r="G8" s="39"/>
    </row>
    <row r="9" spans="1:7" s="12" customFormat="1" ht="16.149999999999999" customHeight="1" x14ac:dyDescent="0.25">
      <c r="A9" s="34"/>
      <c r="B9" s="40" t="s">
        <v>20</v>
      </c>
      <c r="C9" s="41"/>
      <c r="D9" s="42"/>
      <c r="E9" s="42"/>
      <c r="F9" s="43">
        <f t="shared" si="0"/>
        <v>0</v>
      </c>
      <c r="G9" s="39"/>
    </row>
    <row r="10" spans="1:7" s="12" customFormat="1" ht="16.149999999999999" customHeight="1" x14ac:dyDescent="0.25">
      <c r="A10" s="34"/>
      <c r="B10" s="44" t="s">
        <v>21</v>
      </c>
      <c r="C10" s="45"/>
      <c r="D10" s="45"/>
      <c r="E10" s="45"/>
      <c r="F10" s="46">
        <f>SUBTOTAL(109,StartUp[合計費用])</f>
        <v>0</v>
      </c>
      <c r="G10" s="39"/>
    </row>
    <row r="11" spans="1:7" s="12" customFormat="1" ht="9" customHeight="1" x14ac:dyDescent="0.25">
      <c r="A11" s="34"/>
      <c r="B11" s="47"/>
      <c r="C11" s="48"/>
      <c r="D11" s="48"/>
      <c r="E11" s="48"/>
      <c r="F11" s="48"/>
      <c r="G11" s="39"/>
    </row>
    <row r="12" spans="1:7" s="12" customFormat="1" ht="30" customHeight="1" x14ac:dyDescent="0.25">
      <c r="A12" s="34"/>
      <c r="B12" s="49"/>
      <c r="C12" s="50"/>
      <c r="D12" s="50"/>
      <c r="E12" s="50"/>
      <c r="F12" s="50"/>
      <c r="G12" s="51"/>
    </row>
    <row r="13" spans="1:7" s="12" customFormat="1" ht="30" customHeight="1" x14ac:dyDescent="0.25">
      <c r="A13" s="34"/>
      <c r="B13" s="50"/>
      <c r="C13" s="50"/>
      <c r="D13" s="50"/>
      <c r="E13" s="50"/>
      <c r="F13" s="50"/>
      <c r="G13" s="51"/>
    </row>
    <row r="14" spans="1:7" s="12" customFormat="1" ht="30" customHeight="1" x14ac:dyDescent="0.25">
      <c r="A14" s="34"/>
      <c r="B14" s="5"/>
      <c r="C14" s="5"/>
      <c r="D14" s="5"/>
      <c r="E14" s="5"/>
      <c r="F14" s="5"/>
      <c r="G14" s="51"/>
    </row>
    <row r="15" spans="1:7" s="12" customFormat="1" ht="30" customHeight="1" x14ac:dyDescent="0.25">
      <c r="A15" s="34"/>
      <c r="B15" s="5"/>
      <c r="C15" s="5"/>
      <c r="D15" s="5"/>
      <c r="E15" s="5"/>
      <c r="F15" s="5"/>
      <c r="G15" s="51"/>
    </row>
    <row r="16" spans="1:7" s="12" customFormat="1" ht="30" customHeight="1" x14ac:dyDescent="0.25">
      <c r="A16" s="34"/>
      <c r="B16" s="5"/>
      <c r="C16" s="5"/>
      <c r="D16" s="5"/>
      <c r="E16" s="5"/>
      <c r="F16" s="5"/>
      <c r="G16" s="51"/>
    </row>
    <row r="17" spans="1:7" s="12" customFormat="1" ht="30" customHeight="1" x14ac:dyDescent="0.25">
      <c r="A17" s="34"/>
      <c r="B17" s="5"/>
      <c r="C17" s="5"/>
      <c r="D17" s="5"/>
      <c r="E17" s="5"/>
      <c r="F17" s="5"/>
      <c r="G17" s="51"/>
    </row>
    <row r="18" spans="1:7" s="12" customFormat="1" ht="30" customHeight="1" x14ac:dyDescent="0.25">
      <c r="A18" s="34"/>
      <c r="B18" s="5"/>
      <c r="C18" s="5"/>
      <c r="D18" s="5"/>
      <c r="E18" s="5"/>
      <c r="F18" s="5"/>
      <c r="G18" s="51"/>
    </row>
    <row r="19" spans="1:7" s="12" customFormat="1" ht="30" customHeight="1" x14ac:dyDescent="0.25">
      <c r="A19" s="34"/>
      <c r="B19" s="5"/>
      <c r="C19" s="5"/>
      <c r="D19" s="5"/>
      <c r="E19" s="5"/>
      <c r="F19" s="5"/>
      <c r="G19" s="51"/>
    </row>
    <row r="20" spans="1:7" s="12" customFormat="1" ht="30" customHeight="1" x14ac:dyDescent="0.25">
      <c r="A20" s="34"/>
      <c r="B20" s="5"/>
      <c r="C20" s="5"/>
      <c r="D20" s="5"/>
      <c r="E20" s="5"/>
      <c r="F20" s="5"/>
      <c r="G20" s="51"/>
    </row>
    <row r="21" spans="1:7" s="12" customFormat="1" ht="30" customHeight="1" x14ac:dyDescent="0.25">
      <c r="A21" s="34"/>
      <c r="B21" s="5"/>
      <c r="C21" s="5"/>
      <c r="D21" s="5"/>
      <c r="E21" s="5"/>
      <c r="F21" s="5"/>
      <c r="G21" s="51"/>
    </row>
    <row r="22" spans="1:7" s="12" customFormat="1" ht="30" customHeight="1" x14ac:dyDescent="0.25">
      <c r="A22" s="34"/>
      <c r="B22" s="1"/>
      <c r="C22" s="1"/>
      <c r="D22" s="1"/>
      <c r="E22" s="1"/>
      <c r="F22" s="1"/>
      <c r="G22" s="51"/>
    </row>
    <row r="23" spans="1:7" s="12" customFormat="1" ht="30" customHeight="1" x14ac:dyDescent="0.25">
      <c r="A23" s="34"/>
      <c r="B23" s="1"/>
      <c r="C23" s="1"/>
      <c r="D23" s="1"/>
      <c r="E23" s="1"/>
      <c r="F23" s="1"/>
      <c r="G23" s="51"/>
    </row>
    <row r="24" spans="1:7" s="12" customFormat="1" ht="30" customHeight="1" x14ac:dyDescent="0.25">
      <c r="A24" s="34"/>
      <c r="B24" s="1"/>
      <c r="C24" s="1"/>
      <c r="D24" s="1"/>
      <c r="E24" s="1"/>
      <c r="F24" s="1"/>
      <c r="G24" s="51"/>
    </row>
    <row r="25" spans="1:7" s="12" customFormat="1" ht="30" customHeight="1" x14ac:dyDescent="0.25">
      <c r="A25" s="34"/>
      <c r="B25" s="1"/>
      <c r="C25" s="1"/>
      <c r="D25" s="1"/>
      <c r="E25" s="1"/>
      <c r="F25" s="1"/>
      <c r="G25" s="51"/>
    </row>
    <row r="26" spans="1:7" s="12" customFormat="1" ht="30" customHeight="1" x14ac:dyDescent="0.25">
      <c r="A26" s="34"/>
      <c r="B26" s="1"/>
      <c r="C26" s="1"/>
      <c r="D26" s="1"/>
      <c r="E26" s="1"/>
      <c r="F26" s="1"/>
      <c r="G26" s="51"/>
    </row>
    <row r="27" spans="1:7" s="12" customFormat="1" ht="30" customHeight="1" x14ac:dyDescent="0.25">
      <c r="A27" s="34"/>
      <c r="B27" s="1"/>
      <c r="C27" s="1"/>
      <c r="D27" s="1"/>
      <c r="E27" s="1"/>
      <c r="F27" s="1"/>
      <c r="G27" s="51"/>
    </row>
    <row r="28" spans="1:7" s="8" customFormat="1" ht="30" customHeight="1" x14ac:dyDescent="0.25">
      <c r="A28" s="52"/>
      <c r="B28" s="1"/>
      <c r="C28" s="1"/>
      <c r="D28" s="1"/>
      <c r="E28" s="1"/>
      <c r="F28" s="1"/>
      <c r="G28" s="50"/>
    </row>
    <row r="29" spans="1:7" s="8" customFormat="1" ht="30" customHeight="1" x14ac:dyDescent="0.25">
      <c r="A29" s="52"/>
      <c r="B29" s="1"/>
      <c r="C29" s="1"/>
      <c r="D29" s="1"/>
      <c r="E29" s="1"/>
      <c r="F29" s="1"/>
      <c r="G29" s="50"/>
    </row>
    <row r="30" spans="1:7" s="8" customFormat="1" ht="30" customHeight="1" x14ac:dyDescent="0.25">
      <c r="A30" s="52"/>
      <c r="B30" s="1"/>
      <c r="C30" s="1"/>
      <c r="D30" s="1"/>
      <c r="E30" s="1"/>
      <c r="F30" s="1"/>
      <c r="G30" s="50"/>
    </row>
    <row r="31" spans="1:7" s="5" customFormat="1" ht="30" customHeight="1" x14ac:dyDescent="0.25">
      <c r="A31" s="19"/>
      <c r="B31" s="1"/>
      <c r="C31" s="1"/>
      <c r="D31" s="1"/>
      <c r="E31" s="1"/>
      <c r="F31" s="1"/>
    </row>
    <row r="32" spans="1:7" s="5" customFormat="1" ht="30" customHeight="1" x14ac:dyDescent="0.25">
      <c r="A32" s="19"/>
      <c r="B32" s="1"/>
      <c r="C32" s="1"/>
      <c r="D32" s="1"/>
      <c r="E32" s="1"/>
      <c r="F32" s="1"/>
    </row>
    <row r="33" spans="1:6" s="5" customFormat="1" ht="30" customHeight="1" x14ac:dyDescent="0.25">
      <c r="A33" s="19"/>
      <c r="B33" s="1"/>
      <c r="C33" s="1"/>
      <c r="D33" s="1"/>
      <c r="E33" s="1"/>
      <c r="F33" s="1"/>
    </row>
    <row r="34" spans="1:6" s="5" customFormat="1" ht="30" customHeight="1" x14ac:dyDescent="0.25">
      <c r="A34" s="19"/>
      <c r="B34" s="1"/>
      <c r="C34" s="1"/>
      <c r="D34" s="1"/>
      <c r="E34" s="1"/>
      <c r="F34" s="1"/>
    </row>
    <row r="35" spans="1:6" s="5" customFormat="1" ht="30" customHeight="1" x14ac:dyDescent="0.25">
      <c r="A35" s="19"/>
      <c r="B35" s="1"/>
      <c r="C35" s="1"/>
      <c r="D35" s="1"/>
      <c r="E35" s="1"/>
      <c r="F35" s="1"/>
    </row>
    <row r="36" spans="1:6" s="5" customFormat="1" ht="30" customHeight="1" x14ac:dyDescent="0.25">
      <c r="A36" s="19"/>
      <c r="B36" s="1"/>
      <c r="C36" s="1"/>
      <c r="D36" s="1"/>
      <c r="E36" s="1"/>
      <c r="F36" s="1"/>
    </row>
    <row r="37" spans="1:6" s="5" customFormat="1" ht="30" customHeight="1" x14ac:dyDescent="0.25">
      <c r="A37" s="19"/>
      <c r="B37" s="1"/>
      <c r="C37" s="1"/>
      <c r="D37" s="1"/>
      <c r="E37" s="1"/>
      <c r="F37" s="1"/>
    </row>
    <row r="38" spans="1:6" s="5" customFormat="1" ht="30" customHeight="1" x14ac:dyDescent="0.25">
      <c r="A38" s="19"/>
      <c r="B38" s="1"/>
      <c r="C38" s="1"/>
      <c r="D38" s="1"/>
      <c r="E38" s="1"/>
      <c r="F38" s="1"/>
    </row>
  </sheetData>
  <mergeCells count="1">
    <mergeCell ref="C2:F2"/>
  </mergeCells>
  <phoneticPr fontId="40"/>
  <dataValidations count="3">
    <dataValidation allowBlank="1" showInputMessage="1" showErrorMessage="1" prompt="会社名は右のセルに、日付はセル C2 にあります。次の手順はセル A4 にあります。" sqref="A2" xr:uid="{9FF63E8A-CE42-41E4-9744-6463A2F2DF08}"/>
    <dataValidation allowBlank="1" showInputMessage="1" showErrorMessage="1" prompt="右側のセルから始まる [スタートアップ] テーブルに詳細を入力して、推定スタートアップ予算を計算します。" sqref="A4" xr:uid="{68F862F5-6B95-4EB9-9EE1-652ECB095ED1}"/>
    <dataValidation allowBlank="1" showInputMessage="1" showErrorMessage="1" prompt="このワークシートには、開業資金と推定スタートアップ予算を計算するためのテンプレートがあります。ワークシートのタイトルは右側のセルにあります。このワークシートの使用方法に関する有用な指示が、この列のセルにあります。下向き矢印で開始します。" sqref="A1" xr:uid="{CC0AF84F-F311-45BE-BEFF-C17EAD744360}"/>
  </dataValidations>
  <pageMargins left="0.7" right="0.7" top="0.75" bottom="0.75" header="0.3" footer="0.3"/>
  <pageSetup paperSize="9" orientation="portrait" horizontalDpi="1200" verticalDpi="1200" r:id="rId1"/>
  <ignoredErrors>
    <ignoredError sqref="F5:F9" emptyCellReference="1"/>
  </ignoredErrors>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38"/>
  <sheetViews>
    <sheetView zoomScaleNormal="100" workbookViewId="0"/>
  </sheetViews>
  <sheetFormatPr defaultColWidth="9" defaultRowHeight="30" customHeight="1" x14ac:dyDescent="0.4"/>
  <cols>
    <col min="1" max="1" width="2.5546875" style="15" customWidth="1"/>
    <col min="2" max="2" width="42.21875" style="1" customWidth="1"/>
    <col min="3" max="6" width="19.5546875" style="1" customWidth="1"/>
    <col min="7" max="7" width="2" style="1" customWidth="1"/>
    <col min="8" max="190" width="8.77734375" style="1" customWidth="1"/>
    <col min="191" max="16384" width="9" style="1"/>
  </cols>
  <sheetData>
    <row r="1" spans="1:7" s="10" customFormat="1" ht="19.899999999999999" customHeight="1" x14ac:dyDescent="0.25">
      <c r="A1" s="27"/>
      <c r="B1" s="23" t="s">
        <v>13</v>
      </c>
      <c r="C1" s="24"/>
      <c r="D1" s="24"/>
      <c r="E1" s="24"/>
      <c r="F1" s="25"/>
      <c r="G1" s="53"/>
    </row>
    <row r="2" spans="1:7" s="11" customFormat="1" ht="19.899999999999999" customHeight="1" x14ac:dyDescent="0.25">
      <c r="A2" s="27"/>
      <c r="B2" s="28" t="str">
        <f>開業資金のテンプレート!B2</f>
        <v>喫茶店</v>
      </c>
      <c r="C2" s="95">
        <f ca="1">TODAY()</f>
        <v>44574</v>
      </c>
      <c r="D2" s="96"/>
      <c r="E2" s="96"/>
      <c r="F2" s="97"/>
      <c r="G2" s="29"/>
    </row>
    <row r="3" spans="1:7" s="5" customFormat="1" ht="9" customHeight="1" x14ac:dyDescent="0.25">
      <c r="A3" s="19"/>
      <c r="B3" s="101"/>
      <c r="C3" s="102"/>
      <c r="D3" s="102"/>
      <c r="E3" s="102"/>
      <c r="F3" s="103"/>
      <c r="G3" s="3"/>
    </row>
    <row r="4" spans="1:7" s="11" customFormat="1" ht="19.899999999999999" customHeight="1" thickBot="1" x14ac:dyDescent="0.3">
      <c r="A4" s="27"/>
      <c r="B4" s="54" t="s">
        <v>15</v>
      </c>
      <c r="C4" s="55" t="s">
        <v>22</v>
      </c>
      <c r="D4" s="55" t="s">
        <v>23</v>
      </c>
      <c r="E4" s="55" t="s">
        <v>24</v>
      </c>
      <c r="F4" s="56" t="s">
        <v>25</v>
      </c>
      <c r="G4" s="29"/>
    </row>
    <row r="5" spans="1:7" s="5" customFormat="1" ht="16.350000000000001" customHeight="1" thickTop="1" x14ac:dyDescent="0.25">
      <c r="A5" s="19"/>
      <c r="B5" s="35" t="s">
        <v>16</v>
      </c>
      <c r="C5" s="36">
        <v>3</v>
      </c>
      <c r="D5" s="37">
        <v>300</v>
      </c>
      <c r="E5" s="37">
        <v>2000</v>
      </c>
      <c r="F5" s="38">
        <f>(C5*D5)+IF(E5&gt;0,E5,0)</f>
        <v>2900</v>
      </c>
      <c r="G5" s="3"/>
    </row>
    <row r="6" spans="1:7" s="12" customFormat="1" ht="16.149999999999999" customHeight="1" x14ac:dyDescent="0.25">
      <c r="A6" s="34"/>
      <c r="B6" s="40" t="s">
        <v>17</v>
      </c>
      <c r="C6" s="41">
        <v>4</v>
      </c>
      <c r="D6" s="42">
        <v>3500</v>
      </c>
      <c r="E6" s="42">
        <v>2</v>
      </c>
      <c r="F6" s="43">
        <f t="shared" ref="F6:F9" si="0">(C6*D6)+IF(E6&gt;0,E6,0)</f>
        <v>14002</v>
      </c>
      <c r="G6" s="39"/>
    </row>
    <row r="7" spans="1:7" s="12" customFormat="1" ht="16.149999999999999" customHeight="1" x14ac:dyDescent="0.25">
      <c r="A7" s="34"/>
      <c r="B7" s="40" t="s">
        <v>18</v>
      </c>
      <c r="C7" s="41">
        <v>4</v>
      </c>
      <c r="D7" s="42">
        <v>500</v>
      </c>
      <c r="E7" s="42">
        <v>2000</v>
      </c>
      <c r="F7" s="43">
        <f t="shared" si="0"/>
        <v>4000</v>
      </c>
      <c r="G7" s="39"/>
    </row>
    <row r="8" spans="1:7" s="12" customFormat="1" ht="16.149999999999999" customHeight="1" x14ac:dyDescent="0.25">
      <c r="A8" s="34"/>
      <c r="B8" s="40" t="s">
        <v>19</v>
      </c>
      <c r="C8" s="41">
        <v>4</v>
      </c>
      <c r="D8" s="42">
        <v>750</v>
      </c>
      <c r="E8" s="42">
        <v>3000</v>
      </c>
      <c r="F8" s="43">
        <f t="shared" si="0"/>
        <v>6000</v>
      </c>
      <c r="G8" s="39"/>
    </row>
    <row r="9" spans="1:7" s="12" customFormat="1" ht="16.149999999999999" customHeight="1" x14ac:dyDescent="0.25">
      <c r="A9" s="34"/>
      <c r="B9" s="40" t="s">
        <v>20</v>
      </c>
      <c r="C9" s="41">
        <v>1</v>
      </c>
      <c r="D9" s="42">
        <v>25</v>
      </c>
      <c r="E9" s="42">
        <v>25</v>
      </c>
      <c r="F9" s="43">
        <f t="shared" si="0"/>
        <v>50</v>
      </c>
      <c r="G9" s="39"/>
    </row>
    <row r="10" spans="1:7" s="12" customFormat="1" ht="16.149999999999999" customHeight="1" x14ac:dyDescent="0.25">
      <c r="A10" s="34"/>
      <c r="B10" s="44" t="s">
        <v>21</v>
      </c>
      <c r="C10" s="45"/>
      <c r="D10" s="45"/>
      <c r="E10" s="45"/>
      <c r="F10" s="57">
        <f>SUM(F6:F9)</f>
        <v>24052</v>
      </c>
      <c r="G10" s="39"/>
    </row>
    <row r="11" spans="1:7" s="12" customFormat="1" ht="9" customHeight="1" x14ac:dyDescent="0.25">
      <c r="A11" s="34"/>
      <c r="B11" s="47"/>
      <c r="C11" s="48"/>
      <c r="D11" s="48"/>
      <c r="E11" s="48"/>
      <c r="F11" s="48"/>
      <c r="G11" s="39"/>
    </row>
    <row r="12" spans="1:7" s="12" customFormat="1" ht="30" customHeight="1" x14ac:dyDescent="0.25">
      <c r="A12" s="34"/>
      <c r="B12" s="50"/>
      <c r="C12" s="50"/>
      <c r="D12" s="50"/>
      <c r="E12" s="50"/>
      <c r="F12" s="50"/>
      <c r="G12" s="51"/>
    </row>
    <row r="13" spans="1:7" s="12" customFormat="1" ht="30" customHeight="1" x14ac:dyDescent="0.25">
      <c r="A13" s="34"/>
      <c r="B13" s="5"/>
      <c r="C13" s="5"/>
      <c r="D13" s="5"/>
      <c r="E13" s="5"/>
      <c r="F13" s="5"/>
      <c r="G13" s="51"/>
    </row>
    <row r="14" spans="1:7" s="12" customFormat="1" ht="30" customHeight="1" x14ac:dyDescent="0.25">
      <c r="A14" s="34"/>
      <c r="B14" s="5"/>
      <c r="C14" s="5"/>
      <c r="D14" s="5"/>
      <c r="E14" s="5"/>
      <c r="F14" s="5"/>
      <c r="G14" s="51"/>
    </row>
    <row r="15" spans="1:7" s="12" customFormat="1" ht="30" customHeight="1" x14ac:dyDescent="0.25">
      <c r="A15" s="34"/>
      <c r="B15" s="5"/>
      <c r="C15" s="5"/>
      <c r="D15" s="5"/>
      <c r="E15" s="5"/>
      <c r="F15" s="5"/>
      <c r="G15" s="51"/>
    </row>
    <row r="16" spans="1:7" s="12" customFormat="1" ht="30" customHeight="1" x14ac:dyDescent="0.25">
      <c r="A16" s="34"/>
      <c r="B16" s="5"/>
      <c r="C16" s="5"/>
      <c r="D16" s="5"/>
      <c r="E16" s="5"/>
      <c r="F16" s="5"/>
      <c r="G16" s="51"/>
    </row>
    <row r="17" spans="1:7" s="12" customFormat="1" ht="30" customHeight="1" x14ac:dyDescent="0.25">
      <c r="A17" s="34"/>
      <c r="B17" s="5"/>
      <c r="C17" s="5"/>
      <c r="D17" s="5"/>
      <c r="E17" s="5"/>
      <c r="F17" s="5"/>
      <c r="G17" s="51"/>
    </row>
    <row r="18" spans="1:7" s="12" customFormat="1" ht="30" customHeight="1" x14ac:dyDescent="0.25">
      <c r="A18" s="34"/>
      <c r="B18" s="5"/>
      <c r="C18" s="5"/>
      <c r="D18" s="5"/>
      <c r="E18" s="5"/>
      <c r="F18" s="5"/>
      <c r="G18" s="51"/>
    </row>
    <row r="19" spans="1:7" s="12" customFormat="1" ht="30" customHeight="1" x14ac:dyDescent="0.25">
      <c r="A19" s="34"/>
      <c r="B19" s="5"/>
      <c r="C19" s="5"/>
      <c r="D19" s="5"/>
      <c r="E19" s="5"/>
      <c r="F19" s="5"/>
      <c r="G19" s="51"/>
    </row>
    <row r="20" spans="1:7" s="12" customFormat="1" ht="30" customHeight="1" x14ac:dyDescent="0.25">
      <c r="A20" s="34"/>
      <c r="B20" s="5"/>
      <c r="C20" s="5"/>
      <c r="D20" s="5"/>
      <c r="E20" s="5"/>
      <c r="F20" s="5"/>
      <c r="G20" s="51"/>
    </row>
    <row r="21" spans="1:7" s="12" customFormat="1" ht="30" customHeight="1" x14ac:dyDescent="0.25">
      <c r="A21" s="34"/>
      <c r="B21" s="1"/>
      <c r="C21" s="1"/>
      <c r="D21" s="1"/>
      <c r="E21" s="1"/>
      <c r="F21" s="1"/>
      <c r="G21" s="51"/>
    </row>
    <row r="22" spans="1:7" s="12" customFormat="1" ht="30" customHeight="1" x14ac:dyDescent="0.25">
      <c r="A22" s="34"/>
      <c r="B22" s="1"/>
      <c r="C22" s="1"/>
      <c r="D22" s="1"/>
      <c r="E22" s="1"/>
      <c r="F22" s="1"/>
      <c r="G22" s="51"/>
    </row>
    <row r="23" spans="1:7" s="12" customFormat="1" ht="30" customHeight="1" x14ac:dyDescent="0.25">
      <c r="A23" s="34"/>
      <c r="B23" s="1"/>
      <c r="C23" s="1"/>
      <c r="D23" s="1"/>
      <c r="E23" s="1"/>
      <c r="F23" s="1"/>
      <c r="G23" s="51"/>
    </row>
    <row r="24" spans="1:7" s="12" customFormat="1" ht="30" customHeight="1" x14ac:dyDescent="0.25">
      <c r="A24" s="34"/>
      <c r="B24" s="1"/>
      <c r="C24" s="1"/>
      <c r="D24" s="1"/>
      <c r="E24" s="1"/>
      <c r="F24" s="1"/>
      <c r="G24" s="51"/>
    </row>
    <row r="25" spans="1:7" s="12" customFormat="1" ht="30" customHeight="1" x14ac:dyDescent="0.25">
      <c r="A25" s="34"/>
      <c r="B25" s="1"/>
      <c r="C25" s="1"/>
      <c r="D25" s="1"/>
      <c r="E25" s="1"/>
      <c r="F25" s="1"/>
      <c r="G25" s="51"/>
    </row>
    <row r="26" spans="1:7" s="12" customFormat="1" ht="30" customHeight="1" x14ac:dyDescent="0.25">
      <c r="A26" s="34"/>
      <c r="B26" s="1"/>
      <c r="C26" s="1"/>
      <c r="D26" s="1"/>
      <c r="E26" s="1"/>
      <c r="F26" s="1"/>
      <c r="G26" s="51"/>
    </row>
    <row r="27" spans="1:7" s="12" customFormat="1" ht="30" customHeight="1" x14ac:dyDescent="0.25">
      <c r="A27" s="34"/>
      <c r="B27" s="1"/>
      <c r="C27" s="1"/>
      <c r="D27" s="1"/>
      <c r="E27" s="1"/>
      <c r="F27" s="1"/>
      <c r="G27" s="51"/>
    </row>
    <row r="28" spans="1:7" s="8" customFormat="1" ht="30" customHeight="1" x14ac:dyDescent="0.25">
      <c r="A28" s="52"/>
      <c r="B28" s="1"/>
      <c r="C28" s="1"/>
      <c r="D28" s="1"/>
      <c r="E28" s="1"/>
      <c r="F28" s="1"/>
      <c r="G28" s="50"/>
    </row>
    <row r="29" spans="1:7" s="8" customFormat="1" ht="30" customHeight="1" x14ac:dyDescent="0.25">
      <c r="A29" s="52"/>
      <c r="B29" s="1"/>
      <c r="C29" s="1"/>
      <c r="D29" s="1"/>
      <c r="E29" s="1"/>
      <c r="F29" s="1"/>
      <c r="G29" s="50"/>
    </row>
    <row r="30" spans="1:7" s="8" customFormat="1" ht="30" customHeight="1" x14ac:dyDescent="0.25">
      <c r="A30" s="52"/>
      <c r="B30" s="1"/>
      <c r="C30" s="1"/>
      <c r="D30" s="1"/>
      <c r="E30" s="1"/>
      <c r="F30" s="1"/>
      <c r="G30" s="50"/>
    </row>
    <row r="31" spans="1:7" s="5" customFormat="1" ht="30" customHeight="1" x14ac:dyDescent="0.25">
      <c r="A31" s="19"/>
      <c r="B31" s="1"/>
      <c r="C31" s="1"/>
      <c r="D31" s="1"/>
      <c r="E31" s="1"/>
      <c r="F31" s="1"/>
    </row>
    <row r="32" spans="1:7" s="5" customFormat="1" ht="30" customHeight="1" x14ac:dyDescent="0.25">
      <c r="A32" s="19"/>
      <c r="B32" s="1"/>
      <c r="C32" s="1"/>
      <c r="D32" s="1"/>
      <c r="E32" s="1"/>
      <c r="F32" s="1"/>
    </row>
    <row r="33" spans="1:6" s="5" customFormat="1" ht="30" customHeight="1" x14ac:dyDescent="0.25">
      <c r="A33" s="19"/>
      <c r="B33" s="1"/>
      <c r="C33" s="1"/>
      <c r="D33" s="1"/>
      <c r="E33" s="1"/>
      <c r="F33" s="1"/>
    </row>
    <row r="34" spans="1:6" s="5" customFormat="1" ht="30" customHeight="1" x14ac:dyDescent="0.25">
      <c r="A34" s="19"/>
      <c r="B34" s="1"/>
      <c r="C34" s="1"/>
      <c r="D34" s="1"/>
      <c r="E34" s="1"/>
      <c r="F34" s="1"/>
    </row>
    <row r="35" spans="1:6" s="5" customFormat="1" ht="30" customHeight="1" x14ac:dyDescent="0.25">
      <c r="A35" s="19"/>
      <c r="B35" s="1"/>
      <c r="C35" s="1"/>
      <c r="D35" s="1"/>
      <c r="E35" s="1"/>
      <c r="F35" s="1"/>
    </row>
    <row r="36" spans="1:6" s="5" customFormat="1" ht="30" customHeight="1" x14ac:dyDescent="0.25">
      <c r="A36" s="19"/>
      <c r="B36" s="1"/>
      <c r="C36" s="1"/>
      <c r="D36" s="1"/>
      <c r="E36" s="1"/>
      <c r="F36" s="1"/>
    </row>
    <row r="37" spans="1:6" s="5" customFormat="1" ht="30" customHeight="1" x14ac:dyDescent="0.25">
      <c r="A37" s="19"/>
      <c r="B37" s="1"/>
      <c r="C37" s="1"/>
      <c r="D37" s="1"/>
      <c r="E37" s="1"/>
      <c r="F37" s="1"/>
    </row>
    <row r="38" spans="1:6" s="5" customFormat="1" ht="30" customHeight="1" x14ac:dyDescent="0.25">
      <c r="A38" s="19"/>
      <c r="B38" s="1"/>
      <c r="C38" s="1"/>
      <c r="D38" s="1"/>
      <c r="E38" s="1"/>
      <c r="F38" s="1"/>
    </row>
  </sheetData>
  <mergeCells count="1">
    <mergeCell ref="C2:F2"/>
  </mergeCells>
  <phoneticPr fontId="40"/>
  <dataValidations count="3">
    <dataValidation allowBlank="1" showInputMessage="1" showErrorMessage="1" prompt="このワークシートには、前のワークシートからのテンプレートがあります。ワークシートのタイトルは右側のセルにあります。このワークシートの使用方法に関する有用な指示が、この列のセルにあります。下向き矢印で開始します。" sqref="A1" xr:uid="{A8662416-2AD7-405B-B4DC-7056F418286F}"/>
    <dataValidation allowBlank="1" showInputMessage="1" showErrorMessage="1" prompt="会社名は右のセルに、日付はセル C2 にあります。次の手順はセル A4 にあります。" sqref="A2" xr:uid="{294F0A0B-E617-4AAE-BD26-E0829C5296D4}"/>
    <dataValidation allowBlank="1" showInputMessage="1" showErrorMessage="1" prompt="コスト品目、月、月あたりコスト、一時費用は右側のセルから始まる [スタートアップ] テーブルにあります。合計コストと推定スタートアップ予算は自動計算されます。_x000a_" sqref="A4" xr:uid="{2D4EE825-FDDF-44ED-BA2E-FC8BD947D2AC}"/>
  </dataValidations>
  <pageMargins left="0.7" right="0.7" top="0.75" bottom="0.75" header="0.3" footer="0.3"/>
  <pageSetup paperSize="9" orientation="portrait" horizontalDpi="1200" verticalDpi="1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42"/>
  <sheetViews>
    <sheetView zoomScaleNormal="100" workbookViewId="0"/>
  </sheetViews>
  <sheetFormatPr defaultColWidth="9" defaultRowHeight="30" customHeight="1" x14ac:dyDescent="0.4"/>
  <cols>
    <col min="1" max="1" width="2.5546875" style="15" customWidth="1"/>
    <col min="2" max="2" width="42.21875" style="1" customWidth="1"/>
    <col min="3" max="15" width="14.5546875" style="1" customWidth="1"/>
    <col min="16" max="16" width="2" style="1" customWidth="1"/>
    <col min="17" max="16384" width="9" style="1"/>
  </cols>
  <sheetData>
    <row r="1" spans="1:16" s="10" customFormat="1" ht="19.899999999999999" customHeight="1" x14ac:dyDescent="0.25">
      <c r="A1" s="27"/>
      <c r="B1" s="58" t="s">
        <v>13</v>
      </c>
      <c r="C1" s="59"/>
      <c r="D1" s="59"/>
      <c r="E1" s="59"/>
      <c r="F1" s="59"/>
      <c r="G1" s="59"/>
      <c r="H1" s="59"/>
      <c r="I1" s="59"/>
      <c r="J1" s="59"/>
      <c r="K1" s="59"/>
      <c r="L1" s="59"/>
      <c r="M1" s="59"/>
      <c r="N1" s="59"/>
      <c r="O1" s="60"/>
      <c r="P1" s="53"/>
    </row>
    <row r="2" spans="1:16" s="11" customFormat="1" ht="19.899999999999999" customHeight="1" x14ac:dyDescent="0.25">
      <c r="A2" s="27"/>
      <c r="B2" s="61" t="str">
        <f>開業資金のテンプレート!B2</f>
        <v>喫茶店</v>
      </c>
      <c r="C2" s="104">
        <f ca="1">TODAY()</f>
        <v>44574</v>
      </c>
      <c r="D2" s="105"/>
      <c r="E2" s="105"/>
      <c r="F2" s="105"/>
      <c r="G2" s="105"/>
      <c r="H2" s="105"/>
      <c r="I2" s="105"/>
      <c r="J2" s="105"/>
      <c r="K2" s="105"/>
      <c r="L2" s="105"/>
      <c r="M2" s="105"/>
      <c r="N2" s="105"/>
      <c r="O2" s="106"/>
      <c r="P2" s="29"/>
    </row>
    <row r="3" spans="1:16" s="5" customFormat="1" ht="9" customHeight="1" x14ac:dyDescent="0.25">
      <c r="A3" s="19"/>
      <c r="B3" s="107"/>
      <c r="C3" s="108"/>
      <c r="D3" s="108"/>
      <c r="E3" s="108"/>
      <c r="F3" s="108"/>
      <c r="G3" s="108"/>
      <c r="H3" s="108"/>
      <c r="I3" s="108"/>
      <c r="J3" s="108"/>
      <c r="K3" s="108"/>
      <c r="L3" s="108"/>
      <c r="M3" s="108"/>
      <c r="N3" s="108"/>
      <c r="O3" s="109"/>
      <c r="P3" s="3"/>
    </row>
    <row r="4" spans="1:16" s="11" customFormat="1" ht="19.899999999999999" customHeight="1" thickBot="1" x14ac:dyDescent="0.3">
      <c r="A4" s="27"/>
      <c r="B4" s="54" t="s">
        <v>26</v>
      </c>
      <c r="C4" s="62" t="s">
        <v>44</v>
      </c>
      <c r="D4" s="62" t="s">
        <v>45</v>
      </c>
      <c r="E4" s="62" t="s">
        <v>46</v>
      </c>
      <c r="F4" s="62" t="s">
        <v>47</v>
      </c>
      <c r="G4" s="62" t="s">
        <v>48</v>
      </c>
      <c r="H4" s="62" t="s">
        <v>49</v>
      </c>
      <c r="I4" s="62" t="s">
        <v>50</v>
      </c>
      <c r="J4" s="62" t="s">
        <v>51</v>
      </c>
      <c r="K4" s="62" t="s">
        <v>52</v>
      </c>
      <c r="L4" s="62" t="s">
        <v>53</v>
      </c>
      <c r="M4" s="62" t="s">
        <v>54</v>
      </c>
      <c r="N4" s="62" t="s">
        <v>55</v>
      </c>
      <c r="O4" s="63" t="s">
        <v>56</v>
      </c>
      <c r="P4" s="29"/>
    </row>
    <row r="5" spans="1:16" s="5" customFormat="1" ht="16.350000000000001" customHeight="1" thickTop="1" x14ac:dyDescent="0.25">
      <c r="A5" s="19"/>
      <c r="B5" s="64" t="s">
        <v>27</v>
      </c>
      <c r="C5" s="65">
        <v>0</v>
      </c>
      <c r="D5" s="65">
        <v>0</v>
      </c>
      <c r="E5" s="65">
        <v>0</v>
      </c>
      <c r="F5" s="65">
        <v>0</v>
      </c>
      <c r="G5" s="65">
        <v>0</v>
      </c>
      <c r="H5" s="65">
        <v>0</v>
      </c>
      <c r="I5" s="65">
        <v>0</v>
      </c>
      <c r="J5" s="65">
        <v>0</v>
      </c>
      <c r="K5" s="65">
        <v>0</v>
      </c>
      <c r="L5" s="65">
        <v>0</v>
      </c>
      <c r="M5" s="65">
        <v>0</v>
      </c>
      <c r="N5" s="65">
        <v>0</v>
      </c>
      <c r="O5" s="66">
        <f>SUM(C5:N5)</f>
        <v>0</v>
      </c>
      <c r="P5" s="3"/>
    </row>
    <row r="6" spans="1:16" s="12" customFormat="1" ht="16.149999999999999" customHeight="1" x14ac:dyDescent="0.25">
      <c r="A6" s="34"/>
      <c r="B6" s="67" t="s">
        <v>28</v>
      </c>
      <c r="C6" s="68">
        <v>0</v>
      </c>
      <c r="D6" s="68">
        <v>0</v>
      </c>
      <c r="E6" s="68">
        <v>0</v>
      </c>
      <c r="F6" s="68">
        <v>0</v>
      </c>
      <c r="G6" s="68">
        <v>0</v>
      </c>
      <c r="H6" s="68">
        <v>0</v>
      </c>
      <c r="I6" s="68">
        <v>0</v>
      </c>
      <c r="J6" s="68">
        <v>0</v>
      </c>
      <c r="K6" s="68">
        <v>0</v>
      </c>
      <c r="L6" s="68">
        <v>0</v>
      </c>
      <c r="M6" s="68">
        <v>0</v>
      </c>
      <c r="N6" s="68">
        <v>0</v>
      </c>
      <c r="O6" s="69">
        <f t="shared" ref="O6:O11" si="0">SUM(C6:N6)</f>
        <v>0</v>
      </c>
      <c r="P6" s="39"/>
    </row>
    <row r="7" spans="1:16" s="12" customFormat="1" ht="16.149999999999999" customHeight="1" x14ac:dyDescent="0.25">
      <c r="A7" s="34"/>
      <c r="B7" s="67" t="s">
        <v>29</v>
      </c>
      <c r="C7" s="68">
        <v>0</v>
      </c>
      <c r="D7" s="68">
        <v>0</v>
      </c>
      <c r="E7" s="68">
        <v>0</v>
      </c>
      <c r="F7" s="68">
        <v>0</v>
      </c>
      <c r="G7" s="68">
        <v>0</v>
      </c>
      <c r="H7" s="68">
        <v>0</v>
      </c>
      <c r="I7" s="68">
        <v>0</v>
      </c>
      <c r="J7" s="68">
        <v>0</v>
      </c>
      <c r="K7" s="68">
        <v>0</v>
      </c>
      <c r="L7" s="68">
        <v>0</v>
      </c>
      <c r="M7" s="68">
        <v>0</v>
      </c>
      <c r="N7" s="68">
        <v>0</v>
      </c>
      <c r="O7" s="69">
        <f t="shared" si="0"/>
        <v>0</v>
      </c>
      <c r="P7" s="39"/>
    </row>
    <row r="8" spans="1:16" s="12" customFormat="1" ht="16.149999999999999" customHeight="1" x14ac:dyDescent="0.25">
      <c r="A8" s="34"/>
      <c r="B8" s="67" t="s">
        <v>30</v>
      </c>
      <c r="C8" s="68">
        <v>0</v>
      </c>
      <c r="D8" s="68">
        <v>0</v>
      </c>
      <c r="E8" s="68">
        <v>0</v>
      </c>
      <c r="F8" s="68">
        <v>0</v>
      </c>
      <c r="G8" s="68">
        <v>0</v>
      </c>
      <c r="H8" s="68">
        <v>0</v>
      </c>
      <c r="I8" s="68">
        <v>0</v>
      </c>
      <c r="J8" s="68">
        <v>0</v>
      </c>
      <c r="K8" s="68">
        <v>0</v>
      </c>
      <c r="L8" s="68">
        <v>0</v>
      </c>
      <c r="M8" s="68">
        <v>0</v>
      </c>
      <c r="N8" s="68">
        <v>0</v>
      </c>
      <c r="O8" s="69">
        <f t="shared" si="0"/>
        <v>0</v>
      </c>
      <c r="P8" s="39"/>
    </row>
    <row r="9" spans="1:16" s="12" customFormat="1" ht="16.149999999999999" customHeight="1" x14ac:dyDescent="0.25">
      <c r="A9" s="34"/>
      <c r="B9" s="70" t="s">
        <v>31</v>
      </c>
      <c r="C9" s="71">
        <f>SUBTOTAL(109,SampleRevenue[1 月])</f>
        <v>0</v>
      </c>
      <c r="D9" s="71">
        <f>SUBTOTAL(109,SampleRevenue[2 月])</f>
        <v>0</v>
      </c>
      <c r="E9" s="71">
        <f>SUBTOTAL(109,SampleRevenue[3 月])</f>
        <v>0</v>
      </c>
      <c r="F9" s="71">
        <f>SUBTOTAL(109,SampleRevenue[4 月])</f>
        <v>0</v>
      </c>
      <c r="G9" s="71">
        <f>SUBTOTAL(109,SampleRevenue[5 月])</f>
        <v>0</v>
      </c>
      <c r="H9" s="71">
        <f>SUBTOTAL(109,SampleRevenue[6 月])</f>
        <v>0</v>
      </c>
      <c r="I9" s="71">
        <f>SUBTOTAL(109,SampleRevenue[7 月])</f>
        <v>0</v>
      </c>
      <c r="J9" s="71">
        <f>SUBTOTAL(109,SampleRevenue[8 月])</f>
        <v>0</v>
      </c>
      <c r="K9" s="71">
        <f>SUBTOTAL(109,SampleRevenue[9 月])</f>
        <v>0</v>
      </c>
      <c r="L9" s="71">
        <f>SUBTOTAL(109,SampleRevenue[10 月])</f>
        <v>0</v>
      </c>
      <c r="M9" s="71">
        <f>SUBTOTAL(109,SampleRevenue[11 月])</f>
        <v>0</v>
      </c>
      <c r="N9" s="71">
        <f>SUBTOTAL(109,SampleRevenue[12 月])</f>
        <v>0</v>
      </c>
      <c r="O9" s="72">
        <f>SUM(SampleRevenue[[#Totals],[1 月]:[12 月]])</f>
        <v>0</v>
      </c>
      <c r="P9" s="39"/>
    </row>
    <row r="10" spans="1:16" s="14" customFormat="1" ht="16.149999999999999" customHeight="1" x14ac:dyDescent="0.25">
      <c r="A10" s="73"/>
      <c r="B10" s="74" t="s">
        <v>32</v>
      </c>
      <c r="C10" s="75">
        <f t="shared" ref="C10:N10" si="1">C5*0.4</f>
        <v>0</v>
      </c>
      <c r="D10" s="75">
        <f t="shared" si="1"/>
        <v>0</v>
      </c>
      <c r="E10" s="75">
        <f t="shared" si="1"/>
        <v>0</v>
      </c>
      <c r="F10" s="75">
        <f t="shared" si="1"/>
        <v>0</v>
      </c>
      <c r="G10" s="75">
        <f t="shared" si="1"/>
        <v>0</v>
      </c>
      <c r="H10" s="75">
        <f t="shared" si="1"/>
        <v>0</v>
      </c>
      <c r="I10" s="75">
        <f t="shared" si="1"/>
        <v>0</v>
      </c>
      <c r="J10" s="75">
        <f t="shared" si="1"/>
        <v>0</v>
      </c>
      <c r="K10" s="75">
        <f t="shared" si="1"/>
        <v>0</v>
      </c>
      <c r="L10" s="75">
        <f t="shared" si="1"/>
        <v>0</v>
      </c>
      <c r="M10" s="75">
        <f t="shared" si="1"/>
        <v>0</v>
      </c>
      <c r="N10" s="75">
        <f t="shared" si="1"/>
        <v>0</v>
      </c>
      <c r="O10" s="76">
        <f t="shared" si="0"/>
        <v>0</v>
      </c>
      <c r="P10" s="77"/>
    </row>
    <row r="11" spans="1:16" s="14" customFormat="1" ht="16.149999999999999" customHeight="1" x14ac:dyDescent="0.25">
      <c r="A11" s="73"/>
      <c r="B11" s="74" t="s">
        <v>33</v>
      </c>
      <c r="C11" s="75">
        <f>IFERROR(SampleRevenue[[#Totals],[1 月]]-C10,"")</f>
        <v>0</v>
      </c>
      <c r="D11" s="75">
        <f>IFERROR(SampleRevenue[[#Totals],[2 月]]-D10,"")</f>
        <v>0</v>
      </c>
      <c r="E11" s="75">
        <f>IFERROR(SampleRevenue[[#Totals],[3 月]]-E10,"")</f>
        <v>0</v>
      </c>
      <c r="F11" s="75">
        <f>IFERROR(SampleRevenue[[#Totals],[4 月]]-F10,"")</f>
        <v>0</v>
      </c>
      <c r="G11" s="75">
        <f>IFERROR(SampleRevenue[[#Totals],[5 月]]-G10,"")</f>
        <v>0</v>
      </c>
      <c r="H11" s="75">
        <f>IFERROR(SampleRevenue[[#Totals],[6 月]]-H10,"")</f>
        <v>0</v>
      </c>
      <c r="I11" s="75">
        <f>IFERROR(SampleRevenue[[#Totals],[7 月]]-I10,"")</f>
        <v>0</v>
      </c>
      <c r="J11" s="75">
        <f>IFERROR(SampleRevenue[[#Totals],[8 月]]-J10,"")</f>
        <v>0</v>
      </c>
      <c r="K11" s="75">
        <f>IFERROR(SampleRevenue[[#Totals],[9 月]]-K10,"")</f>
        <v>0</v>
      </c>
      <c r="L11" s="75">
        <f>IFERROR(SampleRevenue[[#Totals],[10 月]]-L10,"")</f>
        <v>0</v>
      </c>
      <c r="M11" s="75">
        <f>IFERROR(SampleRevenue[[#Totals],[11 月]]-M10,"")</f>
        <v>0</v>
      </c>
      <c r="N11" s="75">
        <f>IFERROR(SampleRevenue[[#Totals],[12 月]]-N10,"")</f>
        <v>0</v>
      </c>
      <c r="O11" s="76">
        <f t="shared" si="0"/>
        <v>0</v>
      </c>
      <c r="P11" s="77"/>
    </row>
    <row r="12" spans="1:16" s="14" customFormat="1" ht="9" customHeight="1" x14ac:dyDescent="0.25">
      <c r="A12" s="77"/>
      <c r="B12" s="110"/>
      <c r="C12" s="111"/>
      <c r="D12" s="111"/>
      <c r="E12" s="111"/>
      <c r="F12" s="111"/>
      <c r="G12" s="111"/>
      <c r="H12" s="111"/>
      <c r="I12" s="111"/>
      <c r="J12" s="111"/>
      <c r="K12" s="111"/>
      <c r="L12" s="111"/>
      <c r="M12" s="111"/>
      <c r="N12" s="111"/>
      <c r="O12" s="112"/>
      <c r="P12" s="77"/>
    </row>
    <row r="13" spans="1:16" s="5" customFormat="1" ht="20.100000000000001" customHeight="1" thickBot="1" x14ac:dyDescent="0.3">
      <c r="A13" s="19"/>
      <c r="B13" s="54" t="s">
        <v>34</v>
      </c>
      <c r="C13" s="62" t="s">
        <v>44</v>
      </c>
      <c r="D13" s="62" t="s">
        <v>45</v>
      </c>
      <c r="E13" s="62" t="s">
        <v>46</v>
      </c>
      <c r="F13" s="62" t="s">
        <v>47</v>
      </c>
      <c r="G13" s="62" t="s">
        <v>48</v>
      </c>
      <c r="H13" s="62" t="s">
        <v>49</v>
      </c>
      <c r="I13" s="62" t="s">
        <v>50</v>
      </c>
      <c r="J13" s="62" t="s">
        <v>51</v>
      </c>
      <c r="K13" s="62" t="s">
        <v>52</v>
      </c>
      <c r="L13" s="62" t="s">
        <v>53</v>
      </c>
      <c r="M13" s="62" t="s">
        <v>54</v>
      </c>
      <c r="N13" s="62" t="s">
        <v>55</v>
      </c>
      <c r="O13" s="63" t="s">
        <v>56</v>
      </c>
      <c r="P13" s="3"/>
    </row>
    <row r="14" spans="1:16" s="5" customFormat="1" ht="16.350000000000001" customHeight="1" thickTop="1" x14ac:dyDescent="0.25">
      <c r="A14" s="19"/>
      <c r="B14" s="64" t="s">
        <v>35</v>
      </c>
      <c r="C14" s="65">
        <v>0</v>
      </c>
      <c r="D14" s="65">
        <v>0</v>
      </c>
      <c r="E14" s="65">
        <v>0</v>
      </c>
      <c r="F14" s="65">
        <v>0</v>
      </c>
      <c r="G14" s="65">
        <v>0</v>
      </c>
      <c r="H14" s="65">
        <v>0</v>
      </c>
      <c r="I14" s="65">
        <v>0</v>
      </c>
      <c r="J14" s="65">
        <v>0</v>
      </c>
      <c r="K14" s="65">
        <v>0</v>
      </c>
      <c r="L14" s="65">
        <v>0</v>
      </c>
      <c r="M14" s="65">
        <v>0</v>
      </c>
      <c r="N14" s="65">
        <v>0</v>
      </c>
      <c r="O14" s="66">
        <f>SUM(C14:N14)</f>
        <v>0</v>
      </c>
      <c r="P14" s="3"/>
    </row>
    <row r="15" spans="1:16" s="12" customFormat="1" ht="16.350000000000001" customHeight="1" x14ac:dyDescent="0.25">
      <c r="A15" s="34"/>
      <c r="B15" s="116" t="s">
        <v>36</v>
      </c>
      <c r="C15" s="68">
        <v>0</v>
      </c>
      <c r="D15" s="68">
        <v>0</v>
      </c>
      <c r="E15" s="68">
        <v>0</v>
      </c>
      <c r="F15" s="68">
        <v>0</v>
      </c>
      <c r="G15" s="68">
        <v>0</v>
      </c>
      <c r="H15" s="68">
        <v>0</v>
      </c>
      <c r="I15" s="68">
        <v>0</v>
      </c>
      <c r="J15" s="68">
        <v>0</v>
      </c>
      <c r="K15" s="68">
        <v>0</v>
      </c>
      <c r="L15" s="68">
        <v>0</v>
      </c>
      <c r="M15" s="68">
        <v>0</v>
      </c>
      <c r="N15" s="68">
        <v>0</v>
      </c>
      <c r="O15" s="69">
        <f t="shared" ref="O15:O20" si="2">SUM(C15:N15)</f>
        <v>0</v>
      </c>
      <c r="P15" s="39"/>
    </row>
    <row r="16" spans="1:16" s="12" customFormat="1" ht="16.149999999999999" customHeight="1" x14ac:dyDescent="0.25">
      <c r="A16" s="34"/>
      <c r="B16" s="67" t="s">
        <v>37</v>
      </c>
      <c r="C16" s="68">
        <v>0</v>
      </c>
      <c r="D16" s="68">
        <v>0</v>
      </c>
      <c r="E16" s="68">
        <v>0</v>
      </c>
      <c r="F16" s="68">
        <v>0</v>
      </c>
      <c r="G16" s="68">
        <v>0</v>
      </c>
      <c r="H16" s="68">
        <v>0</v>
      </c>
      <c r="I16" s="68">
        <v>0</v>
      </c>
      <c r="J16" s="68">
        <v>0</v>
      </c>
      <c r="K16" s="68">
        <v>0</v>
      </c>
      <c r="L16" s="68">
        <v>0</v>
      </c>
      <c r="M16" s="68">
        <v>0</v>
      </c>
      <c r="N16" s="68">
        <v>0</v>
      </c>
      <c r="O16" s="69">
        <f t="shared" si="2"/>
        <v>0</v>
      </c>
      <c r="P16" s="39"/>
    </row>
    <row r="17" spans="1:16" s="12" customFormat="1" ht="16.149999999999999" customHeight="1" x14ac:dyDescent="0.25">
      <c r="A17" s="34"/>
      <c r="B17" s="67" t="s">
        <v>38</v>
      </c>
      <c r="C17" s="68">
        <v>0</v>
      </c>
      <c r="D17" s="68">
        <v>0</v>
      </c>
      <c r="E17" s="68">
        <v>0</v>
      </c>
      <c r="F17" s="68">
        <v>0</v>
      </c>
      <c r="G17" s="68">
        <v>0</v>
      </c>
      <c r="H17" s="68">
        <v>0</v>
      </c>
      <c r="I17" s="68">
        <v>0</v>
      </c>
      <c r="J17" s="68">
        <v>0</v>
      </c>
      <c r="K17" s="68">
        <v>0</v>
      </c>
      <c r="L17" s="68">
        <v>0</v>
      </c>
      <c r="M17" s="68">
        <v>0</v>
      </c>
      <c r="N17" s="68">
        <v>0</v>
      </c>
      <c r="O17" s="69">
        <f t="shared" si="2"/>
        <v>0</v>
      </c>
      <c r="P17" s="39"/>
    </row>
    <row r="18" spans="1:16" s="12" customFormat="1" ht="16.149999999999999" customHeight="1" x14ac:dyDescent="0.25">
      <c r="A18" s="34"/>
      <c r="B18" s="67" t="s">
        <v>39</v>
      </c>
      <c r="C18" s="68">
        <v>0</v>
      </c>
      <c r="D18" s="68">
        <v>0</v>
      </c>
      <c r="E18" s="68">
        <v>0</v>
      </c>
      <c r="F18" s="68">
        <v>0</v>
      </c>
      <c r="G18" s="68">
        <v>0</v>
      </c>
      <c r="H18" s="68">
        <v>0</v>
      </c>
      <c r="I18" s="68">
        <v>0</v>
      </c>
      <c r="J18" s="68">
        <v>0</v>
      </c>
      <c r="K18" s="68">
        <v>0</v>
      </c>
      <c r="L18" s="68">
        <v>0</v>
      </c>
      <c r="M18" s="68">
        <v>0</v>
      </c>
      <c r="N18" s="68">
        <v>0</v>
      </c>
      <c r="O18" s="69">
        <f t="shared" si="2"/>
        <v>0</v>
      </c>
      <c r="P18" s="39"/>
    </row>
    <row r="19" spans="1:16" s="12" customFormat="1" ht="16.149999999999999" customHeight="1" x14ac:dyDescent="0.25">
      <c r="A19" s="34"/>
      <c r="B19" s="70" t="s">
        <v>40</v>
      </c>
      <c r="C19" s="78" t="str">
        <f t="shared" ref="C19:N19" si="3">IF(SUM(C14:C18)=0,"",SUM(C14:C18))</f>
        <v/>
      </c>
      <c r="D19" s="78" t="str">
        <f t="shared" si="3"/>
        <v/>
      </c>
      <c r="E19" s="78" t="str">
        <f t="shared" si="3"/>
        <v/>
      </c>
      <c r="F19" s="78" t="str">
        <f t="shared" si="3"/>
        <v/>
      </c>
      <c r="G19" s="78" t="str">
        <f t="shared" si="3"/>
        <v/>
      </c>
      <c r="H19" s="78" t="str">
        <f t="shared" si="3"/>
        <v/>
      </c>
      <c r="I19" s="78" t="str">
        <f t="shared" si="3"/>
        <v/>
      </c>
      <c r="J19" s="78" t="str">
        <f t="shared" si="3"/>
        <v/>
      </c>
      <c r="K19" s="78" t="str">
        <f t="shared" si="3"/>
        <v/>
      </c>
      <c r="L19" s="78" t="str">
        <f t="shared" si="3"/>
        <v/>
      </c>
      <c r="M19" s="78" t="str">
        <f t="shared" si="3"/>
        <v/>
      </c>
      <c r="N19" s="78" t="str">
        <f t="shared" si="3"/>
        <v/>
      </c>
      <c r="O19" s="72">
        <f>SUM(SampleExpenses[[#Totals],[1 月]:[12 月]])</f>
        <v>0</v>
      </c>
      <c r="P19" s="39"/>
    </row>
    <row r="20" spans="1:16" s="12" customFormat="1" ht="16.149999999999999" customHeight="1" x14ac:dyDescent="0.25">
      <c r="A20" s="34"/>
      <c r="B20" s="74" t="s">
        <v>41</v>
      </c>
      <c r="C20" s="75" t="str">
        <f>IFERROR(損益のテンプレート!$C$11-SampleExpenses[[#Totals],[1 月]],"")</f>
        <v/>
      </c>
      <c r="D20" s="75" t="str">
        <f>IFERROR(損益のテンプレート!$C$11-SampleExpenses[[#Totals],[2 月]],"")</f>
        <v/>
      </c>
      <c r="E20" s="75" t="str">
        <f>IFERROR(損益のテンプレート!$C$11-SampleExpenses[[#Totals],[3 月]],"")</f>
        <v/>
      </c>
      <c r="F20" s="75" t="str">
        <f>IFERROR(損益のテンプレート!$C$11-SampleExpenses[[#Totals],[4 月]],"")</f>
        <v/>
      </c>
      <c r="G20" s="75" t="str">
        <f>IFERROR(損益のテンプレート!$C$11-SampleExpenses[[#Totals],[5 月]],"")</f>
        <v/>
      </c>
      <c r="H20" s="75" t="str">
        <f>IFERROR(損益のテンプレート!$C$11-SampleExpenses[[#Totals],[6 月]],"")</f>
        <v/>
      </c>
      <c r="I20" s="75" t="str">
        <f>IFERROR(損益のテンプレート!$C$11-SampleExpenses[[#Totals],[7 月]],"")</f>
        <v/>
      </c>
      <c r="J20" s="75" t="str">
        <f>IFERROR(損益のテンプレート!$C$11-SampleExpenses[[#Totals],[8 月]],"")</f>
        <v/>
      </c>
      <c r="K20" s="75" t="str">
        <f>IFERROR(損益のテンプレート!$C$11-SampleExpenses[[#Totals],[9 月]],"")</f>
        <v/>
      </c>
      <c r="L20" s="75" t="str">
        <f>IFERROR(損益のテンプレート!$C$11-SampleExpenses[[#Totals],[10 月]],"")</f>
        <v/>
      </c>
      <c r="M20" s="75" t="str">
        <f>IFERROR(損益のテンプレート!$C$11-SampleExpenses[[#Totals],[11 月]],"")</f>
        <v/>
      </c>
      <c r="N20" s="75" t="str">
        <f>IFERROR(損益のテンプレート!$C$11-SampleExpenses[[#Totals],[12 月]],"")</f>
        <v/>
      </c>
      <c r="O20" s="76">
        <f t="shared" si="2"/>
        <v>0</v>
      </c>
      <c r="P20" s="39"/>
    </row>
    <row r="21" spans="1:16" s="12" customFormat="1" ht="16.149999999999999" customHeight="1" x14ac:dyDescent="0.25">
      <c r="A21" s="34"/>
      <c r="B21" s="74" t="s">
        <v>42</v>
      </c>
      <c r="C21" s="75" t="str">
        <f>IFERROR(C20*0.15," ")</f>
        <v xml:space="preserve"> </v>
      </c>
      <c r="D21" s="75" t="str">
        <f>IFERROR(D20*0.15," ")</f>
        <v xml:space="preserve"> </v>
      </c>
      <c r="E21" s="75" t="str">
        <f t="shared" ref="E21:N21" si="4">IFERROR(E20*0.15," ")</f>
        <v xml:space="preserve"> </v>
      </c>
      <c r="F21" s="75" t="str">
        <f t="shared" si="4"/>
        <v xml:space="preserve"> </v>
      </c>
      <c r="G21" s="75" t="str">
        <f t="shared" si="4"/>
        <v xml:space="preserve"> </v>
      </c>
      <c r="H21" s="75" t="str">
        <f t="shared" si="4"/>
        <v xml:space="preserve"> </v>
      </c>
      <c r="I21" s="75" t="str">
        <f t="shared" si="4"/>
        <v xml:space="preserve"> </v>
      </c>
      <c r="J21" s="75" t="str">
        <f t="shared" si="4"/>
        <v xml:space="preserve"> </v>
      </c>
      <c r="K21" s="75" t="str">
        <f t="shared" si="4"/>
        <v xml:space="preserve"> </v>
      </c>
      <c r="L21" s="75" t="str">
        <f t="shared" si="4"/>
        <v xml:space="preserve"> </v>
      </c>
      <c r="M21" s="75" t="str">
        <f t="shared" si="4"/>
        <v xml:space="preserve"> </v>
      </c>
      <c r="N21" s="75" t="str">
        <f t="shared" si="4"/>
        <v xml:space="preserve"> </v>
      </c>
      <c r="O21" s="76">
        <f>SUM(損益のテンプレート!$C$21:$N$21)</f>
        <v>0</v>
      </c>
      <c r="P21" s="39"/>
    </row>
    <row r="22" spans="1:16" s="12" customFormat="1" ht="9" customHeight="1" x14ac:dyDescent="0.25">
      <c r="A22" s="39"/>
      <c r="B22" s="110"/>
      <c r="C22" s="111"/>
      <c r="D22" s="111"/>
      <c r="E22" s="111"/>
      <c r="F22" s="111"/>
      <c r="G22" s="111"/>
      <c r="H22" s="111"/>
      <c r="I22" s="111"/>
      <c r="J22" s="111"/>
      <c r="K22" s="111"/>
      <c r="L22" s="111"/>
      <c r="M22" s="111"/>
      <c r="N22" s="111"/>
      <c r="O22" s="112"/>
      <c r="P22" s="39"/>
    </row>
    <row r="23" spans="1:16" s="12" customFormat="1" ht="20.100000000000001" customHeight="1" x14ac:dyDescent="0.25">
      <c r="A23" s="34"/>
      <c r="B23" s="79" t="s">
        <v>43</v>
      </c>
      <c r="C23" s="80" t="str">
        <f>IFERROR(C20-損益のテンプレート!$C$21,"")</f>
        <v/>
      </c>
      <c r="D23" s="80" t="str">
        <f>IFERROR(D20-損益のテンプレート!$D$21,"")</f>
        <v/>
      </c>
      <c r="E23" s="80" t="str">
        <f>IFERROR(E20-損益のテンプレート!$E$21,"")</f>
        <v/>
      </c>
      <c r="F23" s="80" t="str">
        <f>IFERROR(F20-損益のテンプレート!$F$21,"")</f>
        <v/>
      </c>
      <c r="G23" s="80" t="str">
        <f>IFERROR(G20-損益のテンプレート!$G$21,"")</f>
        <v/>
      </c>
      <c r="H23" s="80" t="str">
        <f>IFERROR(H20-損益のテンプレート!$H$21,"")</f>
        <v/>
      </c>
      <c r="I23" s="80" t="str">
        <f>IFERROR(I20-損益のテンプレート!$I$21,"")</f>
        <v/>
      </c>
      <c r="J23" s="80" t="str">
        <f>IFERROR(J20-損益のテンプレート!$J$21,"")</f>
        <v/>
      </c>
      <c r="K23" s="80" t="str">
        <f>IFERROR(K20-損益のテンプレート!$K$21,"")</f>
        <v/>
      </c>
      <c r="L23" s="80" t="str">
        <f>IFERROR(L20-損益のテンプレート!$L$21,"")</f>
        <v/>
      </c>
      <c r="M23" s="80" t="str">
        <f>IFERROR(M20-損益のテンプレート!$M$21,"")</f>
        <v/>
      </c>
      <c r="N23" s="80" t="str">
        <f>IFERROR(N20-損益のテンプレート!$N$21,"")</f>
        <v/>
      </c>
      <c r="O23" s="81">
        <f>IFERROR(O20-損益のテンプレート!$O$21,"")</f>
        <v>0</v>
      </c>
      <c r="P23" s="39"/>
    </row>
    <row r="24" spans="1:16" s="12" customFormat="1" ht="9" customHeight="1" x14ac:dyDescent="0.25">
      <c r="A24" s="20"/>
      <c r="B24" s="113"/>
      <c r="C24" s="114"/>
      <c r="D24" s="114"/>
      <c r="E24" s="114"/>
      <c r="F24" s="114"/>
      <c r="G24" s="114"/>
      <c r="H24" s="114"/>
      <c r="I24" s="114"/>
      <c r="J24" s="114"/>
      <c r="K24" s="114"/>
      <c r="L24" s="114"/>
      <c r="M24" s="114"/>
      <c r="N24" s="114"/>
      <c r="O24" s="115"/>
      <c r="P24" s="39"/>
    </row>
    <row r="25" spans="1:16" s="12" customFormat="1" ht="9" customHeight="1" x14ac:dyDescent="0.25">
      <c r="A25" s="34"/>
      <c r="B25" s="47"/>
      <c r="C25" s="48"/>
      <c r="D25" s="48"/>
      <c r="E25" s="48"/>
      <c r="F25" s="48"/>
      <c r="G25" s="48"/>
      <c r="H25" s="48"/>
      <c r="I25" s="48"/>
      <c r="J25" s="48"/>
      <c r="K25" s="48"/>
      <c r="L25" s="48"/>
      <c r="M25" s="48"/>
      <c r="N25" s="48"/>
      <c r="O25" s="48"/>
      <c r="P25" s="39"/>
    </row>
    <row r="26" spans="1:16" s="12" customFormat="1" ht="30" customHeight="1" x14ac:dyDescent="0.25">
      <c r="A26" s="34"/>
      <c r="B26" s="49"/>
      <c r="C26" s="50"/>
      <c r="D26" s="50"/>
      <c r="E26" s="50"/>
      <c r="F26" s="50"/>
      <c r="G26" s="50"/>
      <c r="H26" s="50"/>
      <c r="I26" s="50"/>
      <c r="J26" s="50"/>
      <c r="K26" s="50"/>
      <c r="L26" s="50"/>
      <c r="M26" s="50"/>
      <c r="N26" s="50"/>
      <c r="O26" s="50"/>
      <c r="P26" s="51"/>
    </row>
    <row r="27" spans="1:16" s="12" customFormat="1" ht="30" customHeight="1" x14ac:dyDescent="0.25">
      <c r="A27" s="34"/>
      <c r="B27" s="50"/>
      <c r="C27" s="50"/>
      <c r="D27" s="50"/>
      <c r="E27" s="50"/>
      <c r="F27" s="50"/>
      <c r="G27" s="50"/>
      <c r="H27" s="50"/>
      <c r="I27" s="50"/>
      <c r="J27" s="50"/>
      <c r="K27" s="50"/>
      <c r="L27" s="50"/>
      <c r="M27" s="50"/>
      <c r="N27" s="50"/>
      <c r="O27" s="50"/>
      <c r="P27" s="51"/>
    </row>
    <row r="28" spans="1:16" s="14" customFormat="1" ht="30" customHeight="1" x14ac:dyDescent="0.25">
      <c r="A28" s="73"/>
      <c r="B28" s="5"/>
      <c r="C28" s="5"/>
      <c r="D28" s="5"/>
      <c r="E28" s="5"/>
      <c r="F28" s="5"/>
      <c r="G28" s="5"/>
      <c r="H28" s="5"/>
      <c r="I28" s="5"/>
      <c r="J28" s="5"/>
      <c r="K28" s="5"/>
      <c r="L28" s="5"/>
      <c r="M28" s="5"/>
      <c r="N28" s="5"/>
      <c r="O28" s="5"/>
      <c r="P28" s="82"/>
    </row>
    <row r="29" spans="1:16" s="14" customFormat="1" ht="30" customHeight="1" x14ac:dyDescent="0.25">
      <c r="A29" s="73"/>
      <c r="B29" s="5"/>
      <c r="C29" s="5"/>
      <c r="D29" s="5"/>
      <c r="E29" s="5"/>
      <c r="F29" s="5"/>
      <c r="G29" s="5"/>
      <c r="H29" s="5"/>
      <c r="I29" s="5"/>
      <c r="J29" s="5"/>
      <c r="K29" s="5"/>
      <c r="L29" s="5"/>
      <c r="M29" s="5"/>
      <c r="N29" s="5"/>
      <c r="O29" s="5"/>
      <c r="P29" s="82"/>
    </row>
    <row r="30" spans="1:16" s="14" customFormat="1" ht="30" customHeight="1" x14ac:dyDescent="0.25">
      <c r="A30" s="73"/>
      <c r="B30" s="5"/>
      <c r="C30" s="5"/>
      <c r="D30" s="5"/>
      <c r="E30" s="5"/>
      <c r="F30" s="5"/>
      <c r="G30" s="5"/>
      <c r="H30" s="5"/>
      <c r="I30" s="5"/>
      <c r="J30" s="5"/>
      <c r="K30" s="5"/>
      <c r="L30" s="5"/>
      <c r="M30" s="5"/>
      <c r="N30" s="5"/>
      <c r="O30" s="5"/>
      <c r="P30" s="82"/>
    </row>
    <row r="31" spans="1:16" s="11" customFormat="1" ht="30" customHeight="1" x14ac:dyDescent="0.25">
      <c r="A31" s="27"/>
      <c r="B31" s="5"/>
      <c r="C31" s="5"/>
      <c r="D31" s="5"/>
      <c r="E31" s="5"/>
      <c r="F31" s="5"/>
      <c r="G31" s="5"/>
      <c r="H31" s="5"/>
      <c r="I31" s="5"/>
      <c r="J31" s="5"/>
      <c r="K31" s="5"/>
      <c r="L31" s="5"/>
      <c r="M31" s="5"/>
      <c r="N31" s="5"/>
      <c r="O31" s="5"/>
      <c r="P31" s="83"/>
    </row>
    <row r="32" spans="1:16" s="8" customFormat="1" ht="30" customHeight="1" x14ac:dyDescent="0.25">
      <c r="A32" s="52"/>
      <c r="B32" s="5"/>
      <c r="C32" s="5"/>
      <c r="D32" s="5"/>
      <c r="E32" s="5"/>
      <c r="F32" s="5"/>
      <c r="G32" s="5"/>
      <c r="H32" s="5"/>
      <c r="I32" s="5"/>
      <c r="J32" s="5"/>
      <c r="K32" s="5"/>
      <c r="L32" s="5"/>
      <c r="M32" s="5"/>
      <c r="N32" s="5"/>
      <c r="O32" s="5"/>
      <c r="P32" s="50"/>
    </row>
    <row r="33" spans="1:16" s="8" customFormat="1" ht="30" customHeight="1" x14ac:dyDescent="0.25">
      <c r="A33" s="52"/>
      <c r="B33" s="5"/>
      <c r="C33" s="5"/>
      <c r="D33" s="5"/>
      <c r="E33" s="5"/>
      <c r="F33" s="5"/>
      <c r="G33" s="5"/>
      <c r="H33" s="5"/>
      <c r="I33" s="5"/>
      <c r="J33" s="5"/>
      <c r="K33" s="5"/>
      <c r="L33" s="5"/>
      <c r="M33" s="5"/>
      <c r="N33" s="5"/>
      <c r="O33" s="5"/>
      <c r="P33" s="50"/>
    </row>
    <row r="34" spans="1:16" s="8" customFormat="1" ht="30" customHeight="1" x14ac:dyDescent="0.25">
      <c r="A34" s="52"/>
      <c r="B34" s="5"/>
      <c r="C34" s="5"/>
      <c r="D34" s="5"/>
      <c r="E34" s="5"/>
      <c r="F34" s="5"/>
      <c r="G34" s="5"/>
      <c r="H34" s="5"/>
      <c r="I34" s="5"/>
      <c r="J34" s="5"/>
      <c r="K34" s="5"/>
      <c r="L34" s="5"/>
      <c r="M34" s="5"/>
      <c r="N34" s="5"/>
      <c r="O34" s="5"/>
      <c r="P34" s="50"/>
    </row>
    <row r="35" spans="1:16" s="5" customFormat="1" ht="30" customHeight="1" x14ac:dyDescent="0.25">
      <c r="A35" s="19"/>
      <c r="B35" s="1"/>
      <c r="C35" s="1"/>
      <c r="D35" s="1"/>
      <c r="E35" s="1"/>
      <c r="F35" s="1"/>
      <c r="G35" s="1"/>
      <c r="H35" s="1"/>
      <c r="I35" s="1"/>
      <c r="J35" s="1"/>
      <c r="K35" s="1"/>
      <c r="L35" s="1"/>
      <c r="M35" s="1"/>
      <c r="N35" s="1"/>
      <c r="O35" s="1"/>
    </row>
    <row r="36" spans="1:16" s="5" customFormat="1" ht="30" customHeight="1" x14ac:dyDescent="0.25">
      <c r="A36" s="19"/>
      <c r="B36" s="1"/>
      <c r="C36" s="1"/>
      <c r="D36" s="1"/>
      <c r="E36" s="1"/>
      <c r="F36" s="1"/>
      <c r="G36" s="1"/>
      <c r="H36" s="1"/>
      <c r="I36" s="1"/>
      <c r="J36" s="1"/>
      <c r="K36" s="1"/>
      <c r="L36" s="1"/>
      <c r="M36" s="1"/>
      <c r="N36" s="1"/>
      <c r="O36" s="1"/>
    </row>
    <row r="37" spans="1:16" s="5" customFormat="1" ht="30" customHeight="1" x14ac:dyDescent="0.25">
      <c r="A37" s="19"/>
      <c r="B37" s="1"/>
      <c r="C37" s="1"/>
      <c r="D37" s="1"/>
      <c r="E37" s="1"/>
      <c r="F37" s="1"/>
      <c r="G37" s="1"/>
      <c r="H37" s="1"/>
      <c r="I37" s="1"/>
      <c r="J37" s="1"/>
      <c r="K37" s="1"/>
      <c r="L37" s="1"/>
      <c r="M37" s="1"/>
      <c r="N37" s="1"/>
      <c r="O37" s="1"/>
    </row>
    <row r="38" spans="1:16" s="5" customFormat="1" ht="30" customHeight="1" x14ac:dyDescent="0.25">
      <c r="A38" s="19"/>
      <c r="B38" s="1"/>
      <c r="C38" s="1"/>
      <c r="D38" s="1"/>
      <c r="E38" s="1"/>
      <c r="F38" s="1"/>
      <c r="G38" s="1"/>
      <c r="H38" s="1"/>
      <c r="I38" s="1"/>
      <c r="J38" s="1"/>
      <c r="K38" s="1"/>
      <c r="L38" s="1"/>
      <c r="M38" s="1"/>
      <c r="N38" s="1"/>
      <c r="O38" s="1"/>
    </row>
    <row r="39" spans="1:16" s="5" customFormat="1" ht="30" customHeight="1" x14ac:dyDescent="0.25">
      <c r="A39" s="19"/>
      <c r="B39" s="1"/>
      <c r="C39" s="1"/>
      <c r="D39" s="1"/>
      <c r="E39" s="1"/>
      <c r="F39" s="1"/>
      <c r="G39" s="1"/>
      <c r="H39" s="1"/>
      <c r="I39" s="1"/>
      <c r="J39" s="1"/>
      <c r="K39" s="1"/>
      <c r="L39" s="1"/>
      <c r="M39" s="1"/>
      <c r="N39" s="1"/>
      <c r="O39" s="1"/>
    </row>
    <row r="40" spans="1:16" s="5" customFormat="1" ht="30" customHeight="1" x14ac:dyDescent="0.25">
      <c r="A40" s="19"/>
      <c r="B40" s="1"/>
      <c r="C40" s="1"/>
      <c r="D40" s="1"/>
      <c r="E40" s="1"/>
      <c r="F40" s="1"/>
      <c r="G40" s="1"/>
      <c r="H40" s="1"/>
      <c r="I40" s="1"/>
      <c r="J40" s="1"/>
      <c r="K40" s="1"/>
      <c r="L40" s="1"/>
      <c r="M40" s="1"/>
      <c r="N40" s="1"/>
      <c r="O40" s="1"/>
    </row>
    <row r="41" spans="1:16" s="5" customFormat="1" ht="30" customHeight="1" x14ac:dyDescent="0.25">
      <c r="A41" s="19"/>
      <c r="B41" s="1"/>
      <c r="C41" s="1"/>
      <c r="D41" s="1"/>
      <c r="E41" s="1"/>
      <c r="F41" s="1"/>
      <c r="G41" s="1"/>
      <c r="H41" s="1"/>
      <c r="I41" s="1"/>
      <c r="J41" s="1"/>
      <c r="K41" s="1"/>
      <c r="L41" s="1"/>
      <c r="M41" s="1"/>
      <c r="N41" s="1"/>
      <c r="O41" s="1"/>
    </row>
    <row r="42" spans="1:16" s="5" customFormat="1" ht="30" customHeight="1" x14ac:dyDescent="0.25">
      <c r="A42" s="19"/>
      <c r="B42" s="1"/>
      <c r="C42" s="1"/>
      <c r="D42" s="1"/>
      <c r="E42" s="1"/>
      <c r="F42" s="1"/>
      <c r="G42" s="1"/>
      <c r="H42" s="1"/>
      <c r="I42" s="1"/>
      <c r="J42" s="1"/>
      <c r="K42" s="1"/>
      <c r="L42" s="1"/>
      <c r="M42" s="1"/>
      <c r="N42" s="1"/>
      <c r="O42" s="1"/>
    </row>
  </sheetData>
  <mergeCells count="1">
    <mergeCell ref="C2:O2"/>
  </mergeCells>
  <phoneticPr fontId="40"/>
  <dataValidations count="10">
    <dataValidation allowBlank="1" showInputMessage="1" showErrorMessage="1" prompt="このワークシートには、経費合計と純利益を計算するためのテンプレートがあります。ワークシートのタイトルは右側のセルにあります。このワークシートの使用方法に関する有用な指示が、この列のセルにあります。下向き矢印で開始します。" sqref="A1" xr:uid="{AFDA39E9-E354-4951-9D54-6E147D6E6ABA}"/>
    <dataValidation allowBlank="1" showInputMessage="1" showErrorMessage="1" prompt="会社名は右のセルに、日付はセル C2 にあります。次の手順はセル A4 にあります。_x000a_" sqref="A2" xr:uid="{30F3524C-8C8F-4A04-956C-ABEE96C0F09C}"/>
    <dataValidation allowBlank="1" showInputMessage="1" showErrorMessage="1" prompt="右側のセルから始まる [売上サンプル] テーブルに詳細を入力し、純売上、売上原価、粗利益を計算します。次の説明はセル A10 に表示されます。" sqref="A4" xr:uid="{9CEF18A6-A50C-47F8-BB89-B4230498CFA0}"/>
    <dataValidation allowBlank="1" showInputMessage="1" showErrorMessage="1" prompt="売上原価のラベルは右側のセルにあります。各月の販売原価と年度累計はセル C10 ～ O10 で自動計算されます。" sqref="A10" xr:uid="{AC61DC88-DA9E-49DA-ABB4-14E2B2BA9467}"/>
    <dataValidation allowBlank="1" showInputMessage="1" showErrorMessage="1" prompt="粗利益のラベルは右側のセルにあります。各月の粗利益と年度累計はセル C11 ～ O11 で自動計算されます。次の手順はセル A13 にあります。" sqref="A11" xr:uid="{658B3E67-9E36-4CC0-9B24-2324DFA2386A}"/>
    <dataValidation allowBlank="1" showInputMessage="1" showErrorMessage="1" prompt="右側のセルから始まる [収益サンプル] テーブルに詳細を入力し、経費合計、税引前所得、所得税経費を計算します。次の手順はセル A20 にあります。" sqref="A13" xr:uid="{7269D659-6E31-4B16-804F-6FEEA79E677A}"/>
    <dataValidation allowBlank="1" showInputMessage="1" showErrorMessage="1" prompt="税引前所得のラベルは右側のセルにあります。各月の税引前所得と年度累計はセル C20 ～ O20 で自動計算されます。" sqref="A20" xr:uid="{C592E5A1-9AEF-4FDE-B4FB-EFE86460BB2E}"/>
    <dataValidation allowBlank="1" showInputMessage="1" showErrorMessage="1" prompt="所得税経費のラベルは右側のセルにあります。各月の所得税経費と年度累計はセル C21 ～ O21 で自動計算されます。次の手順はセル A23 にあります。" sqref="A21" xr:uid="{A4B0449C-BF41-4E2B-9C72-DD41D89F6F55}"/>
    <dataValidation allowBlank="1" showInputMessage="1" showErrorMessage="1" prompt="純利益のラベルは右側のセルにあります。各月の純利益と年度累計はセル C23 ～ O23 で自動計算されます。" sqref="A23" xr:uid="{347B1107-ACF9-4994-AACE-F4D3C11F4916}"/>
    <dataValidation allowBlank="1" showInputMessage="1" showErrorMessage="1" prompt="純利益のラベルは右側のセルにあります。各月の純利益と年度累計はセル C25 ～ O25 で自動計算されます。_x000a_" sqref="A24" xr:uid="{280BDB46-1A88-4680-B591-21263FE950DD}"/>
  </dataValidations>
  <pageMargins left="0.7" right="0.7" top="0.75" bottom="0.75" header="0.3" footer="0.3"/>
  <pageSetup paperSize="9" orientation="portrait" horizontalDpi="1200" verticalDpi="1200" r:id="rId1"/>
  <tableParts count="2">
    <tablePart r:id="rId2"/>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J41"/>
  <sheetViews>
    <sheetView zoomScaleNormal="100" workbookViewId="0"/>
  </sheetViews>
  <sheetFormatPr defaultColWidth="9" defaultRowHeight="30" customHeight="1" x14ac:dyDescent="0.4"/>
  <cols>
    <col min="1" max="1" width="2.5546875" style="15" customWidth="1"/>
    <col min="2" max="2" width="42.21875" style="1" customWidth="1"/>
    <col min="3" max="15" width="14.5546875" style="1" customWidth="1"/>
    <col min="16" max="16" width="2" style="1" customWidth="1"/>
    <col min="17" max="62" width="8.77734375" style="13" customWidth="1"/>
    <col min="63" max="80" width="8.77734375" style="1" customWidth="1"/>
    <col min="81" max="16384" width="9" style="1"/>
  </cols>
  <sheetData>
    <row r="1" spans="1:62" s="10" customFormat="1" ht="20.100000000000001" customHeight="1" x14ac:dyDescent="0.25">
      <c r="A1" s="27"/>
      <c r="B1" s="84" t="s">
        <v>13</v>
      </c>
      <c r="C1" s="85"/>
      <c r="D1" s="85"/>
      <c r="E1" s="85"/>
      <c r="F1" s="85"/>
      <c r="G1" s="85"/>
      <c r="H1" s="85"/>
      <c r="I1" s="85"/>
      <c r="J1" s="85"/>
      <c r="K1" s="85"/>
      <c r="L1" s="85"/>
      <c r="M1" s="85"/>
      <c r="N1" s="85"/>
      <c r="O1" s="86"/>
      <c r="P1" s="53"/>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row>
    <row r="2" spans="1:62" s="11" customFormat="1" ht="19.899999999999999" customHeight="1" x14ac:dyDescent="0.25">
      <c r="A2" s="27"/>
      <c r="B2" s="28" t="str">
        <f>開業資金のテンプレート!B2</f>
        <v>喫茶店</v>
      </c>
      <c r="C2" s="104">
        <f ca="1">TODAY()</f>
        <v>44574</v>
      </c>
      <c r="D2" s="105"/>
      <c r="E2" s="105"/>
      <c r="F2" s="105"/>
      <c r="G2" s="105"/>
      <c r="H2" s="105"/>
      <c r="I2" s="105"/>
      <c r="J2" s="105"/>
      <c r="K2" s="105"/>
      <c r="L2" s="105"/>
      <c r="M2" s="105"/>
      <c r="N2" s="105"/>
      <c r="O2" s="106"/>
      <c r="P2" s="29"/>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row>
    <row r="3" spans="1:62" s="5" customFormat="1" ht="9" customHeight="1" x14ac:dyDescent="0.25">
      <c r="A3" s="19"/>
      <c r="B3" s="118"/>
      <c r="C3" s="119"/>
      <c r="D3" s="119"/>
      <c r="E3" s="119"/>
      <c r="F3" s="119"/>
      <c r="G3" s="119"/>
      <c r="H3" s="119"/>
      <c r="I3" s="119"/>
      <c r="J3" s="119"/>
      <c r="K3" s="119"/>
      <c r="L3" s="119"/>
      <c r="M3" s="119"/>
      <c r="N3" s="119"/>
      <c r="O3" s="120"/>
      <c r="P3" s="3"/>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row>
    <row r="4" spans="1:62" s="11" customFormat="1" ht="19.899999999999999" customHeight="1" thickBot="1" x14ac:dyDescent="0.3">
      <c r="A4" s="27"/>
      <c r="B4" s="54" t="s">
        <v>26</v>
      </c>
      <c r="C4" s="62" t="s">
        <v>44</v>
      </c>
      <c r="D4" s="62" t="s">
        <v>45</v>
      </c>
      <c r="E4" s="62" t="s">
        <v>46</v>
      </c>
      <c r="F4" s="62" t="s">
        <v>47</v>
      </c>
      <c r="G4" s="62" t="s">
        <v>48</v>
      </c>
      <c r="H4" s="62" t="s">
        <v>49</v>
      </c>
      <c r="I4" s="62" t="s">
        <v>50</v>
      </c>
      <c r="J4" s="62" t="s">
        <v>51</v>
      </c>
      <c r="K4" s="62" t="s">
        <v>52</v>
      </c>
      <c r="L4" s="62" t="s">
        <v>53</v>
      </c>
      <c r="M4" s="62" t="s">
        <v>54</v>
      </c>
      <c r="N4" s="62" t="s">
        <v>55</v>
      </c>
      <c r="O4" s="63" t="s">
        <v>56</v>
      </c>
      <c r="P4" s="29"/>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row>
    <row r="5" spans="1:62" s="12" customFormat="1" ht="16.149999999999999" customHeight="1" thickTop="1" x14ac:dyDescent="0.25">
      <c r="A5" s="34"/>
      <c r="B5" s="64" t="s">
        <v>27</v>
      </c>
      <c r="C5" s="65">
        <v>5000</v>
      </c>
      <c r="D5" s="65">
        <v>13000</v>
      </c>
      <c r="E5" s="65">
        <v>16000</v>
      </c>
      <c r="F5" s="65">
        <v>7000</v>
      </c>
      <c r="G5" s="65">
        <v>14500</v>
      </c>
      <c r="H5" s="65">
        <v>16400</v>
      </c>
      <c r="I5" s="65">
        <v>22500</v>
      </c>
      <c r="J5" s="65">
        <v>23125</v>
      </c>
      <c r="K5" s="65">
        <v>24549</v>
      </c>
      <c r="L5" s="65">
        <v>22000</v>
      </c>
      <c r="M5" s="65">
        <v>25000</v>
      </c>
      <c r="N5" s="65">
        <v>27349</v>
      </c>
      <c r="O5" s="66">
        <f>SUM(C5:N5)</f>
        <v>216423</v>
      </c>
      <c r="P5" s="3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row>
    <row r="6" spans="1:62" s="12" customFormat="1" ht="16.149999999999999" customHeight="1" x14ac:dyDescent="0.25">
      <c r="A6" s="34"/>
      <c r="B6" s="67" t="s">
        <v>28</v>
      </c>
      <c r="C6" s="68">
        <v>0</v>
      </c>
      <c r="D6" s="68">
        <v>-350</v>
      </c>
      <c r="E6" s="68">
        <v>0</v>
      </c>
      <c r="F6" s="68">
        <v>-206</v>
      </c>
      <c r="G6" s="68">
        <v>-234</v>
      </c>
      <c r="H6" s="68">
        <v>0</v>
      </c>
      <c r="I6" s="68">
        <v>0</v>
      </c>
      <c r="J6" s="68">
        <v>-280</v>
      </c>
      <c r="K6" s="68">
        <v>-1200</v>
      </c>
      <c r="L6" s="68">
        <v>-1600</v>
      </c>
      <c r="M6" s="68">
        <v>0</v>
      </c>
      <c r="N6" s="68">
        <v>-2400</v>
      </c>
      <c r="O6" s="69">
        <f t="shared" ref="O6:O11" si="0">SUM(C6:N6)</f>
        <v>-6270</v>
      </c>
      <c r="P6" s="3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row>
    <row r="7" spans="1:62" s="12" customFormat="1" ht="16.149999999999999" customHeight="1" x14ac:dyDescent="0.25">
      <c r="A7" s="34"/>
      <c r="B7" s="67" t="s">
        <v>29</v>
      </c>
      <c r="C7" s="68">
        <v>0</v>
      </c>
      <c r="D7" s="68">
        <v>0</v>
      </c>
      <c r="E7" s="68">
        <v>0</v>
      </c>
      <c r="F7" s="68">
        <v>0</v>
      </c>
      <c r="G7" s="68">
        <v>0</v>
      </c>
      <c r="H7" s="68">
        <v>250</v>
      </c>
      <c r="I7" s="68">
        <v>350</v>
      </c>
      <c r="J7" s="68">
        <v>100</v>
      </c>
      <c r="K7" s="68">
        <v>0</v>
      </c>
      <c r="L7" s="68">
        <v>0</v>
      </c>
      <c r="M7" s="68">
        <v>1245</v>
      </c>
      <c r="N7" s="68">
        <v>1360</v>
      </c>
      <c r="O7" s="69">
        <f t="shared" si="0"/>
        <v>3305</v>
      </c>
      <c r="P7" s="3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row>
    <row r="8" spans="1:62" s="12" customFormat="1" ht="16.149999999999999" customHeight="1" x14ac:dyDescent="0.25">
      <c r="A8" s="34"/>
      <c r="B8" s="67" t="s">
        <v>30</v>
      </c>
      <c r="C8" s="68">
        <v>0</v>
      </c>
      <c r="D8" s="68">
        <v>0</v>
      </c>
      <c r="E8" s="68">
        <v>0</v>
      </c>
      <c r="F8" s="68">
        <v>0</v>
      </c>
      <c r="G8" s="68">
        <v>0</v>
      </c>
      <c r="H8" s="68">
        <v>0</v>
      </c>
      <c r="I8" s="68">
        <v>0</v>
      </c>
      <c r="J8" s="68">
        <v>1500</v>
      </c>
      <c r="K8" s="68">
        <v>0</v>
      </c>
      <c r="L8" s="68">
        <v>0</v>
      </c>
      <c r="M8" s="68">
        <v>0</v>
      </c>
      <c r="N8" s="68">
        <v>0</v>
      </c>
      <c r="O8" s="69">
        <f t="shared" si="0"/>
        <v>1500</v>
      </c>
      <c r="P8" s="3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row>
    <row r="9" spans="1:62" s="14" customFormat="1" ht="16.149999999999999" customHeight="1" x14ac:dyDescent="0.25">
      <c r="A9" s="73"/>
      <c r="B9" s="70" t="s">
        <v>31</v>
      </c>
      <c r="C9" s="71">
        <f>SUBTOTAL(109,ActualRevenue[1 月])</f>
        <v>5000</v>
      </c>
      <c r="D9" s="71">
        <f>SUBTOTAL(109,ActualRevenue[2 月])</f>
        <v>12650</v>
      </c>
      <c r="E9" s="71">
        <f>SUBTOTAL(109,ActualRevenue[3 月])</f>
        <v>16000</v>
      </c>
      <c r="F9" s="71">
        <f>SUBTOTAL(109,ActualRevenue[4 月])</f>
        <v>6794</v>
      </c>
      <c r="G9" s="71">
        <f>SUBTOTAL(109,ActualRevenue[5 月])</f>
        <v>14266</v>
      </c>
      <c r="H9" s="71">
        <f>SUBTOTAL(109,ActualRevenue[6 月])</f>
        <v>16650</v>
      </c>
      <c r="I9" s="71">
        <f>SUBTOTAL(109,ActualRevenue[7 月])</f>
        <v>22850</v>
      </c>
      <c r="J9" s="71">
        <f>SUBTOTAL(109,ActualRevenue[8 月])</f>
        <v>24445</v>
      </c>
      <c r="K9" s="71">
        <f>SUBTOTAL(109,ActualRevenue[9 月])</f>
        <v>23349</v>
      </c>
      <c r="L9" s="71">
        <f>SUBTOTAL(109,ActualRevenue[10 月])</f>
        <v>20400</v>
      </c>
      <c r="M9" s="71">
        <f>SUBTOTAL(109,ActualRevenue[11 月])</f>
        <v>26245</v>
      </c>
      <c r="N9" s="71">
        <f>SUBTOTAL(109,ActualRevenue[12 月])</f>
        <v>26309</v>
      </c>
      <c r="O9" s="90">
        <f>SUM(ActualRevenue[[#Totals],[1 月]:[12 月]])</f>
        <v>214958</v>
      </c>
      <c r="P9" s="77"/>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row>
    <row r="10" spans="1:62" s="14" customFormat="1" ht="16.149999999999999" customHeight="1" x14ac:dyDescent="0.25">
      <c r="A10" s="73"/>
      <c r="B10" s="92" t="s">
        <v>32</v>
      </c>
      <c r="C10" s="75">
        <f t="shared" ref="C10:N10" si="1">C5*0.4</f>
        <v>2000</v>
      </c>
      <c r="D10" s="75">
        <f t="shared" si="1"/>
        <v>5200</v>
      </c>
      <c r="E10" s="75">
        <f t="shared" si="1"/>
        <v>6400</v>
      </c>
      <c r="F10" s="75">
        <f t="shared" si="1"/>
        <v>2800</v>
      </c>
      <c r="G10" s="75">
        <f t="shared" si="1"/>
        <v>5800</v>
      </c>
      <c r="H10" s="75">
        <f t="shared" si="1"/>
        <v>6560</v>
      </c>
      <c r="I10" s="75">
        <f t="shared" si="1"/>
        <v>9000</v>
      </c>
      <c r="J10" s="75">
        <f t="shared" si="1"/>
        <v>9250</v>
      </c>
      <c r="K10" s="75">
        <f t="shared" si="1"/>
        <v>9819.6</v>
      </c>
      <c r="L10" s="75">
        <f t="shared" si="1"/>
        <v>8800</v>
      </c>
      <c r="M10" s="75">
        <f t="shared" si="1"/>
        <v>10000</v>
      </c>
      <c r="N10" s="75">
        <f t="shared" si="1"/>
        <v>10939.6</v>
      </c>
      <c r="O10" s="76">
        <f t="shared" si="0"/>
        <v>86569.200000000012</v>
      </c>
      <c r="P10" s="77"/>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row>
    <row r="11" spans="1:62" s="5" customFormat="1" ht="16.350000000000001" customHeight="1" x14ac:dyDescent="0.25">
      <c r="A11" s="19"/>
      <c r="B11" s="92" t="s">
        <v>33</v>
      </c>
      <c r="C11" s="75">
        <f>IFERROR(ActualRevenue[[#Totals],[1 月]]-C10,"")</f>
        <v>3000</v>
      </c>
      <c r="D11" s="75">
        <f>IFERROR(ActualRevenue[[#Totals],[2 月]]-D10,"")</f>
        <v>7450</v>
      </c>
      <c r="E11" s="75">
        <f>IFERROR(ActualRevenue[[#Totals],[3 月]]-E10,"")</f>
        <v>9600</v>
      </c>
      <c r="F11" s="75">
        <f>IFERROR(ActualRevenue[[#Totals],[4 月]]-F10,"")</f>
        <v>3994</v>
      </c>
      <c r="G11" s="75">
        <f>IFERROR(ActualRevenue[[#Totals],[5 月]]-G10,"")</f>
        <v>8466</v>
      </c>
      <c r="H11" s="75">
        <f>IFERROR(ActualRevenue[[#Totals],[6 月]]-H10,"")</f>
        <v>10090</v>
      </c>
      <c r="I11" s="75">
        <f>IFERROR(ActualRevenue[[#Totals],[7 月]]-I10,"")</f>
        <v>13850</v>
      </c>
      <c r="J11" s="75">
        <f>IFERROR(ActualRevenue[[#Totals],[8 月]]-J10,"")</f>
        <v>15195</v>
      </c>
      <c r="K11" s="75">
        <f>IFERROR(ActualRevenue[[#Totals],[9 月]]-K10,"")</f>
        <v>13529.4</v>
      </c>
      <c r="L11" s="75">
        <f>IFERROR(ActualRevenue[[#Totals],[10 月]]-L10,"")</f>
        <v>11600</v>
      </c>
      <c r="M11" s="75">
        <f>IFERROR(ActualRevenue[[#Totals],[11 月]]-M10,"")</f>
        <v>16245</v>
      </c>
      <c r="N11" s="75">
        <f>IFERROR(ActualRevenue[[#Totals],[12 月]]-N10,"")</f>
        <v>15369.4</v>
      </c>
      <c r="O11" s="76">
        <f t="shared" si="0"/>
        <v>128388.79999999999</v>
      </c>
      <c r="P11" s="3"/>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row>
    <row r="12" spans="1:62" s="11" customFormat="1" ht="9" customHeight="1" x14ac:dyDescent="0.25">
      <c r="A12" s="27"/>
      <c r="B12" s="121"/>
      <c r="C12" s="111"/>
      <c r="D12" s="111"/>
      <c r="E12" s="111"/>
      <c r="F12" s="111"/>
      <c r="G12" s="111"/>
      <c r="H12" s="111"/>
      <c r="I12" s="111"/>
      <c r="J12" s="111"/>
      <c r="K12" s="111"/>
      <c r="L12" s="111"/>
      <c r="M12" s="111"/>
      <c r="N12" s="111"/>
      <c r="O12" s="112"/>
      <c r="P12" s="29"/>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row>
    <row r="13" spans="1:62" s="5" customFormat="1" ht="20.100000000000001" customHeight="1" thickBot="1" x14ac:dyDescent="0.3">
      <c r="A13" s="19"/>
      <c r="B13" s="54" t="s">
        <v>34</v>
      </c>
      <c r="C13" s="62" t="s">
        <v>44</v>
      </c>
      <c r="D13" s="62" t="s">
        <v>45</v>
      </c>
      <c r="E13" s="62" t="s">
        <v>46</v>
      </c>
      <c r="F13" s="62" t="s">
        <v>47</v>
      </c>
      <c r="G13" s="62" t="s">
        <v>48</v>
      </c>
      <c r="H13" s="62" t="s">
        <v>49</v>
      </c>
      <c r="I13" s="62" t="s">
        <v>50</v>
      </c>
      <c r="J13" s="62" t="s">
        <v>51</v>
      </c>
      <c r="K13" s="62" t="s">
        <v>52</v>
      </c>
      <c r="L13" s="62" t="s">
        <v>53</v>
      </c>
      <c r="M13" s="62" t="s">
        <v>54</v>
      </c>
      <c r="N13" s="62" t="s">
        <v>55</v>
      </c>
      <c r="O13" s="63" t="s">
        <v>56</v>
      </c>
      <c r="P13" s="3"/>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row>
    <row r="14" spans="1:62" s="12" customFormat="1" ht="16.149999999999999" customHeight="1" thickTop="1" x14ac:dyDescent="0.25">
      <c r="A14" s="34"/>
      <c r="B14" s="64" t="s">
        <v>35</v>
      </c>
      <c r="C14" s="65">
        <v>2500</v>
      </c>
      <c r="D14" s="65">
        <v>2500</v>
      </c>
      <c r="E14" s="65">
        <v>3500</v>
      </c>
      <c r="F14" s="65">
        <v>5000</v>
      </c>
      <c r="G14" s="65">
        <v>5000</v>
      </c>
      <c r="H14" s="65">
        <v>5000</v>
      </c>
      <c r="I14" s="65">
        <v>8000</v>
      </c>
      <c r="J14" s="65">
        <v>9000</v>
      </c>
      <c r="K14" s="65">
        <v>9000</v>
      </c>
      <c r="L14" s="65">
        <v>9000</v>
      </c>
      <c r="M14" s="65">
        <v>9000</v>
      </c>
      <c r="N14" s="65">
        <v>9000</v>
      </c>
      <c r="O14" s="66">
        <f>SUM(C14:N14)</f>
        <v>76500</v>
      </c>
      <c r="P14" s="3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row>
    <row r="15" spans="1:62" s="12" customFormat="1" ht="16.149999999999999" customHeight="1" x14ac:dyDescent="0.25">
      <c r="A15" s="34"/>
      <c r="B15" s="67" t="s">
        <v>36</v>
      </c>
      <c r="C15" s="68">
        <v>400</v>
      </c>
      <c r="D15" s="68">
        <v>450</v>
      </c>
      <c r="E15" s="68">
        <v>450</v>
      </c>
      <c r="F15" s="68">
        <v>450</v>
      </c>
      <c r="G15" s="68">
        <v>900</v>
      </c>
      <c r="H15" s="68">
        <v>900</v>
      </c>
      <c r="I15" s="68">
        <v>900</v>
      </c>
      <c r="J15" s="68">
        <v>900</v>
      </c>
      <c r="K15" s="68">
        <v>900</v>
      </c>
      <c r="L15" s="68">
        <v>900</v>
      </c>
      <c r="M15" s="68">
        <v>1200</v>
      </c>
      <c r="N15" s="68">
        <v>1200</v>
      </c>
      <c r="O15" s="69">
        <f t="shared" ref="O15:O17" si="2">SUM(C15:N15)</f>
        <v>9550</v>
      </c>
      <c r="P15" s="3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row>
    <row r="16" spans="1:62" s="12" customFormat="1" ht="16.149999999999999" customHeight="1" x14ac:dyDescent="0.25">
      <c r="A16" s="34"/>
      <c r="B16" s="67" t="s">
        <v>37</v>
      </c>
      <c r="C16" s="68">
        <v>250</v>
      </c>
      <c r="D16" s="68">
        <v>650</v>
      </c>
      <c r="E16" s="68">
        <v>800</v>
      </c>
      <c r="F16" s="68">
        <v>350</v>
      </c>
      <c r="G16" s="68">
        <v>725</v>
      </c>
      <c r="H16" s="68">
        <v>820</v>
      </c>
      <c r="I16" s="68">
        <v>1125</v>
      </c>
      <c r="J16" s="68">
        <v>1156.25</v>
      </c>
      <c r="K16" s="68">
        <v>1227.45</v>
      </c>
      <c r="L16" s="68">
        <v>1100</v>
      </c>
      <c r="M16" s="68">
        <v>1250</v>
      </c>
      <c r="N16" s="68">
        <v>1367.45</v>
      </c>
      <c r="O16" s="69">
        <f t="shared" si="2"/>
        <v>10821.150000000001</v>
      </c>
      <c r="P16" s="3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row>
    <row r="17" spans="1:62" s="12" customFormat="1" ht="16.149999999999999" customHeight="1" x14ac:dyDescent="0.25">
      <c r="A17" s="34"/>
      <c r="B17" s="67" t="s">
        <v>38</v>
      </c>
      <c r="C17" s="68">
        <v>1250</v>
      </c>
      <c r="D17" s="68">
        <v>1250</v>
      </c>
      <c r="E17" s="68">
        <v>1250</v>
      </c>
      <c r="F17" s="68">
        <v>1250</v>
      </c>
      <c r="G17" s="68">
        <v>1250</v>
      </c>
      <c r="H17" s="68">
        <v>1250</v>
      </c>
      <c r="I17" s="68">
        <v>1250</v>
      </c>
      <c r="J17" s="68">
        <v>1250</v>
      </c>
      <c r="K17" s="68">
        <v>1250</v>
      </c>
      <c r="L17" s="68">
        <v>1250</v>
      </c>
      <c r="M17" s="68">
        <v>1250</v>
      </c>
      <c r="N17" s="68">
        <v>1250</v>
      </c>
      <c r="O17" s="69">
        <f t="shared" si="2"/>
        <v>15000</v>
      </c>
      <c r="P17" s="3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row>
    <row r="18" spans="1:62" s="12" customFormat="1" ht="16.149999999999999" customHeight="1" x14ac:dyDescent="0.25">
      <c r="A18" s="34"/>
      <c r="B18" s="70" t="s">
        <v>40</v>
      </c>
      <c r="C18" s="78">
        <f t="shared" ref="C18:N18" si="3">IF(SUM(C14:C17)=0,"",SUM(C14:C17))</f>
        <v>4400</v>
      </c>
      <c r="D18" s="78">
        <f t="shared" si="3"/>
        <v>4850</v>
      </c>
      <c r="E18" s="78">
        <f t="shared" si="3"/>
        <v>6000</v>
      </c>
      <c r="F18" s="78">
        <f t="shared" si="3"/>
        <v>7050</v>
      </c>
      <c r="G18" s="78">
        <f t="shared" si="3"/>
        <v>7875</v>
      </c>
      <c r="H18" s="78">
        <f t="shared" si="3"/>
        <v>7970</v>
      </c>
      <c r="I18" s="78">
        <f t="shared" si="3"/>
        <v>11275</v>
      </c>
      <c r="J18" s="78">
        <f t="shared" si="3"/>
        <v>12306.25</v>
      </c>
      <c r="K18" s="78">
        <f t="shared" si="3"/>
        <v>12377.45</v>
      </c>
      <c r="L18" s="78">
        <f t="shared" si="3"/>
        <v>12250</v>
      </c>
      <c r="M18" s="78">
        <f t="shared" si="3"/>
        <v>12700</v>
      </c>
      <c r="N18" s="78">
        <f t="shared" si="3"/>
        <v>12817.45</v>
      </c>
      <c r="O18" s="72">
        <f>SUM(ActualExpenses[[#Totals],[1 月]:[12 月]])</f>
        <v>111871.15</v>
      </c>
      <c r="P18" s="3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row>
    <row r="19" spans="1:62" s="12" customFormat="1" ht="16.149999999999999" customHeight="1" x14ac:dyDescent="0.25">
      <c r="A19" s="34"/>
      <c r="B19" s="92" t="s">
        <v>41</v>
      </c>
      <c r="C19" s="75">
        <f>IFERROR(損益の例!$C$11-ActualExpenses[[#Totals],[1 月]],"")</f>
        <v>-1400</v>
      </c>
      <c r="D19" s="75">
        <f>IFERROR(損益の例!$D$11-ActualExpenses[[#Totals],[2 月]],"")</f>
        <v>2600</v>
      </c>
      <c r="E19" s="75">
        <f>IFERROR(損益の例!$E$11-ActualExpenses[[#Totals],[3 月]],"")</f>
        <v>3600</v>
      </c>
      <c r="F19" s="75">
        <f>IFERROR(損益の例!$F$11-ActualExpenses[[#Totals],[4 月]],"")</f>
        <v>-3056</v>
      </c>
      <c r="G19" s="75">
        <f>IFERROR(損益の例!$G$11-ActualExpenses[[#Totals],[5 月]],"")</f>
        <v>591</v>
      </c>
      <c r="H19" s="75">
        <f>IFERROR(損益の例!$H$11-ActualExpenses[[#Totals],[6 月]],"")</f>
        <v>2120</v>
      </c>
      <c r="I19" s="75">
        <f>IFERROR(損益の例!$I$11-ActualExpenses[[#Totals],[7 月]],"")</f>
        <v>2575</v>
      </c>
      <c r="J19" s="75">
        <f>IFERROR(損益の例!$J$11-ActualExpenses[[#Totals],[8 月]],"")</f>
        <v>2888.75</v>
      </c>
      <c r="K19" s="75">
        <f>IFERROR(損益の例!$K$11-ActualExpenses[[#Totals],[9 月]],"")</f>
        <v>1151.9499999999989</v>
      </c>
      <c r="L19" s="75">
        <f>IFERROR(損益の例!$L$11-ActualExpenses[[#Totals],[10 月]],"")</f>
        <v>-650</v>
      </c>
      <c r="M19" s="75">
        <f>IFERROR(損益の例!$M$11-ActualExpenses[[#Totals],[11 月]],"")</f>
        <v>3545</v>
      </c>
      <c r="N19" s="75">
        <f>IFERROR(損益の例!$N$11-ActualExpenses[[#Totals],[12 月]],"")</f>
        <v>2551.9499999999989</v>
      </c>
      <c r="O19" s="76">
        <f>SUM(C19:N19)</f>
        <v>16517.649999999998</v>
      </c>
      <c r="P19" s="3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row>
    <row r="20" spans="1:62" s="12" customFormat="1" ht="16.149999999999999" customHeight="1" x14ac:dyDescent="0.25">
      <c r="A20" s="34"/>
      <c r="B20" s="92" t="s">
        <v>42</v>
      </c>
      <c r="C20" s="75">
        <f t="shared" ref="C20:D20" si="4">C19*0.15</f>
        <v>-210</v>
      </c>
      <c r="D20" s="75">
        <f t="shared" si="4"/>
        <v>390</v>
      </c>
      <c r="E20" s="75">
        <f t="shared" ref="E20" si="5">E19*0.15</f>
        <v>540</v>
      </c>
      <c r="F20" s="75">
        <f t="shared" ref="F20" si="6">F19*0.15</f>
        <v>-458.4</v>
      </c>
      <c r="G20" s="75">
        <f t="shared" ref="G20" si="7">G19*0.15</f>
        <v>88.649999999999991</v>
      </c>
      <c r="H20" s="75">
        <f t="shared" ref="H20" si="8">H19*0.15</f>
        <v>318</v>
      </c>
      <c r="I20" s="75">
        <f t="shared" ref="I20" si="9">I19*0.15</f>
        <v>386.25</v>
      </c>
      <c r="J20" s="75">
        <f t="shared" ref="J20" si="10">J19*0.15</f>
        <v>433.3125</v>
      </c>
      <c r="K20" s="75">
        <f t="shared" ref="K20" si="11">K19*0.15</f>
        <v>172.79249999999982</v>
      </c>
      <c r="L20" s="75">
        <f t="shared" ref="L20" si="12">L19*0.15</f>
        <v>-97.5</v>
      </c>
      <c r="M20" s="75">
        <f t="shared" ref="M20" si="13">M19*0.15</f>
        <v>531.75</v>
      </c>
      <c r="N20" s="75">
        <f t="shared" ref="N20" si="14">N19*0.15</f>
        <v>382.79249999999985</v>
      </c>
      <c r="O20" s="76">
        <f>SUM(損益の例!$C$20:$N$20)</f>
        <v>2477.6474999999996</v>
      </c>
      <c r="P20" s="3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row>
    <row r="21" spans="1:62" s="12" customFormat="1" ht="9" customHeight="1" x14ac:dyDescent="0.25">
      <c r="A21" s="34"/>
      <c r="B21" s="122"/>
      <c r="C21" s="123"/>
      <c r="D21" s="123"/>
      <c r="E21" s="123"/>
      <c r="F21" s="123"/>
      <c r="G21" s="123"/>
      <c r="H21" s="123"/>
      <c r="I21" s="123"/>
      <c r="J21" s="123"/>
      <c r="K21" s="123"/>
      <c r="L21" s="123"/>
      <c r="M21" s="123"/>
      <c r="N21" s="123"/>
      <c r="O21" s="124"/>
      <c r="P21" s="3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row>
    <row r="22" spans="1:62" s="12" customFormat="1" ht="16.149999999999999" customHeight="1" x14ac:dyDescent="0.25">
      <c r="A22" s="34"/>
      <c r="B22" s="93" t="s">
        <v>43</v>
      </c>
      <c r="C22" s="80">
        <f>IFERROR(C19-損益の例!$C$20," ")</f>
        <v>-1190</v>
      </c>
      <c r="D22" s="80">
        <f>IFERROR(D19-損益の例!$D$20," ")</f>
        <v>2210</v>
      </c>
      <c r="E22" s="80">
        <f>IFERROR(E19-損益の例!$E$20,"")</f>
        <v>3060</v>
      </c>
      <c r="F22" s="80">
        <f>IFERROR(F19-損益の例!$F$20,"")</f>
        <v>-2597.6</v>
      </c>
      <c r="G22" s="80">
        <f>IFERROR(G19-損益の例!$G$20,"")</f>
        <v>502.35</v>
      </c>
      <c r="H22" s="80">
        <f>IFERROR(H19-損益の例!$H$20,"")</f>
        <v>1802</v>
      </c>
      <c r="I22" s="80">
        <f>IFERROR(I19-損益の例!$I$20,"")</f>
        <v>2188.75</v>
      </c>
      <c r="J22" s="80">
        <f>IFERROR(J19-損益の例!$J$20,"")</f>
        <v>2455.4375</v>
      </c>
      <c r="K22" s="80">
        <f>IFERROR(K19-損益の例!$K$20,"")</f>
        <v>979.15749999999912</v>
      </c>
      <c r="L22" s="80">
        <f>IFERROR(L19-損益の例!$L$20,"")</f>
        <v>-552.5</v>
      </c>
      <c r="M22" s="80">
        <f>IFERROR(M19-損益の例!$M$20,"")</f>
        <v>3013.25</v>
      </c>
      <c r="N22" s="80">
        <f>IFERROR(N19-損益の例!$N$20,"")</f>
        <v>2169.1574999999989</v>
      </c>
      <c r="O22" s="81">
        <f>IFERROR(O19-損益の例!$O$20,"")</f>
        <v>14040.002499999999</v>
      </c>
      <c r="P22" s="3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row>
    <row r="23" spans="1:62" s="12" customFormat="1" ht="9" customHeight="1" x14ac:dyDescent="0.25">
      <c r="A23" s="34"/>
      <c r="B23" s="125"/>
      <c r="C23" s="126"/>
      <c r="D23" s="126"/>
      <c r="E23" s="126"/>
      <c r="F23" s="126"/>
      <c r="G23" s="126"/>
      <c r="H23" s="126"/>
      <c r="I23" s="126"/>
      <c r="J23" s="126"/>
      <c r="K23" s="126"/>
      <c r="L23" s="126"/>
      <c r="M23" s="126"/>
      <c r="N23" s="126"/>
      <c r="O23" s="127"/>
      <c r="P23" s="3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row>
    <row r="24" spans="1:62" s="12" customFormat="1" ht="9" customHeight="1" x14ac:dyDescent="0.25">
      <c r="A24" s="34"/>
      <c r="B24" s="47"/>
      <c r="C24" s="48"/>
      <c r="D24" s="48"/>
      <c r="E24" s="48"/>
      <c r="F24" s="48"/>
      <c r="G24" s="48"/>
      <c r="H24" s="48"/>
      <c r="I24" s="48"/>
      <c r="J24" s="48"/>
      <c r="K24" s="48"/>
      <c r="L24" s="48"/>
      <c r="M24" s="48"/>
      <c r="N24" s="48"/>
      <c r="O24" s="48"/>
      <c r="P24" s="3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row>
    <row r="25" spans="1:62" s="12" customFormat="1" ht="30" customHeight="1" x14ac:dyDescent="0.25">
      <c r="A25" s="34"/>
      <c r="B25" s="49"/>
      <c r="C25" s="50"/>
      <c r="D25" s="50"/>
      <c r="E25" s="50"/>
      <c r="F25" s="50"/>
      <c r="G25" s="50"/>
      <c r="H25" s="50"/>
      <c r="I25" s="50"/>
      <c r="J25" s="50"/>
      <c r="K25" s="50"/>
      <c r="L25" s="50"/>
      <c r="M25" s="50"/>
      <c r="N25" s="50"/>
      <c r="O25" s="50"/>
      <c r="P25" s="51"/>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row>
    <row r="26" spans="1:62" s="14" customFormat="1" ht="30" customHeight="1" x14ac:dyDescent="0.25">
      <c r="A26" s="73"/>
      <c r="B26" s="50"/>
      <c r="C26" s="50"/>
      <c r="D26" s="50"/>
      <c r="E26" s="50"/>
      <c r="F26" s="50"/>
      <c r="G26" s="50"/>
      <c r="H26" s="50"/>
      <c r="I26" s="50"/>
      <c r="J26" s="50"/>
      <c r="K26" s="50"/>
      <c r="L26" s="50"/>
      <c r="M26" s="50"/>
      <c r="N26" s="50"/>
      <c r="O26" s="50"/>
      <c r="P26" s="82"/>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row>
    <row r="27" spans="1:62" s="14" customFormat="1" ht="30" customHeight="1" x14ac:dyDescent="0.25">
      <c r="A27" s="73"/>
      <c r="B27" s="5"/>
      <c r="C27" s="5"/>
      <c r="D27" s="5"/>
      <c r="E27" s="5"/>
      <c r="F27" s="5"/>
      <c r="G27" s="5"/>
      <c r="H27" s="5"/>
      <c r="I27" s="5"/>
      <c r="J27" s="5"/>
      <c r="K27" s="5"/>
      <c r="L27" s="5"/>
      <c r="M27" s="5"/>
      <c r="N27" s="5"/>
      <c r="O27" s="5"/>
      <c r="P27" s="82"/>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row>
    <row r="28" spans="1:62" s="14" customFormat="1" ht="30" customHeight="1" x14ac:dyDescent="0.25">
      <c r="A28" s="73"/>
      <c r="B28" s="5"/>
      <c r="C28" s="5"/>
      <c r="D28" s="5"/>
      <c r="E28" s="5"/>
      <c r="F28" s="5"/>
      <c r="G28" s="5"/>
      <c r="H28" s="5"/>
      <c r="I28" s="5"/>
      <c r="J28" s="5"/>
      <c r="K28" s="5"/>
      <c r="L28" s="5"/>
      <c r="M28" s="5"/>
      <c r="N28" s="5"/>
      <c r="O28" s="5"/>
      <c r="P28" s="82"/>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row>
    <row r="29" spans="1:62" s="11" customFormat="1" ht="30" customHeight="1" x14ac:dyDescent="0.25">
      <c r="A29" s="27"/>
      <c r="B29" s="5"/>
      <c r="C29" s="5"/>
      <c r="D29" s="5"/>
      <c r="E29" s="5"/>
      <c r="F29" s="5"/>
      <c r="G29" s="5"/>
      <c r="H29" s="5"/>
      <c r="I29" s="5"/>
      <c r="J29" s="5"/>
      <c r="K29" s="5"/>
      <c r="L29" s="5"/>
      <c r="M29" s="5"/>
      <c r="N29" s="5"/>
      <c r="O29" s="5"/>
      <c r="P29" s="83"/>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row>
    <row r="30" spans="1:62" s="5" customFormat="1" ht="30" customHeight="1" x14ac:dyDescent="0.25">
      <c r="A30" s="19"/>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row>
    <row r="31" spans="1:62" s="8" customFormat="1" ht="30" customHeight="1" x14ac:dyDescent="0.25">
      <c r="A31" s="48"/>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row>
    <row r="32" spans="1:62" s="8" customFormat="1" ht="30" customHeight="1" x14ac:dyDescent="0.25">
      <c r="A32" s="52"/>
      <c r="B32" s="5"/>
      <c r="C32" s="5"/>
      <c r="D32" s="5"/>
      <c r="E32" s="5"/>
      <c r="F32" s="5"/>
      <c r="G32" s="5"/>
      <c r="H32" s="5"/>
      <c r="I32" s="5"/>
      <c r="J32" s="5"/>
      <c r="K32" s="5"/>
      <c r="L32" s="5"/>
      <c r="M32" s="5"/>
      <c r="N32" s="5"/>
      <c r="O32" s="5"/>
      <c r="P32" s="50"/>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row>
    <row r="33" spans="1:62" s="8" customFormat="1" ht="30" customHeight="1" x14ac:dyDescent="0.25">
      <c r="A33" s="52"/>
      <c r="B33" s="5"/>
      <c r="C33" s="5"/>
      <c r="D33" s="5"/>
      <c r="E33" s="5"/>
      <c r="F33" s="5"/>
      <c r="G33" s="5"/>
      <c r="H33" s="5"/>
      <c r="I33" s="5"/>
      <c r="J33" s="5"/>
      <c r="K33" s="5"/>
      <c r="L33" s="5"/>
      <c r="M33" s="5"/>
      <c r="N33" s="5"/>
      <c r="O33" s="5"/>
      <c r="P33" s="50"/>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row>
    <row r="34" spans="1:62" s="5" customFormat="1" ht="30" customHeight="1" x14ac:dyDescent="0.25">
      <c r="A34" s="19"/>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row>
    <row r="35" spans="1:62" s="5" customFormat="1" ht="30" customHeight="1" x14ac:dyDescent="0.25">
      <c r="A35" s="19"/>
      <c r="B35" s="1"/>
      <c r="C35" s="1"/>
      <c r="D35" s="1"/>
      <c r="E35" s="1"/>
      <c r="F35" s="1"/>
      <c r="G35" s="1"/>
      <c r="H35" s="1"/>
      <c r="I35" s="1"/>
      <c r="J35" s="1"/>
      <c r="K35" s="1"/>
      <c r="L35" s="1"/>
      <c r="M35" s="1"/>
      <c r="N35" s="1"/>
      <c r="O35" s="1"/>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row>
    <row r="36" spans="1:62" s="5" customFormat="1" ht="30" customHeight="1" x14ac:dyDescent="0.25">
      <c r="A36" s="19"/>
      <c r="B36" s="1"/>
      <c r="C36" s="1"/>
      <c r="D36" s="1"/>
      <c r="E36" s="1"/>
      <c r="F36" s="1"/>
      <c r="G36" s="1"/>
      <c r="H36" s="1"/>
      <c r="I36" s="1"/>
      <c r="J36" s="1"/>
      <c r="K36" s="1"/>
      <c r="L36" s="1"/>
      <c r="M36" s="1"/>
      <c r="N36" s="1"/>
      <c r="O36" s="1"/>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row>
    <row r="37" spans="1:62" s="5" customFormat="1" ht="30" customHeight="1" x14ac:dyDescent="0.25">
      <c r="A37" s="19"/>
      <c r="B37" s="1"/>
      <c r="C37" s="1"/>
      <c r="D37" s="1"/>
      <c r="E37" s="1"/>
      <c r="F37" s="1"/>
      <c r="G37" s="1"/>
      <c r="H37" s="1"/>
      <c r="I37" s="1"/>
      <c r="J37" s="1"/>
      <c r="K37" s="1"/>
      <c r="L37" s="1"/>
      <c r="M37" s="1"/>
      <c r="N37" s="1"/>
      <c r="O37" s="1"/>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row>
    <row r="38" spans="1:62" s="5" customFormat="1" ht="30" customHeight="1" x14ac:dyDescent="0.25">
      <c r="A38" s="19"/>
      <c r="B38" s="1"/>
      <c r="C38" s="1"/>
      <c r="D38" s="1"/>
      <c r="E38" s="1"/>
      <c r="F38" s="1"/>
      <c r="G38" s="1"/>
      <c r="H38" s="1"/>
      <c r="I38" s="1"/>
      <c r="J38" s="1"/>
      <c r="K38" s="1"/>
      <c r="L38" s="1"/>
      <c r="M38" s="1"/>
      <c r="N38" s="1"/>
      <c r="O38" s="1"/>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row>
    <row r="39" spans="1:62" s="5" customFormat="1" ht="30" customHeight="1" x14ac:dyDescent="0.25">
      <c r="A39" s="19"/>
      <c r="B39" s="1"/>
      <c r="C39" s="1"/>
      <c r="D39" s="1"/>
      <c r="E39" s="1"/>
      <c r="F39" s="1"/>
      <c r="G39" s="1"/>
      <c r="H39" s="1"/>
      <c r="I39" s="1"/>
      <c r="J39" s="1"/>
      <c r="K39" s="1"/>
      <c r="L39" s="1"/>
      <c r="M39" s="1"/>
      <c r="N39" s="1"/>
      <c r="O39" s="1"/>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row>
    <row r="40" spans="1:62" s="5" customFormat="1" ht="30" customHeight="1" x14ac:dyDescent="0.25">
      <c r="A40" s="19"/>
      <c r="B40" s="1"/>
      <c r="C40" s="1"/>
      <c r="D40" s="1"/>
      <c r="E40" s="1"/>
      <c r="F40" s="1"/>
      <c r="G40" s="1"/>
      <c r="H40" s="1"/>
      <c r="I40" s="1"/>
      <c r="J40" s="1"/>
      <c r="K40" s="1"/>
      <c r="L40" s="1"/>
      <c r="M40" s="1"/>
      <c r="N40" s="1"/>
      <c r="O40" s="1"/>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row>
    <row r="41" spans="1:62" s="5" customFormat="1" ht="30" customHeight="1" x14ac:dyDescent="0.25">
      <c r="A41" s="19"/>
      <c r="B41" s="1"/>
      <c r="C41" s="1"/>
      <c r="D41" s="1"/>
      <c r="E41" s="1"/>
      <c r="F41" s="1"/>
      <c r="G41" s="1"/>
      <c r="H41" s="1"/>
      <c r="I41" s="1"/>
      <c r="J41" s="1"/>
      <c r="K41" s="1"/>
      <c r="L41" s="1"/>
      <c r="M41" s="1"/>
      <c r="N41" s="1"/>
      <c r="O41" s="1"/>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row>
  </sheetData>
  <mergeCells count="1">
    <mergeCell ref="C2:O2"/>
  </mergeCells>
  <phoneticPr fontId="40"/>
  <dataValidations count="9">
    <dataValidation allowBlank="1" showInputMessage="1" showErrorMessage="1" prompt="このワークシートには、前のワークシートからのテンプレートがあります。ワークシートのタイトルは右側のセルにあります。このワークシートの使用方法に関する有用な指示が、この列のセルにあります。下向き矢印で開始します。" sqref="A1" xr:uid="{162A05B4-D434-4523-A32E-89142E0E48E0}"/>
    <dataValidation allowBlank="1" showInputMessage="1" showErrorMessage="1" prompt="会社名は右のセルに、日付はセル C2 にあります。次の手順はセル A4 にあります。" sqref="A2" xr:uid="{94167547-5DB7-4F4D-B841-A9F8E3F2BD61}"/>
    <dataValidation allowBlank="1" showInputMessage="1" showErrorMessage="1" prompt="各月の値をもつ売上項目は右側のセルから始まる [収益実績] テーブルにあります。各月の純売上と年度累計は自動計算されます。次の手順はセル A10 にあります。" sqref="A4" xr:uid="{94614BC0-8381-4A10-B867-6F616CA97517}"/>
    <dataValidation allowBlank="1" showInputMessage="1" showErrorMessage="1" prompt="売上原価のラベルは右側のセルにあります。各月の販売原価と年度累計はセル C10 ～ O10 で自動計算されます。_x000a_" sqref="A10" xr:uid="{70AF2478-4722-4796-9A04-1D1F1C3BF255}"/>
    <dataValidation allowBlank="1" showInputMessage="1" showErrorMessage="1" prompt="粗利益のラベルは右側のセルにあります。各月の粗利益と年度累計はセル C11 ～ O11 で自動計算されます。次の手順はセル A13 にあります。" sqref="A11" xr:uid="{3CAED503-E580-4DF6-9921-BE731AF508B9}"/>
    <dataValidation allowBlank="1" showInputMessage="1" showErrorMessage="1" prompt="各月の値をもつ経費項目は右側のセルから始まる [収益実績] テーブルにあります。経費の年度累計と合計額は自動計算されます。次の手順はセル A19 にあります。" sqref="A13" xr:uid="{DDC18B32-629A-483D-945A-47EB7284A100}"/>
    <dataValidation allowBlank="1" showInputMessage="1" showErrorMessage="1" prompt="税引前所得のラベルは右側のセルにあります。各月の税引前所得と年度累計はセル C19 ～ O19 で自動計算されます。" sqref="A19" xr:uid="{1A776958-CAAF-48A9-973D-3194E8AC25DA}"/>
    <dataValidation allowBlank="1" showInputMessage="1" showErrorMessage="1" prompt="所得税経費のラベルは右側のセルにあります。各月の所得税経費と年度累計はセル C20 ～ O20 で自動計算されます。次の手順はセル A22 にあります。" sqref="A20" xr:uid="{20EF5B10-B70E-4292-B95C-D12B0C753CCD}"/>
    <dataValidation allowBlank="1" showInputMessage="1" showErrorMessage="1" prompt="純利益のラベルは右側のセルにあります。各月の純利益と年度累計はセル C22 ～ O22 で自動計算されます。" sqref="A22" xr:uid="{F2A182E9-2625-46D5-9172-7D82AFF3E6B6}"/>
  </dataValidations>
  <pageMargins left="0.7" right="0.7" top="0.75" bottom="0.75" header="0.3" footer="0.3"/>
  <pageSetup paperSize="9" orientation="portrait" horizontalDpi="1200" verticalDpi="1200" r:id="rId1"/>
  <tableParts count="2">
    <tablePart r:id="rId2"/>
    <tablePart r:id="rId3"/>
  </tableParts>
</worksheet>
</file>

<file path=docProps/app.xml><?xml version="1.0" encoding="utf-8"?>
<ap:Properties xmlns:vt="http://schemas.openxmlformats.org/officeDocument/2006/docPropsVTypes" xmlns:ap="http://schemas.openxmlformats.org/officeDocument/2006/extended-properties">
  <ap:Template>TM16400880</ap:Template>
  <ap:DocSecurity>0</ap:DocSecurity>
  <ap:ScaleCrop>false</ap:ScaleCrop>
  <ap:HeadingPairs>
    <vt:vector baseType="variant" size="4">
      <vt:variant>
        <vt:lpstr>ワークシート</vt:lpstr>
      </vt:variant>
      <vt:variant>
        <vt:i4>6</vt:i4>
      </vt:variant>
      <vt:variant>
        <vt:lpstr>名前付き一覧</vt:lpstr>
      </vt:variant>
      <vt:variant>
        <vt:i4>6</vt:i4>
      </vt:variant>
    </vt:vector>
  </ap:HeadingPairs>
  <ap:TitlesOfParts>
    <vt:vector baseType="lpstr" size="12">
      <vt:lpstr>はじめに</vt:lpstr>
      <vt:lpstr>概要</vt:lpstr>
      <vt:lpstr>開業資金のテンプレート</vt:lpstr>
      <vt:lpstr>開業資金の例</vt:lpstr>
      <vt:lpstr>損益のテンプレート</vt:lpstr>
      <vt:lpstr>損益の例</vt:lpstr>
      <vt:lpstr>はじめに!Print_Area</vt:lpstr>
      <vt:lpstr>開業資金のテンプレート!Print_Area</vt:lpstr>
      <vt:lpstr>開業資金の例!Print_Area</vt:lpstr>
      <vt:lpstr>概要!Print_Area</vt:lpstr>
      <vt:lpstr>損益のテンプレート!Print_Area</vt:lpstr>
      <vt:lpstr>損益の例!Print_Area</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2022-01-13T11:56:43Z</dcterms:modified>
  <cp:category/>
  <cp:contentStatus/>
</cp:coreProperties>
</file>