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1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KaBezd\Docs\TT_auto\TM10355188\Fixed_TF\ja-JP\target\"/>
    </mc:Choice>
  </mc:AlternateContent>
  <xr:revisionPtr revIDLastSave="0" documentId="13_ncr:1_{732404EA-3933-44C2-8ECE-C3BA8524E128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請求書記録" sheetId="1" r:id="rId1"/>
  </sheets>
  <definedNames>
    <definedName name="_xlnm.Print_Area" localSheetId="0">請求書記録!$A$1:$F$57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J17" i="1" l="1"/>
  <c r="J16" i="1"/>
  <c r="J15" i="1"/>
  <c r="J14" i="1"/>
  <c r="J13" i="1"/>
  <c r="J12" i="1"/>
  <c r="J11" i="1"/>
  <c r="J10" i="1"/>
  <c r="F18" i="1"/>
  <c r="H18" i="1"/>
  <c r="I9" i="1" l="1"/>
  <c r="D9" i="1"/>
  <c r="G9" i="1" s="1"/>
  <c r="J9" i="1" s="1"/>
  <c r="C9" i="1"/>
  <c r="I8" i="1"/>
  <c r="D8" i="1"/>
  <c r="C8" i="1"/>
  <c r="I7" i="1"/>
  <c r="D7" i="1"/>
  <c r="G7" i="1" s="1"/>
  <c r="J7" i="1" s="1"/>
  <c r="C7" i="1"/>
  <c r="I6" i="1"/>
  <c r="D6" i="1"/>
  <c r="C6" i="1"/>
  <c r="I5" i="1"/>
  <c r="D5" i="1"/>
  <c r="G5" i="1" s="1"/>
  <c r="J5" i="1" s="1"/>
  <c r="C5" i="1"/>
  <c r="I4" i="1"/>
  <c r="D4" i="1"/>
  <c r="C4" i="1"/>
  <c r="G4" i="1" l="1"/>
  <c r="J4" i="1" s="1"/>
  <c r="J18" i="1" s="1"/>
  <c r="G6" i="1"/>
  <c r="J6" i="1" s="1"/>
  <c r="G8" i="1"/>
  <c r="J8" i="1" s="1"/>
</calcChain>
</file>

<file path=xl/sharedStrings.xml><?xml version="1.0" encoding="utf-8"?>
<sst xmlns="http://schemas.openxmlformats.org/spreadsheetml/2006/main" count="17" uniqueCount="15">
  <si>
    <t>請求書記録</t>
  </si>
  <si>
    <t>請求書番号</t>
  </si>
  <si>
    <t>日付</t>
  </si>
  <si>
    <t>支払期日</t>
  </si>
  <si>
    <t>取引先名</t>
  </si>
  <si>
    <t>金額</t>
  </si>
  <si>
    <t>遅延損害金</t>
  </si>
  <si>
    <t>支払合計</t>
  </si>
  <si>
    <t>支払日</t>
  </si>
  <si>
    <t>未払残高</t>
  </si>
  <si>
    <t>西野ストアー</t>
  </si>
  <si>
    <t>蓬莱堂</t>
  </si>
  <si>
    <t>パーラーえんとつ</t>
  </si>
  <si>
    <t>ポム・ド・テール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</si>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</sst>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&quot;¥&quot;* #,##0.00_-;\-&quot;¥&quot;* #,##0.00_-;_-&quot;¥&quot;* &quot;-&quot;_-;_-@_-"/>
    <numFmt numFmtId="177" formatCode="_-&quot;¥&quot;* #,##0_-;\-&quot;¥&quot;* #,##0_-;_-&quot;¥&quot;* &quot;-&quot;_-;_-@_-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2"/>
    </font>
    <font>
      <b/>
      <sz val="11"/>
      <color theme="1"/>
      <name val="Meiryo UI"/>
      <family val="2"/>
    </font>
    <font>
      <sz val="10"/>
      <color theme="1"/>
      <name val="Meiryo UI"/>
      <family val="2"/>
    </font>
    <font>
      <b/>
      <sz val="16"/>
      <color theme="4" tint="-0.24994659260841701"/>
      <name val="Meiryo UI"/>
      <family val="2"/>
    </font>
    <font>
      <sz val="16"/>
      <color theme="4" tint="-0.24994659260841701"/>
      <name val="Meiryo UI"/>
      <family val="2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49" fontId="3" fillId="0" borderId="0" xfId="0" applyNumberFormat="1" applyFont="1"/>
    <xf numFmtId="176" fontId="3" fillId="0" borderId="0" xfId="0" applyNumberFormat="1" applyFont="1"/>
    <xf numFmtId="0" fontId="3" fillId="0" borderId="0" xfId="0" applyFont="1" applyBorder="1"/>
    <xf numFmtId="14" fontId="3" fillId="0" borderId="0" xfId="0" applyNumberFormat="1" applyFont="1" applyBorder="1"/>
    <xf numFmtId="49" fontId="3" fillId="0" borderId="0" xfId="0" applyNumberFormat="1" applyFont="1" applyBorder="1"/>
    <xf numFmtId="14" fontId="3" fillId="0" borderId="0" xfId="0" applyNumberFormat="1" applyFont="1" applyBorder="1" applyAlignment="1">
      <alignment horizontal="right"/>
    </xf>
    <xf numFmtId="177" fontId="3" fillId="0" borderId="0" xfId="0" applyNumberFormat="1" applyFont="1"/>
    <xf numFmtId="177" fontId="3" fillId="0" borderId="0" xfId="0" applyNumberFormat="1" applyFont="1" applyBorder="1"/>
    <xf numFmtId="0" fontId="4" fillId="0" borderId="0" xfId="0" applyFont="1" applyAlignment="1"/>
    <xf numFmtId="0" fontId="5" fillId="0" borderId="0" xfId="0" applyFont="1" applyAlignment="1"/>
  </cellXfs>
  <cellStyles count="1">
    <cellStyle name="標準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8" formatCode="_-&quot;¥&quot;* #,##0.00_-;\-&quot;¥&quot;* #,##0.00_-;_-&quot;¥&quot;* &quot;-&quot;??_-;_-@_-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7" formatCode="_-&quot;¥&quot;* #,##0_-;\-&quot;¥&quot;* #,##0_-;_-&quot;¥&quot;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6" formatCode="_-&quot;¥&quot;* #,##0.00_-;\-&quot;¥&quot;* #,##0.00_-;_-&quot;¥&quot;* &quot;-&quot;_-;_-@_-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7" formatCode="_-&quot;¥&quot;* #,##0_-;\-&quot;¥&quot;* #,##0_-;_-&quot;¥&quot;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6" formatCode="_-&quot;¥&quot;* #,##0.00_-;\-&quot;¥&quot;* #,##0.00_-;_-&quot;¥&quot;* &quot;-&quot;_-;_-@_-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7" formatCode="_-&quot;¥&quot;* #,##0_-;\-&quot;¥&quot;* #,##0_-;_-&quot;¥&quot;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76" formatCode="_-&quot;¥&quot;* #,##0.00_-;\-&quot;¥&quot;* #,##0.00_-;_-&quot;¥&quot;* &quot;-&quot;_-;_-@_-"/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7" formatCode="_-&quot;¥&quot;* #,##0_-;\-&quot;¥&quot;* #,##0_-;_-&quot;¥&quot;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  <numFmt numFmtId="17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eiryo UI"/>
        <scheme val="none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s" displayName="invoices" ref="B3:J18" totalsRowCount="1" headerRowDxfId="20" dataDxfId="19" totalsRowDxfId="18">
  <autoFilter ref="B3:J17" xr:uid="{00000000-0009-0000-0100-000001000000}"/>
  <sortState xmlns:xlrd2="http://schemas.microsoft.com/office/spreadsheetml/2017/richdata2" ref="B4:J17">
    <sortCondition ref="B3:B17"/>
  </sortState>
  <tableColumns count="9">
    <tableColumn id="1" xr3:uid="{00000000-0010-0000-0000-000001000000}" name="請求書番号" totalsRowLabel="合計" dataDxfId="17" totalsRowDxfId="16"/>
    <tableColumn id="2" xr3:uid="{00000000-0010-0000-0000-000002000000}" name="日付" dataDxfId="15" totalsRowDxfId="14"/>
    <tableColumn id="3" xr3:uid="{00000000-0010-0000-0000-000003000000}" name="支払期日" dataDxfId="13" totalsRowDxfId="12"/>
    <tableColumn id="4" xr3:uid="{00000000-0010-0000-0000-000004000000}" name="取引先名" dataDxfId="11" totalsRowDxfId="10"/>
    <tableColumn id="5" xr3:uid="{00000000-0010-0000-0000-000005000000}" name="金額" totalsRowFunction="sum" dataDxfId="9" totalsRowDxfId="8"/>
    <tableColumn id="6" xr3:uid="{00000000-0010-0000-0000-000006000000}" name="遅延損害金" dataDxfId="7" totalsRowDxfId="6">
      <calculatedColumnFormula>IF(invoices[[#This Row],[支払期日]]&gt;=invoices[[#This Row],[支払日]],,500)</calculatedColumnFormula>
    </tableColumn>
    <tableColumn id="7" xr3:uid="{00000000-0010-0000-0000-000007000000}" name="支払合計" totalsRowFunction="sum" dataDxfId="5" totalsRowDxfId="4"/>
    <tableColumn id="8" xr3:uid="{00000000-0010-0000-0000-000008000000}" name="支払日" dataDxfId="3" totalsRowDxfId="2"/>
    <tableColumn id="9" xr3:uid="{00000000-0010-0000-0000-000009000000}" name="未払残高" totalsRowFunction="sum" dataDxfId="1" totalsRowDxfId="0">
      <calculatedColumnFormula>invoices[[#This Row],[金額]]-invoices[[#This Row],[支払合計]]+invoices[[#This Row],[遅延損害金]]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2"/>
  <sheetViews>
    <sheetView showGridLines="0" tabSelected="1" workbookViewId="0"/>
  </sheetViews>
  <sheetFormatPr defaultColWidth="9.125" defaultRowHeight="15.75" x14ac:dyDescent="0.25"/>
  <cols>
    <col min="1" max="1" width="2.375" style="1" customWidth="1"/>
    <col min="2" max="2" width="14.75" style="1" customWidth="1"/>
    <col min="3" max="3" width="16.125" style="1" customWidth="1"/>
    <col min="4" max="4" width="16.625" style="1" customWidth="1"/>
    <col min="5" max="5" width="48.875" style="1" customWidth="1"/>
    <col min="6" max="6" width="21.625" style="1" customWidth="1"/>
    <col min="7" max="7" width="20.125" style="1" customWidth="1"/>
    <col min="8" max="8" width="20.875" style="1" customWidth="1"/>
    <col min="9" max="9" width="15.875" style="1" customWidth="1"/>
    <col min="10" max="10" width="19.375" style="1" customWidth="1"/>
    <col min="11" max="16384" width="9.125" style="1"/>
  </cols>
  <sheetData>
    <row r="1" spans="2:10" ht="21" x14ac:dyDescent="0.3">
      <c r="B1" s="13" t="s">
        <v>0</v>
      </c>
      <c r="C1" s="14"/>
    </row>
    <row r="2" spans="2:10" x14ac:dyDescent="0.25">
      <c r="B2" s="2"/>
    </row>
    <row r="3" spans="2:10" s="3" customFormat="1" ht="14.25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2:10" s="3" customFormat="1" ht="14.25" x14ac:dyDescent="0.25">
      <c r="B4" s="3">
        <v>1001</v>
      </c>
      <c r="C4" s="4">
        <f ca="1">DATE(YEAR(TODAY()),1,15)</f>
        <v>43480</v>
      </c>
      <c r="D4" s="4">
        <f ca="1">DATE(YEAR(TODAY()),2,15)</f>
        <v>43511</v>
      </c>
      <c r="E4" s="5" t="s">
        <v>10</v>
      </c>
      <c r="F4" s="11">
        <v>2019900</v>
      </c>
      <c r="G4" s="11">
        <f ca="1">IF(invoices[[#This Row],[支払期日]]&gt;=invoices[[#This Row],[支払日]],,500)</f>
        <v>0</v>
      </c>
      <c r="H4" s="11">
        <v>2019900</v>
      </c>
      <c r="I4" s="4">
        <f ca="1">DATE(YEAR(TODAY()),2,1)</f>
        <v>43497</v>
      </c>
      <c r="J4" s="11">
        <f ca="1">invoices[[#This Row],[金額]]-invoices[[#This Row],[支払合計]]+invoices[[#This Row],[遅延損害金]]</f>
        <v>0</v>
      </c>
    </row>
    <row r="5" spans="2:10" s="3" customFormat="1" ht="14.25" x14ac:dyDescent="0.25">
      <c r="B5" s="3">
        <v>1002</v>
      </c>
      <c r="C5" s="4">
        <f ca="1">DATE(YEAR(TODAY()),2,11)</f>
        <v>43507</v>
      </c>
      <c r="D5" s="4">
        <f ca="1">DATE(YEAR(TODAY()),4,1)</f>
        <v>43556</v>
      </c>
      <c r="E5" s="5" t="s">
        <v>10</v>
      </c>
      <c r="F5" s="11">
        <v>1570000</v>
      </c>
      <c r="G5" s="11">
        <f ca="1">IF(invoices[[#This Row],[支払期日]]&gt;=invoices[[#This Row],[支払日]],,500)</f>
        <v>500</v>
      </c>
      <c r="H5" s="11">
        <v>750000</v>
      </c>
      <c r="I5" s="4">
        <f ca="1">DATE(YEAR(TODAY()),4,10)</f>
        <v>43565</v>
      </c>
      <c r="J5" s="11">
        <f ca="1">invoices[[#This Row],[金額]]-invoices[[#This Row],[支払合計]]+invoices[[#This Row],[遅延損害金]]</f>
        <v>820500</v>
      </c>
    </row>
    <row r="6" spans="2:10" s="3" customFormat="1" ht="14.25" x14ac:dyDescent="0.25">
      <c r="B6" s="7">
        <v>1003</v>
      </c>
      <c r="C6" s="8">
        <f ca="1">DATE(YEAR(TODAY()),2,17)</f>
        <v>43513</v>
      </c>
      <c r="D6" s="8">
        <f ca="1">DATE(YEAR(TODAY()),4,15)</f>
        <v>43570</v>
      </c>
      <c r="E6" s="9" t="s">
        <v>11</v>
      </c>
      <c r="F6" s="12">
        <v>1379900</v>
      </c>
      <c r="G6" s="12">
        <f ca="1">IF(invoices[[#This Row],[支払期日]]&gt;=invoices[[#This Row],[支払日]],,500)</f>
        <v>0</v>
      </c>
      <c r="H6" s="12">
        <v>550000</v>
      </c>
      <c r="I6" s="8">
        <f ca="1">DATE(YEAR(TODAY()),3,17)</f>
        <v>43541</v>
      </c>
      <c r="J6" s="12">
        <f ca="1">invoices[[#This Row],[金額]]-invoices[[#This Row],[支払合計]]+invoices[[#This Row],[遅延損害金]]</f>
        <v>829900</v>
      </c>
    </row>
    <row r="7" spans="2:10" s="3" customFormat="1" ht="14.25" x14ac:dyDescent="0.25">
      <c r="B7" s="7">
        <v>1004</v>
      </c>
      <c r="C7" s="8">
        <f ca="1">DATE(YEAR(TODAY()),3,8)</f>
        <v>43532</v>
      </c>
      <c r="D7" s="8">
        <f ca="1">DATE(YEAR(TODAY()),4,1)</f>
        <v>43556</v>
      </c>
      <c r="E7" s="5" t="s">
        <v>12</v>
      </c>
      <c r="F7" s="12">
        <v>12000</v>
      </c>
      <c r="G7" s="12">
        <f ca="1">IF(invoices[[#This Row],[支払期日]]&gt;=invoices[[#This Row],[支払日]],,500)</f>
        <v>500</v>
      </c>
      <c r="H7" s="12">
        <v>7500</v>
      </c>
      <c r="I7" s="8">
        <f ca="1">DATE(YEAR(TODAY()),4,16)</f>
        <v>43571</v>
      </c>
      <c r="J7" s="12">
        <f ca="1">invoices[[#This Row],[金額]]-invoices[[#This Row],[支払合計]]+invoices[[#This Row],[遅延損害金]]</f>
        <v>5000</v>
      </c>
    </row>
    <row r="8" spans="2:10" s="3" customFormat="1" ht="14.25" x14ac:dyDescent="0.25">
      <c r="B8" s="3">
        <v>1005</v>
      </c>
      <c r="C8" s="4">
        <f ca="1">DATE(YEAR(TODAY()),3,17)</f>
        <v>43541</v>
      </c>
      <c r="D8" s="10">
        <f ca="1">DATE(YEAR(TODAY()),4,30)</f>
        <v>43585</v>
      </c>
      <c r="E8" s="5" t="s">
        <v>11</v>
      </c>
      <c r="F8" s="11">
        <v>15000</v>
      </c>
      <c r="G8" s="11">
        <f ca="1">IF(invoices[[#This Row],[支払期日]]&gt;=invoices[[#This Row],[支払日]],,500)</f>
        <v>0</v>
      </c>
      <c r="H8" s="11">
        <v>7500</v>
      </c>
      <c r="I8" s="4">
        <f ca="1">DATE(YEAR(TODAY()),4,11)</f>
        <v>43566</v>
      </c>
      <c r="J8" s="11">
        <f ca="1">invoices[[#This Row],[金額]]-invoices[[#This Row],[支払合計]]+invoices[[#This Row],[遅延損害金]]</f>
        <v>7500</v>
      </c>
    </row>
    <row r="9" spans="2:10" s="3" customFormat="1" ht="14.25" x14ac:dyDescent="0.25">
      <c r="B9" s="3">
        <v>1006</v>
      </c>
      <c r="C9" s="4">
        <f ca="1">DATE(YEAR(TODAY()),4,1)</f>
        <v>43556</v>
      </c>
      <c r="D9" s="4">
        <f ca="1">DATE(YEAR(TODAY()),6,1)</f>
        <v>43617</v>
      </c>
      <c r="E9" s="5" t="s">
        <v>13</v>
      </c>
      <c r="F9" s="11">
        <v>147500</v>
      </c>
      <c r="G9" s="11">
        <f ca="1">IF(invoices[[#This Row],[支払期日]]&gt;=invoices[[#This Row],[支払日]],,500)</f>
        <v>0</v>
      </c>
      <c r="H9" s="11">
        <v>120000</v>
      </c>
      <c r="I9" s="4">
        <f ca="1">DATE(YEAR(TODAY()),4,28)</f>
        <v>43583</v>
      </c>
      <c r="J9" s="11">
        <f ca="1">invoices[[#This Row],[金額]]-invoices[[#This Row],[支払合計]]+invoices[[#This Row],[遅延損害金]]</f>
        <v>27500</v>
      </c>
    </row>
    <row r="10" spans="2:10" s="3" customFormat="1" ht="14.25" x14ac:dyDescent="0.25">
      <c r="B10" s="7"/>
      <c r="C10" s="8"/>
      <c r="D10" s="8"/>
      <c r="E10" s="9"/>
      <c r="F10" s="12"/>
      <c r="G10" s="12">
        <f>IF(invoices[[#This Row],[支払期日]]&gt;=invoices[[#This Row],[支払日]],,500)</f>
        <v>0</v>
      </c>
      <c r="H10" s="12"/>
      <c r="I10" s="8"/>
      <c r="J10" s="12">
        <f>invoices[[#This Row],[金額]]-invoices[[#This Row],[支払合計]]+invoices[[#This Row],[遅延損害金]]</f>
        <v>0</v>
      </c>
    </row>
    <row r="11" spans="2:10" s="3" customFormat="1" ht="14.25" x14ac:dyDescent="0.25">
      <c r="B11" s="7"/>
      <c r="C11" s="8"/>
      <c r="D11" s="8"/>
      <c r="E11" s="9"/>
      <c r="F11" s="12"/>
      <c r="G11" s="12">
        <f>IF(invoices[[#This Row],[支払期日]]&gt;=invoices[[#This Row],[支払日]],,500)</f>
        <v>0</v>
      </c>
      <c r="H11" s="12"/>
      <c r="I11" s="8"/>
      <c r="J11" s="12">
        <f>invoices[[#This Row],[金額]]-invoices[[#This Row],[支払合計]]+invoices[[#This Row],[遅延損害金]]</f>
        <v>0</v>
      </c>
    </row>
    <row r="12" spans="2:10" s="3" customFormat="1" ht="14.25" x14ac:dyDescent="0.25">
      <c r="B12" s="7"/>
      <c r="C12" s="8"/>
      <c r="D12" s="8"/>
      <c r="E12" s="9"/>
      <c r="F12" s="12"/>
      <c r="G12" s="12">
        <f>IF(invoices[[#This Row],[支払期日]]&gt;=invoices[[#This Row],[支払日]],,500)</f>
        <v>0</v>
      </c>
      <c r="H12" s="12"/>
      <c r="I12" s="8"/>
      <c r="J12" s="12">
        <f>invoices[[#This Row],[金額]]-invoices[[#This Row],[支払合計]]+invoices[[#This Row],[遅延損害金]]</f>
        <v>0</v>
      </c>
    </row>
    <row r="13" spans="2:10" s="3" customFormat="1" ht="14.25" x14ac:dyDescent="0.25">
      <c r="B13" s="7"/>
      <c r="C13" s="8"/>
      <c r="D13" s="8"/>
      <c r="E13" s="9"/>
      <c r="F13" s="12"/>
      <c r="G13" s="12">
        <f>IF(invoices[[#This Row],[支払期日]]&gt;=invoices[[#This Row],[支払日]],,500)</f>
        <v>0</v>
      </c>
      <c r="H13" s="12"/>
      <c r="I13" s="8"/>
      <c r="J13" s="12">
        <f>invoices[[#This Row],[金額]]-invoices[[#This Row],[支払合計]]+invoices[[#This Row],[遅延損害金]]</f>
        <v>0</v>
      </c>
    </row>
    <row r="14" spans="2:10" s="3" customFormat="1" ht="14.25" x14ac:dyDescent="0.25">
      <c r="B14" s="7"/>
      <c r="C14" s="8"/>
      <c r="D14" s="8"/>
      <c r="E14" s="9"/>
      <c r="F14" s="12"/>
      <c r="G14" s="12">
        <f>IF(invoices[[#This Row],[支払期日]]&gt;=invoices[[#This Row],[支払日]],,500)</f>
        <v>0</v>
      </c>
      <c r="H14" s="12"/>
      <c r="I14" s="8"/>
      <c r="J14" s="12">
        <f>invoices[[#This Row],[金額]]-invoices[[#This Row],[支払合計]]+invoices[[#This Row],[遅延損害金]]</f>
        <v>0</v>
      </c>
    </row>
    <row r="15" spans="2:10" s="3" customFormat="1" ht="14.25" x14ac:dyDescent="0.25">
      <c r="B15" s="7"/>
      <c r="C15" s="8"/>
      <c r="D15" s="8"/>
      <c r="E15" s="9"/>
      <c r="F15" s="12"/>
      <c r="G15" s="12">
        <f>IF(invoices[[#This Row],[支払期日]]&gt;=invoices[[#This Row],[支払日]],,500)</f>
        <v>0</v>
      </c>
      <c r="H15" s="12"/>
      <c r="I15" s="8"/>
      <c r="J15" s="12">
        <f>invoices[[#This Row],[金額]]-invoices[[#This Row],[支払合計]]+invoices[[#This Row],[遅延損害金]]</f>
        <v>0</v>
      </c>
    </row>
    <row r="16" spans="2:10" s="3" customFormat="1" ht="14.25" x14ac:dyDescent="0.25">
      <c r="B16" s="7"/>
      <c r="C16" s="8"/>
      <c r="D16" s="8"/>
      <c r="E16" s="9"/>
      <c r="F16" s="12"/>
      <c r="G16" s="12">
        <f>IF(invoices[[#This Row],[支払期日]]&gt;=invoices[[#This Row],[支払日]],,500)</f>
        <v>0</v>
      </c>
      <c r="H16" s="12"/>
      <c r="I16" s="8"/>
      <c r="J16" s="12">
        <f>invoices[[#This Row],[金額]]-invoices[[#This Row],[支払合計]]+invoices[[#This Row],[遅延損害金]]</f>
        <v>0</v>
      </c>
    </row>
    <row r="17" spans="2:10" s="3" customFormat="1" ht="14.25" x14ac:dyDescent="0.25">
      <c r="B17" s="7"/>
      <c r="C17" s="8"/>
      <c r="D17" s="8"/>
      <c r="E17" s="9"/>
      <c r="F17" s="12"/>
      <c r="G17" s="12">
        <f>IF(invoices[[#This Row],[支払期日]]&gt;=invoices[[#This Row],[支払日]],,500)</f>
        <v>0</v>
      </c>
      <c r="H17" s="12"/>
      <c r="I17" s="8"/>
      <c r="J17" s="12">
        <f>invoices[[#This Row],[金額]]-invoices[[#This Row],[支払合計]]+invoices[[#This Row],[遅延損害金]]</f>
        <v>0</v>
      </c>
    </row>
    <row r="18" spans="2:10" s="3" customFormat="1" ht="14.25" x14ac:dyDescent="0.25">
      <c r="B18" s="3" t="s">
        <v>14</v>
      </c>
      <c r="F18" s="11">
        <f>SUBTOTAL(109,invoices[金額])</f>
        <v>5144300</v>
      </c>
      <c r="G18" s="6"/>
      <c r="H18" s="11">
        <f>SUBTOTAL(109,invoices[支払合計])</f>
        <v>3454900</v>
      </c>
      <c r="J18" s="11">
        <f ca="1">SUBTOTAL(109,invoices[未払残高])</f>
        <v>1690400</v>
      </c>
    </row>
    <row r="19" spans="2:10" s="3" customFormat="1" ht="14.25" x14ac:dyDescent="0.25"/>
    <row r="20" spans="2:10" s="3" customFormat="1" ht="14.25" x14ac:dyDescent="0.25"/>
    <row r="21" spans="2:10" s="3" customFormat="1" ht="14.25" x14ac:dyDescent="0.25"/>
    <row r="22" spans="2:10" s="3" customFormat="1" ht="14.25" x14ac:dyDescent="0.25"/>
  </sheetData>
  <mergeCells count="1">
    <mergeCell ref="B1:C1"/>
  </mergeCells>
  <phoneticPr fontId="6"/>
  <conditionalFormatting sqref="J4:J17 G4:G17">
    <cfRule type="cellIs" dxfId="21" priority="2" operator="greaterThan">
      <formula>0</formula>
    </cfRule>
  </conditionalFormatting>
  <printOptions horizontalCentered="1"/>
  <pageMargins left="0.5" right="0.5" top="0.5" bottom="0.5" header="0.3" footer="0.3"/>
  <pageSetup scale="79" fitToHeight="0" orientation="portrait" horizontalDpi="300" verticalDpi="300" r:id="rId1"/>
  <ignoredErrors>
    <ignoredError sqref="D6" 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2100-01-01T00:00:00+00:00</AssetExpire>
    <IntlLangReviewDate xmlns="1119c2e5-8fb9-4d5f-baf1-202c530f2c34" xsi:nil="true"/>
    <SubmitterId xmlns="1119c2e5-8fb9-4d5f-baf1-202c530f2c34" xsi:nil="true"/>
    <IntlLangReview xmlns="1119c2e5-8fb9-4d5f-baf1-202c530f2c34" xsi:nil="true"/>
    <EditorialStatus xmlns="1119c2e5-8fb9-4d5f-baf1-202c530f2c34" xsi:nil="true"/>
    <OriginAsset xmlns="1119c2e5-8fb9-4d5f-baf1-202c530f2c34" xsi:nil="true"/>
    <Markets xmlns="1119c2e5-8fb9-4d5f-baf1-202c530f2c34"/>
    <AcquiredFrom xmlns="1119c2e5-8fb9-4d5f-baf1-202c530f2c34" xsi:nil="true"/>
    <AssetStart xmlns="1119c2e5-8fb9-4d5f-baf1-202c530f2c34">2009-05-30T22:01:43+00:00</AssetStart>
    <PublishStatusLookup xmlns="1119c2e5-8fb9-4d5f-baf1-202c530f2c34">
      <Value>274377</Value>
      <Value>442637</Value>
      <Value>488747</Value>
    </PublishStatusLookup>
    <MarketSpecific xmlns="1119c2e5-8fb9-4d5f-baf1-202c530f2c34" xsi:nil="true"/>
    <APAuthor xmlns="1119c2e5-8fb9-4d5f-baf1-202c530f2c34">
      <UserInfo>
        <DisplayName>REDMOND\tracita</DisplayName>
        <AccountId>191</AccountId>
        <AccountType/>
      </UserInfo>
    </APAuthor>
    <IntlLangReviewer xmlns="1119c2e5-8fb9-4d5f-baf1-202c530f2c34" xsi:nil="true"/>
    <CSXSubmissionDate xmlns="1119c2e5-8fb9-4d5f-baf1-202c530f2c34" xsi:nil="true"/>
    <NumericId xmlns="1119c2e5-8fb9-4d5f-baf1-202c530f2c34">-1</NumericId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SourceTitle xmlns="1119c2e5-8fb9-4d5f-baf1-202c530f2c34">請求書記録</SourceTitle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>TP</AssetType>
    <MachineTranslated xmlns="1119c2e5-8fb9-4d5f-baf1-202c530f2c34">false</MachineTranslated>
    <TemplateStatus xmlns="1119c2e5-8fb9-4d5f-baf1-202c530f2c34">Complete</TemplateStatus>
    <OutputCachingOn xmlns="1119c2e5-8fb9-4d5f-baf1-202c530f2c34">false</OutputCachingOn>
    <IsSearchable xmlns="1119c2e5-8fb9-4d5f-baf1-202c530f2c34">false</IsSearchable>
    <HandoffToMSDN xmlns="1119c2e5-8fb9-4d5f-baf1-202c530f2c34" xsi:nil="true"/>
    <UALocRecommendation xmlns="1119c2e5-8fb9-4d5f-baf1-202c530f2c34">Localize</UALocRecommendation>
    <UALocComments xmlns="1119c2e5-8fb9-4d5f-baf1-202c530f2c34" xsi:nil="true"/>
    <ShowIn xmlns="1119c2e5-8fb9-4d5f-baf1-202c530f2c34">Show everywhere</ShowIn>
    <ThumbnailAssetId xmlns="1119c2e5-8fb9-4d5f-baf1-202c530f2c34" xsi:nil="true"/>
    <ContentItem xmlns="1119c2e5-8fb9-4d5f-baf1-202c530f2c34" xsi:nil="true"/>
    <LastModifiedDateTime xmlns="1119c2e5-8fb9-4d5f-baf1-202c530f2c34" xsi:nil="true"/>
    <ClipArtFilename xmlns="1119c2e5-8fb9-4d5f-baf1-202c530f2c34" xsi:nil="true"/>
    <CSXHash xmlns="1119c2e5-8fb9-4d5f-baf1-202c530f2c34" xsi:nil="true"/>
    <DirectSourceMarket xmlns="1119c2e5-8fb9-4d5f-baf1-202c530f2c34">english</DirectSourceMarket>
    <PlannedPubDate xmlns="1119c2e5-8fb9-4d5f-baf1-202c530f2c34" xsi:nil="true"/>
    <ArtSampleDocs xmlns="1119c2e5-8fb9-4d5f-baf1-202c530f2c34" xsi:nil="true"/>
    <TrustLevel xmlns="1119c2e5-8fb9-4d5f-baf1-202c530f2c34">1 Microsoft Managed Content</TrustLevel>
    <CSXSubmissionMarket xmlns="1119c2e5-8fb9-4d5f-baf1-202c530f2c34" xsi:nil="true"/>
    <VoteCount xmlns="1119c2e5-8fb9-4d5f-baf1-202c530f2c34" xsi:nil="true"/>
    <BusinessGroup xmlns="1119c2e5-8fb9-4d5f-baf1-202c530f2c34" xsi:nil="true"/>
    <TimesCloned xmlns="1119c2e5-8fb9-4d5f-baf1-202c530f2c34" xsi:nil="true"/>
    <AverageRating xmlns="1119c2e5-8fb9-4d5f-baf1-202c530f2c34" xsi:nil="true"/>
    <Provider xmlns="1119c2e5-8fb9-4d5f-baf1-202c530f2c34">EY006220130</Provider>
    <UACurrentWords xmlns="1119c2e5-8fb9-4d5f-baf1-202c530f2c34">0</UACurrentWords>
    <AssetId xmlns="1119c2e5-8fb9-4d5f-baf1-202c530f2c34">TP010355188</AssetId>
    <APEditor xmlns="1119c2e5-8fb9-4d5f-baf1-202c530f2c34">
      <UserInfo>
        <DisplayName>REDMOND\erikjen</DisplayName>
        <AccountId>92</AccountId>
        <AccountType/>
      </UserInfo>
    </APEditor>
    <DSATActionTaken xmlns="1119c2e5-8fb9-4d5f-baf1-202c530f2c34" xsi:nil="true"/>
    <IsDeleted xmlns="1119c2e5-8fb9-4d5f-baf1-202c530f2c34">false</IsDeleted>
    <PublishTargets xmlns="1119c2e5-8fb9-4d5f-baf1-202c530f2c34">OfficeOnline</PublishTargets>
    <ApprovalLog xmlns="1119c2e5-8fb9-4d5f-baf1-202c530f2c34" xsi:nil="true"/>
    <BugNumber xmlns="1119c2e5-8fb9-4d5f-baf1-202c530f2c34">358</BugNumber>
    <CrawlForDependencies xmlns="1119c2e5-8fb9-4d5f-baf1-202c530f2c34">false</CrawlForDependencies>
    <LastHandOff xmlns="1119c2e5-8fb9-4d5f-baf1-202c530f2c34" xsi:nil="true"/>
    <Milestone xmlns="1119c2e5-8fb9-4d5f-baf1-202c530f2c34" xsi:nil="true"/>
    <UANotes xmlns="1119c2e5-8fb9-4d5f-baf1-202c530f2c34" xsi:nil="true"/>
    <PrimaryImageGen xmlns="1119c2e5-8fb9-4d5f-baf1-202c530f2c34">true</PrimaryImageGen>
    <TPFriendlyName xmlns="1119c2e5-8fb9-4d5f-baf1-202c530f2c34">請求書記録</TPFriendlyName>
    <OpenTemplate xmlns="1119c2e5-8fb9-4d5f-baf1-202c530f2c34">true</OpenTemplate>
    <TPInstallLocation xmlns="1119c2e5-8fb9-4d5f-baf1-202c530f2c34">{My Templates}</TPInstallLocation>
    <TPCommandLine xmlns="1119c2e5-8fb9-4d5f-baf1-202c530f2c34">{XL} /t {FilePath}</TPCommandLine>
    <TPAppVersion xmlns="1119c2e5-8fb9-4d5f-baf1-202c530f2c34">12</TPAppVersion>
    <TPLaunchHelpLinkType xmlns="1119c2e5-8fb9-4d5f-baf1-202c530f2c34">Template</TPLaunchHelpLinkType>
    <TPLaunchHelpLink xmlns="1119c2e5-8fb9-4d5f-baf1-202c530f2c34" xsi:nil="true"/>
    <TPApplication xmlns="1119c2e5-8fb9-4d5f-baf1-202c530f2c34">Excel</TPApplication>
    <TPNamespace xmlns="1119c2e5-8fb9-4d5f-baf1-202c530f2c34">EXCEL</TPNamespace>
    <TPExecutable xmlns="1119c2e5-8fb9-4d5f-baf1-202c530f2c34" xsi:nil="true"/>
    <TPComponent xmlns="1119c2e5-8fb9-4d5f-baf1-202c530f2c34">EXCELFiles</TPComponent>
    <TPClientViewer xmlns="1119c2e5-8fb9-4d5f-baf1-202c530f2c34">Microsoft Office Excel</TPClientViewer>
    <LastPublishResultLookup xmlns="1119c2e5-8fb9-4d5f-baf1-202c530f2c34"/>
    <PolicheckWords xmlns="1119c2e5-8fb9-4d5f-baf1-202c530f2c34" xsi:nil="true"/>
    <FriendlyTitle xmlns="1119c2e5-8fb9-4d5f-baf1-202c530f2c34" xsi:nil="true"/>
    <Manager xmlns="1119c2e5-8fb9-4d5f-baf1-202c530f2c34" xsi:nil="true"/>
    <EditorialTags xmlns="1119c2e5-8fb9-4d5f-baf1-202c530f2c34" xsi:nil="true"/>
    <LegacyData xmlns="1119c2e5-8fb9-4d5f-baf1-202c530f2c34" xsi:nil="true"/>
    <Downloads xmlns="1119c2e5-8fb9-4d5f-baf1-202c530f2c34">0</Downloads>
    <Providers xmlns="1119c2e5-8fb9-4d5f-baf1-202c530f2c34" xsi:nil="true"/>
    <TemplateTemplateType xmlns="1119c2e5-8fb9-4d5f-baf1-202c530f2c34">Excel 2007 Default</TemplateTemplateType>
    <OOCacheId xmlns="1119c2e5-8fb9-4d5f-baf1-202c530f2c34" xsi:nil="true"/>
    <BlockPublish xmlns="1119c2e5-8fb9-4d5f-baf1-202c530f2c34" xsi:nil="true"/>
    <CampaignTagsTaxHTField0 xmlns="1119c2e5-8fb9-4d5f-baf1-202c530f2c34">
      <Terms xmlns="http://schemas.microsoft.com/office/infopath/2007/PartnerControls"/>
    </CampaignTagsTaxHTField0>
    <LocLastLocAttemptVersionLookup xmlns="1119c2e5-8fb9-4d5f-baf1-202c530f2c34">105864</LocLastLocAttemptVersionLookup>
    <LocLastLocAttemptVersionTypeLookup xmlns="1119c2e5-8fb9-4d5f-baf1-202c530f2c34" xsi:nil="true"/>
    <LocOverallPreviewStatusLookup xmlns="1119c2e5-8fb9-4d5f-baf1-202c530f2c34" xsi:nil="true"/>
    <LocOverallPublishStatusLookup xmlns="1119c2e5-8fb9-4d5f-baf1-202c530f2c34" xsi:nil="true"/>
    <TaxCatchAll xmlns="1119c2e5-8fb9-4d5f-baf1-202c530f2c34"/>
    <LocNewPublishedVersionLookup xmlns="1119c2e5-8fb9-4d5f-baf1-202c530f2c34" xsi:nil="true"/>
    <LocPublishedDependentAssetsLookup xmlns="1119c2e5-8fb9-4d5f-baf1-202c530f2c34" xsi:nil="true"/>
    <LocComments xmlns="1119c2e5-8fb9-4d5f-baf1-202c530f2c34" xsi:nil="true"/>
    <LocProcessedForMarketsLookup xmlns="1119c2e5-8fb9-4d5f-baf1-202c530f2c34" xsi:nil="true"/>
    <LocRecommendedHandoff xmlns="1119c2e5-8fb9-4d5f-baf1-202c530f2c34" xsi:nil="true"/>
    <LocManualTestRequired xmlns="1119c2e5-8fb9-4d5f-baf1-202c530f2c34" xsi:nil="true"/>
    <LocProcessedForHandoffsLookup xmlns="1119c2e5-8fb9-4d5f-baf1-202c530f2c34" xsi:nil="true"/>
    <LocOverallHandbackStatusLookup xmlns="1119c2e5-8fb9-4d5f-baf1-202c530f2c34" xsi:nil="true"/>
    <LocalizationTagsTaxHTField0 xmlns="1119c2e5-8fb9-4d5f-baf1-202c530f2c34">
      <Terms xmlns="http://schemas.microsoft.com/office/infopath/2007/PartnerControls"/>
    </LocalizationTagsTaxHTField0>
    <FeatureTagsTaxHTField0 xmlns="1119c2e5-8fb9-4d5f-baf1-202c530f2c34">
      <Terms xmlns="http://schemas.microsoft.com/office/infopath/2007/PartnerControls"/>
    </FeatureTagsTaxHTField0>
    <LocOverallLoc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06309-0B37-4020-9217-3A2D73366431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customXml/itemProps2.xml><?xml version="1.0" encoding="utf-8"?>
<ds:datastoreItem xmlns:ds="http://schemas.openxmlformats.org/officeDocument/2006/customXml" ds:itemID="{84903CAE-659F-491E-A0EB-89CB631419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493A3F-B3D4-4D60-A469-DAEB4E9C6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請求書記録</vt:lpstr>
      <vt:lpstr>請求書記録!Print_Area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請求書記録</dc:title>
  <dc:creator>Microsoft Corp.</dc:creator>
  <cp:lastModifiedBy>admin</cp:lastModifiedBy>
  <cp:lastPrinted>2009-01-28T08:18:35Z</cp:lastPrinted>
  <dcterms:created xsi:type="dcterms:W3CDTF">2009-01-06T00:22:05Z</dcterms:created>
  <dcterms:modified xsi:type="dcterms:W3CDTF">2019-06-24T11:59:42Z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/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12837500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