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3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filterPrivacy="1" codeName="ThisWorkbook" hidePivotFieldList="1"/>
  <xr:revisionPtr revIDLastSave="0" documentId="13_ncr:1_{F7A0C926-4DD6-4F68-889E-24B444E3052A}" xr6:coauthVersionLast="47" xr6:coauthVersionMax="47" xr10:uidLastSave="{00000000-0000-0000-0000-000000000000}"/>
  <bookViews>
    <workbookView xWindow="-120" yWindow="-120" windowWidth="28920" windowHeight="16005" xr2:uid="{00000000-000D-0000-FFFF-FFFF00000000}"/>
  </bookViews>
  <sheets>
    <sheet name="開始" sheetId="4" r:id="rId1"/>
    <sheet name="プロジェクト パラメーター" sheetId="1" r:id="rId2"/>
    <sheet name="プロジェクトの詳細" sheetId="2" r:id="rId3"/>
    <sheet name="プロジェクトの合計" sheetId="3" r:id="rId4"/>
  </sheets>
  <definedNames>
    <definedName name="_xlnm.Print_Titles" localSheetId="3">プロジェクトの合計!$5:$5</definedName>
    <definedName name="_xlnm.Print_Titles" localSheetId="2">プロジェクトの詳細!$4:$4</definedName>
    <definedName name="ProjectType">パラメーター[プロジェクトの種類]</definedName>
  </definedNames>
  <calcPr calcId="191029"/>
  <pivotCaches>
    <pivotCache cacheId="4"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3" i="2"/>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l="1"/>
  <c r="I8" i="1" l="1"/>
  <c r="I9" i="1"/>
  <c r="I10" i="1"/>
  <c r="I11" i="1"/>
  <c r="H17" i="1" l="1"/>
  <c r="H19" i="1" s="1"/>
  <c r="F17" i="1"/>
  <c r="F19" i="1" s="1"/>
  <c r="G17" i="1"/>
  <c r="G19" i="1" s="1"/>
  <c r="D17" i="1"/>
  <c r="D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<sst xmlns="http://schemas.openxmlformats.org/spreadsheetml/2006/main" count="84" uniqueCount="66">
  <si>
    <t>このテンプレートについて</t>
  </si>
  <si>
    <t>このブックを使用すると、法律事務所でのプロジェクト計画時にプロジェクト パラメーター、プロジェクト詳細、およびプロジェクト合計を追跡できます。</t>
  </si>
  <si>
    <t>プロジェクト パラメーター ワークシートにユーザー自身の会社名を入力すると、他のワークシートでも自動的に更新されます。</t>
  </si>
  <si>
    <t>縦棒グラフを更新するには、プロジェクト パラメーター ワークシートとプロジェクト詳細ワークシートに情報を入力します。プロジェクト合計ワークシート内のピボットテーブルは自動更新されます</t>
  </si>
  <si>
    <t xml:space="preserve">メモ​​:  </t>
  </si>
  <si>
    <t>各ワークシートの列 A に詳細な手順が記載されています。このテキストは意図的に表示されません。テキストを削除するには、列 A を選択し、[削除] を選択します。テキストを再表示するには、列 A を選択し、フォントの色を変更します。</t>
  </si>
  <si>
    <t>ワークシートの表の詳細については、表内で Shift キーを押し、F10 キーを押して、[表] オプションを選択し、[代替テキスト] を選択します。プロジェクト合計ワークシートのピボットテーブルの場合は、テーブル内で Shift キーを押しながら F10 キーを押して、[ピボットテーブル オプション]、[代替テキスト] タブの順に選択します。</t>
  </si>
  <si>
    <t>Mitchell、Morris、Ward、および Cook</t>
  </si>
  <si>
    <t>法律事務所のプロジェクト計画</t>
  </si>
  <si>
    <t>網掛けされているセルは自動的に計算されます。これらのセルに入力する必要はありません。</t>
  </si>
  <si>
    <t>プロジェクトの種類</t>
  </si>
  <si>
    <t>事業の法人化</t>
  </si>
  <si>
    <t>事業の買収</t>
  </si>
  <si>
    <t>製造物責任防御</t>
  </si>
  <si>
    <t>特許申請</t>
  </si>
  <si>
    <t>従業員の訴訟</t>
  </si>
  <si>
    <t>破産</t>
  </si>
  <si>
    <t>混合レート</t>
  </si>
  <si>
    <t>計画的費用</t>
  </si>
  <si>
    <t>実績費用</t>
  </si>
  <si>
    <t>計画時間</t>
  </si>
  <si>
    <t>実績時間</t>
  </si>
  <si>
    <t>ジェネラル パートナー</t>
  </si>
  <si>
    <t>会社弁護士</t>
  </si>
  <si>
    <t>訴訟弁護士</t>
  </si>
  <si>
    <t>知的財産弁護士</t>
  </si>
  <si>
    <t>破産弁護士</t>
  </si>
  <si>
    <t>管理スタッフ</t>
  </si>
  <si>
    <t>合計</t>
  </si>
  <si>
    <t>プロジェクト名</t>
  </si>
  <si>
    <t>ヨーロッパ</t>
  </si>
  <si>
    <t>金魚</t>
  </si>
  <si>
    <t>コバルト</t>
  </si>
  <si>
    <t>アイリス</t>
  </si>
  <si>
    <t>ニシキヘビ</t>
  </si>
  <si>
    <t>開始計画</t>
  </si>
  <si>
    <t>終了計画</t>
  </si>
  <si>
    <t>開始実績</t>
  </si>
  <si>
    <t>終了実績</t>
  </si>
  <si>
    <t>作業時間計画</t>
  </si>
  <si>
    <t>作業時間実績</t>
  </si>
  <si>
    <t>継続期間計画</t>
  </si>
  <si>
    <t>継続期間実績</t>
  </si>
  <si>
    <t>ジェネラル パートナー2</t>
  </si>
  <si>
    <t>会社弁護士 2</t>
  </si>
  <si>
    <t>訴訟弁護士 2</t>
  </si>
  <si>
    <t>知的財産弁護士 2</t>
  </si>
  <si>
    <t>破産弁護士 2</t>
  </si>
  <si>
    <t>管理スタッフ 2</t>
  </si>
  <si>
    <t>情報:
行を追加するには、(合計行ではなく) 表の本文の一番右下のセルを選択して Tab キーを押すか、行を挿入したい場所で Shift キーを押してから F10 キーを押して、[挿入]、[上に行を挿入] または [下に行を挿入] の順に選択します。
プロジェクト合計のピボットテーブルはすべてのセルを使用するため、未使用の行がすべて削除されていることを確認します (削除されていないと結果がエラーになります)。</t>
  </si>
  <si>
    <t>総計</t>
  </si>
  <si>
    <t>計画</t>
  </si>
  <si>
    <t xml:space="preserve">ジェネラル パートナー </t>
  </si>
  <si>
    <t xml:space="preserve">訴訟弁護士 </t>
  </si>
  <si>
    <t xml:space="preserve">管理スタッフ </t>
  </si>
  <si>
    <t>実績</t>
  </si>
  <si>
    <t xml:space="preserve">ジェネラル パートナー  </t>
  </si>
  <si>
    <t xml:space="preserve">訴訟弁護士  </t>
  </si>
  <si>
    <t xml:space="preserve">管理スタッフ  </t>
  </si>
  <si>
    <t>集計</t>
    <phoneticPr fontId="24"/>
  </si>
  <si>
    <t xml:space="preserve">会社弁護士 </t>
  </si>
  <si>
    <t xml:space="preserve">知的財産弁護士 </t>
  </si>
  <si>
    <t xml:space="preserve">破産弁護士 </t>
  </si>
  <si>
    <t xml:space="preserve">会社弁護士  </t>
  </si>
  <si>
    <t xml:space="preserve">知的財産弁護士  </t>
  </si>
  <si>
    <t xml:space="preserve">破産弁護士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</si>
</sst>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6" x14ac:knownFonts="1">
    <font>
      <sz val="10"/>
      <color theme="1" tint="0.24994659260841701"/>
      <name val="Meiryo UI"/>
      <family val="2"/>
      <charset val="128"/>
    </font>
    <font>
      <sz val="11"/>
      <color theme="1"/>
      <name val="Cambria"/>
      <family val="1"/>
      <scheme val="minor"/>
    </font>
    <font>
      <sz val="11"/>
      <color theme="0"/>
      <name val="Cambria"/>
      <family val="1"/>
      <scheme val="minor"/>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0"/>
      <color theme="1" tint="0.24994659260841701"/>
      <name val="Meiryo UI"/>
      <family val="2"/>
      <charset val="128"/>
    </font>
    <font>
      <i/>
      <sz val="11"/>
      <color rgb="FF7F7F7F"/>
      <name val="Meiryo UI"/>
      <family val="2"/>
      <charset val="128"/>
    </font>
    <font>
      <sz val="11"/>
      <color rgb="FF006100"/>
      <name val="Meiryo UI"/>
      <family val="2"/>
      <charset val="128"/>
    </font>
    <font>
      <sz val="20"/>
      <color theme="1" tint="0.24994659260841701"/>
      <name val="Meiryo UI"/>
      <family val="2"/>
      <charset val="128"/>
    </font>
    <font>
      <sz val="16"/>
      <color theme="1" tint="0.34998626667073579"/>
      <name val="Meiryo UI"/>
      <family val="2"/>
      <charset val="128"/>
    </font>
    <font>
      <sz val="12"/>
      <color theme="1" tint="0.24994659260841701"/>
      <name val="Meiryo UI"/>
      <family val="2"/>
      <charset val="128"/>
    </font>
    <font>
      <b/>
      <sz val="11"/>
      <color theme="3"/>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18"/>
      <color theme="3"/>
      <name val="Meiryo UI"/>
      <family val="2"/>
      <charset val="128"/>
    </font>
    <font>
      <b/>
      <sz val="11"/>
      <color theme="1"/>
      <name val="Meiryo UI"/>
      <family val="2"/>
      <charset val="128"/>
    </font>
    <font>
      <sz val="11"/>
      <color rgb="FFFF0000"/>
      <name val="Meiryo UI"/>
      <family val="2"/>
      <charset val="128"/>
    </font>
    <font>
      <b/>
      <sz val="16"/>
      <color theme="0"/>
      <name val="Meiryo UI"/>
      <family val="2"/>
      <charset val="128"/>
    </font>
    <font>
      <sz val="11"/>
      <name val="Meiryo UI"/>
      <family val="2"/>
      <charset val="128"/>
    </font>
    <font>
      <sz val="6"/>
      <name val="Meiryo UI"/>
      <family val="2"/>
      <charset val="128"/>
    </font>
    <font>
      <sz val="10"/>
      <color theme="1" tint="0.24994659260841701"/>
      <name val="Meiryo UI"/>
      <family val="3"/>
      <charset val="128"/>
    </font>
    <font>
      <sz val="11"/>
      <color theme="1" tint="0.24994659260841701"/>
      <name val="Meiryo UI"/>
      <family val="3"/>
      <charset val="128"/>
    </font>
    <font>
      <b/>
      <sz val="11"/>
      <color theme="1" tint="0.24994659260841701"/>
      <name val="Meiryo UI"/>
      <family val="3"/>
      <charset val="128"/>
    </font>
    <font>
      <sz val="11"/>
      <color theme="0"/>
      <name val="Meiryo UI"/>
      <family val="3"/>
      <charset val="128"/>
    </font>
    <font>
      <sz val="20"/>
      <color theme="1" tint="0.24994659260841701"/>
      <name val="Meiryo UI"/>
      <family val="3"/>
      <charset val="128"/>
    </font>
    <font>
      <sz val="11"/>
      <color theme="1"/>
      <name val="Meiryo UI"/>
      <family val="3"/>
      <charset val="128"/>
    </font>
    <font>
      <sz val="16"/>
      <color theme="1" tint="0.34998626667073579"/>
      <name val="Meiryo UI"/>
      <family val="3"/>
      <charset val="128"/>
    </font>
    <font>
      <sz val="12"/>
      <color theme="1" tint="0.24994659260841701"/>
      <name val="Meiryo UI"/>
      <family val="3"/>
      <charset val="128"/>
    </font>
    <font>
      <sz val="10"/>
      <color theme="0"/>
      <name val="Meiryo UI"/>
      <family val="3"/>
      <charset val="128"/>
    </font>
    <font>
      <b/>
      <sz val="11"/>
      <color theme="3" tint="-0.249977111117893"/>
      <name val="Meiryo UI"/>
      <family val="3"/>
      <charset val="128"/>
    </font>
    <font>
      <sz val="10"/>
      <color theme="1"/>
      <name val="Meiryo UI"/>
      <family val="3"/>
      <charset val="128"/>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1" fillId="0" borderId="1" applyNumberFormat="0" applyFill="0" applyAlignment="0" applyProtection="0"/>
    <xf numFmtId="0" fontId="12" fillId="0" borderId="0" applyNumberFormat="0" applyFill="0" applyAlignment="0" applyProtection="0"/>
    <xf numFmtId="0" fontId="13" fillId="0" borderId="0" applyNumberFormat="0" applyFill="0" applyAlignment="0" applyProtection="0"/>
    <xf numFmtId="0" fontId="14" fillId="0" borderId="0" applyNumberForma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19" fillId="0" borderId="0" applyNumberFormat="0" applyFill="0" applyBorder="0" applyAlignment="0" applyProtection="0"/>
    <xf numFmtId="0" fontId="10" fillId="6" borderId="0" applyNumberFormat="0" applyBorder="0" applyAlignment="0" applyProtection="0"/>
    <xf numFmtId="0" fontId="5" fillId="7" borderId="0" applyNumberFormat="0" applyBorder="0" applyAlignment="0" applyProtection="0"/>
    <xf numFmtId="0" fontId="17" fillId="8" borderId="0" applyNumberFormat="0" applyBorder="0" applyAlignment="0" applyProtection="0"/>
    <xf numFmtId="0" fontId="15" fillId="9" borderId="5" applyNumberFormat="0" applyAlignment="0" applyProtection="0"/>
    <xf numFmtId="0" fontId="18" fillId="10" borderId="6" applyNumberFormat="0" applyAlignment="0" applyProtection="0"/>
    <xf numFmtId="0" fontId="6" fillId="10" borderId="5" applyNumberFormat="0" applyAlignment="0" applyProtection="0"/>
    <xf numFmtId="0" fontId="16" fillId="0" borderId="7" applyNumberFormat="0" applyFill="0" applyAlignment="0" applyProtection="0"/>
    <xf numFmtId="0" fontId="7" fillId="11" borderId="8" applyNumberFormat="0" applyAlignment="0" applyProtection="0"/>
    <xf numFmtId="0" fontId="21" fillId="0" borderId="0" applyNumberFormat="0" applyFill="0" applyBorder="0" applyAlignment="0" applyProtection="0"/>
    <xf numFmtId="0" fontId="8" fillId="12" borderId="9" applyNumberFormat="0" applyFont="0" applyAlignment="0" applyProtection="0"/>
    <xf numFmtId="0" fontId="9" fillId="0" borderId="0" applyNumberFormat="0" applyFill="0" applyBorder="0" applyAlignment="0" applyProtection="0"/>
    <xf numFmtId="0" fontId="20" fillId="0" borderId="10" applyNumberFormat="0" applyFill="0" applyAlignment="0" applyProtection="0"/>
    <xf numFmtId="0" fontId="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cellStyleXfs>
  <cellXfs count="44">
    <xf numFmtId="0" fontId="0" fillId="0" borderId="0" xfId="0"/>
    <xf numFmtId="0" fontId="11" fillId="0" borderId="1" xfId="1"/>
    <xf numFmtId="0" fontId="12" fillId="0" borderId="0" xfId="2"/>
    <xf numFmtId="0" fontId="13" fillId="0" borderId="0" xfId="3"/>
    <xf numFmtId="0" fontId="1" fillId="0" borderId="0" xfId="0" applyFont="1"/>
    <xf numFmtId="0" fontId="0" fillId="0" borderId="0" xfId="0" applyAlignment="1">
      <alignment wrapText="1"/>
    </xf>
    <xf numFmtId="0" fontId="2" fillId="0" borderId="0" xfId="0" applyFont="1"/>
    <xf numFmtId="0" fontId="22" fillId="5" borderId="0" xfId="2" applyFont="1" applyFill="1" applyAlignment="1">
      <alignment horizontal="center"/>
    </xf>
    <xf numFmtId="0" fontId="4" fillId="0" borderId="0" xfId="0" applyFont="1"/>
    <xf numFmtId="0" fontId="3" fillId="0" borderId="0" xfId="0" applyFont="1"/>
    <xf numFmtId="9" fontId="3" fillId="0" borderId="0" xfId="0" applyNumberFormat="1" applyFont="1"/>
    <xf numFmtId="9" fontId="3" fillId="2" borderId="0" xfId="0" applyNumberFormat="1" applyFont="1" applyFill="1"/>
    <xf numFmtId="0" fontId="4" fillId="0" borderId="0" xfId="0" applyFont="1" applyAlignment="1">
      <alignment vertical="center"/>
    </xf>
    <xf numFmtId="5" fontId="3" fillId="0" borderId="0" xfId="0" applyNumberFormat="1" applyFont="1"/>
    <xf numFmtId="7" fontId="4" fillId="0" borderId="0" xfId="0" applyNumberFormat="1" applyFont="1"/>
    <xf numFmtId="4" fontId="4" fillId="0" borderId="0" xfId="0" applyNumberFormat="1" applyFont="1"/>
    <xf numFmtId="0" fontId="23" fillId="0" borderId="0" xfId="0" applyFont="1"/>
    <xf numFmtId="0" fontId="25" fillId="0" borderId="0" xfId="0" applyFont="1"/>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xf numFmtId="0" fontId="29" fillId="0" borderId="1" xfId="1" applyFont="1"/>
    <xf numFmtId="0" fontId="30" fillId="0" borderId="0" xfId="0" applyFont="1"/>
    <xf numFmtId="0" fontId="31" fillId="0" borderId="0" xfId="2" applyFont="1"/>
    <xf numFmtId="0" fontId="28" fillId="0" borderId="0" xfId="0" applyFont="1" applyAlignment="1">
      <alignment vertical="center"/>
    </xf>
    <xf numFmtId="0" fontId="32" fillId="0" borderId="0" xfId="3" applyFont="1" applyAlignment="1">
      <alignment vertical="top"/>
    </xf>
    <xf numFmtId="0" fontId="30" fillId="0" borderId="0" xfId="0" applyFont="1" applyAlignment="1">
      <alignment vertical="top"/>
    </xf>
    <xf numFmtId="0" fontId="33" fillId="4" borderId="0" xfId="0" applyFont="1" applyFill="1" applyAlignment="1">
      <alignment wrapText="1"/>
    </xf>
    <xf numFmtId="14" fontId="25" fillId="0" borderId="0" xfId="0" applyNumberFormat="1" applyFont="1"/>
    <xf numFmtId="5" fontId="25" fillId="0" borderId="0" xfId="0" applyNumberFormat="1" applyFont="1"/>
    <xf numFmtId="0" fontId="32" fillId="0" borderId="0" xfId="3" applyFont="1"/>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horizontal="center" vertical="center"/>
    </xf>
    <xf numFmtId="0" fontId="25" fillId="0" borderId="0" xfId="0" pivotButton="1" applyFont="1"/>
    <xf numFmtId="0" fontId="30" fillId="0" borderId="0" xfId="0" applyFont="1" applyAlignment="1">
      <alignment horizontal="center" vertical="center" wrapText="1"/>
    </xf>
    <xf numFmtId="7" fontId="25" fillId="0" borderId="0" xfId="0" applyNumberFormat="1" applyFont="1"/>
    <xf numFmtId="0" fontId="35" fillId="0" borderId="0" xfId="0" applyFont="1"/>
    <xf numFmtId="0" fontId="25" fillId="0" borderId="0" xfId="0" applyFont="1" applyAlignment="1">
      <alignment wrapText="1"/>
    </xf>
    <xf numFmtId="0" fontId="28" fillId="0" borderId="0" xfId="0" applyFont="1" applyAlignment="1">
      <alignment horizontal="center" wrapText="1"/>
    </xf>
    <xf numFmtId="0" fontId="28" fillId="0" borderId="0" xfId="0" applyFont="1" applyAlignment="1">
      <alignment horizontal="center"/>
    </xf>
    <xf numFmtId="0" fontId="34" fillId="3" borderId="2" xfId="4" applyFont="1" applyFill="1" applyBorder="1" applyAlignment="1">
      <alignment horizontal="center"/>
    </xf>
    <xf numFmtId="0" fontId="34" fillId="3" borderId="3" xfId="4" applyFont="1" applyFill="1" applyBorder="1" applyAlignment="1">
      <alignment horizontal="center"/>
    </xf>
    <xf numFmtId="0" fontId="34" fillId="3" borderId="4" xfId="4" applyFont="1" applyFill="1" applyBorder="1" applyAlignment="1">
      <alignment horizontal="center"/>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103">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alignment wrapText="1"/>
    </dxf>
    <dxf>
      <alignment wrapText="1"/>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0" formatCode="General"/>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0" formatCode="General"/>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78" formatCode="m/d/yyyy"/>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78" formatCode="m/d/yyyy"/>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78" formatCode="m/d/yyyy"/>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78" formatCode="m/d/yyyy"/>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0"/>
        <color theme="0"/>
        <name val="Meiryo UI"/>
        <family val="3"/>
        <charset val="128"/>
        <scheme val="none"/>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family val="1"/>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j-cs"/>
              </a:defRPr>
            </a:pPr>
            <a:r>
              <a:rPr lang="en-US"/>
              <a:t>計画と実績費用</a:t>
            </a:r>
          </a:p>
        </c:rich>
      </c:tx>
      <c:layout>
        <c:manualLayout>
          <c:xMode val="edge"/>
          <c:yMode val="edge"/>
          <c:x val="1.3958415734624587E-2"/>
          <c:y val="1.2384992665548832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j-cs"/>
            </a:defRPr>
          </a:pPr>
          <a:endParaRPr lang="ja-JP"/>
        </a:p>
      </c:txPr>
    </c:title>
    <c:autoTitleDeleted val="0"/>
    <c:plotArea>
      <c:layout/>
      <c:barChart>
        <c:barDir val="bar"/>
        <c:grouping val="clustered"/>
        <c:varyColors val="0"/>
        <c:ser>
          <c:idx val="0"/>
          <c:order val="0"/>
          <c:tx>
            <c:strRef>
              <c:f>'プロジェクト パラメーター'!$B$16</c:f>
              <c:strCache>
                <c:ptCount val="1"/>
                <c:pt idx="0">
                  <c:v>計画的費用</c:v>
                </c:pt>
              </c:strCache>
            </c:strRef>
          </c:tx>
          <c:spPr>
            <a:solidFill>
              <a:schemeClr val="accent3">
                <a:lumMod val="60000"/>
                <a:lumOff val="40000"/>
              </a:schemeClr>
            </a:solidFill>
            <a:ln>
              <a:noFill/>
            </a:ln>
            <a:effectLst/>
          </c:spPr>
          <c:invertIfNegative val="0"/>
          <c:cat>
            <c:strRef>
              <c:f>'プロジェクト パラメーター'!$C$5:$H$5</c:f>
              <c:strCache>
                <c:ptCount val="6"/>
                <c:pt idx="0">
                  <c:v>ジェネラル パートナー</c:v>
                </c:pt>
                <c:pt idx="1">
                  <c:v>会社弁護士</c:v>
                </c:pt>
                <c:pt idx="2">
                  <c:v>訴訟弁護士</c:v>
                </c:pt>
                <c:pt idx="3">
                  <c:v>知的財産弁護士</c:v>
                </c:pt>
                <c:pt idx="4">
                  <c:v>破産弁護士</c:v>
                </c:pt>
                <c:pt idx="5">
                  <c:v>管理スタッフ</c:v>
                </c:pt>
              </c:strCache>
            </c:strRef>
          </c:cat>
          <c:val>
            <c:numRef>
              <c:f>'プロジェクト パラメーター'!$C$16:$H$16</c:f>
              <c:numCache>
                <c:formatCode>"¥"#,##0.00_);\("¥"#,##0.00\)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'プロジェクト パラメーター'!$B$17</c:f>
              <c:strCache>
                <c:ptCount val="1"/>
                <c:pt idx="0">
                  <c:v>実績費用</c:v>
                </c:pt>
              </c:strCache>
            </c:strRef>
          </c:tx>
          <c:spPr>
            <a:solidFill>
              <a:schemeClr val="accent3"/>
            </a:solidFill>
            <a:ln>
              <a:noFill/>
            </a:ln>
            <a:effectLst/>
          </c:spPr>
          <c:invertIfNegative val="0"/>
          <c:cat>
            <c:strRef>
              <c:f>'プロジェクト パラメーター'!$C$5:$H$5</c:f>
              <c:strCache>
                <c:ptCount val="6"/>
                <c:pt idx="0">
                  <c:v>ジェネラル パートナー</c:v>
                </c:pt>
                <c:pt idx="1">
                  <c:v>会社弁護士</c:v>
                </c:pt>
                <c:pt idx="2">
                  <c:v>訴訟弁護士</c:v>
                </c:pt>
                <c:pt idx="3">
                  <c:v>知的財産弁護士</c:v>
                </c:pt>
                <c:pt idx="4">
                  <c:v>破産弁護士</c:v>
                </c:pt>
                <c:pt idx="5">
                  <c:v>管理スタッフ</c:v>
                </c:pt>
              </c:strCache>
            </c:strRef>
          </c:cat>
          <c:val>
            <c:numRef>
              <c:f>'プロジェクト パラメーター'!$C$17:$H$17</c:f>
              <c:numCache>
                <c:formatCode>"¥"#,##0.00_);\("¥"#,##0.00\)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00"/>
        <c:axId val="243720024"/>
        <c:axId val="243728600"/>
      </c:barChart>
      <c:catAx>
        <c:axId val="243720024"/>
        <c:scaling>
          <c:orientation val="minMax"/>
        </c:scaling>
        <c:delete val="0"/>
        <c:axPos val="l"/>
        <c:numFmt formatCode="General" sourceLinked="1"/>
        <c:majorTickMark val="none"/>
        <c:minorTickMark val="none"/>
        <c:tickLblPos val="nextTo"/>
        <c:spPr>
          <a:noFill/>
          <a:ln w="3175" cap="flat" cmpd="sng" algn="ctr">
            <a:solidFill>
              <a:schemeClr val="bg1">
                <a:lumMod val="75000"/>
                <a:alpha val="2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728600"/>
        <c:crosses val="autoZero"/>
        <c:auto val="1"/>
        <c:lblAlgn val="ctr"/>
        <c:lblOffset val="100"/>
        <c:noMultiLvlLbl val="0"/>
      </c:catAx>
      <c:valAx>
        <c:axId val="243728600"/>
        <c:scaling>
          <c:orientation val="minMax"/>
          <c:max val="120000"/>
          <c:min val="0"/>
        </c:scaling>
        <c:delete val="0"/>
        <c:axPos val="b"/>
        <c:majorGridlines>
          <c:spPr>
            <a:ln w="9525" cap="flat" cmpd="sng" algn="ctr">
              <a:noFill/>
              <a:round/>
            </a:ln>
            <a:effectLst/>
          </c:spPr>
        </c:majorGridlines>
        <c:minorGridlines>
          <c:spPr>
            <a:ln w="9525" cap="flat" cmpd="sng" algn="ctr">
              <a:noFill/>
              <a:round/>
            </a:ln>
            <a:effectLst/>
          </c:spPr>
        </c:minorGridlines>
        <c:numFmt formatCode="&quot;¥&quot;#,##0_);\(&quot;¥&quot;#,##0\)" sourceLinked="0"/>
        <c:majorTickMark val="none"/>
        <c:minorTickMark val="none"/>
        <c:tickLblPos val="nextTo"/>
        <c:spPr>
          <a:noFill/>
          <a:ln w="3175">
            <a:solidFill>
              <a:schemeClr val="bg1">
                <a:lumMod val="75000"/>
                <a:alpha val="2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720024"/>
        <c:crosses val="autoZero"/>
        <c:crossBetween val="between"/>
        <c:majorUnit val="50000"/>
      </c:valAx>
      <c:spPr>
        <a:noFill/>
        <a:ln>
          <a:noFill/>
        </a:ln>
        <a:effectLst/>
      </c:spPr>
    </c:plotArea>
    <c:legend>
      <c:legendPos val="t"/>
      <c:layout>
        <c:manualLayout>
          <c:xMode val="edge"/>
          <c:yMode val="edge"/>
          <c:x val="2.2069122801107632E-2"/>
          <c:y val="8.2087731387257654E-2"/>
          <c:w val="0.40069571251894842"/>
          <c:h val="4.04835210761695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j-cs"/>
              </a:defRPr>
            </a:pPr>
            <a:r>
              <a:rPr lang="en-US"/>
              <a:t>計画と実績時間</a:t>
            </a:r>
          </a:p>
        </c:rich>
      </c:tx>
      <c:layout>
        <c:manualLayout>
          <c:xMode val="edge"/>
          <c:yMode val="edge"/>
          <c:x val="4.8044979861194478E-3"/>
          <c:y val="9.9079941324390648E-3"/>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j-cs"/>
            </a:defRPr>
          </a:pPr>
          <a:endParaRPr lang="ja-JP"/>
        </a:p>
      </c:txPr>
    </c:title>
    <c:autoTitleDeleted val="0"/>
    <c:plotArea>
      <c:layout/>
      <c:barChart>
        <c:barDir val="bar"/>
        <c:grouping val="clustered"/>
        <c:varyColors val="0"/>
        <c:ser>
          <c:idx val="0"/>
          <c:order val="0"/>
          <c:tx>
            <c:strRef>
              <c:f>'プロジェクト パラメーター'!$B$18</c:f>
              <c:strCache>
                <c:ptCount val="1"/>
                <c:pt idx="0">
                  <c:v>計画時間</c:v>
                </c:pt>
              </c:strCache>
            </c:strRef>
          </c:tx>
          <c:spPr>
            <a:solidFill>
              <a:schemeClr val="accent3">
                <a:lumMod val="60000"/>
                <a:lumOff val="40000"/>
              </a:schemeClr>
            </a:solidFill>
            <a:ln>
              <a:noFill/>
            </a:ln>
            <a:effectLst/>
          </c:spPr>
          <c:invertIfNegative val="0"/>
          <c:cat>
            <c:strRef>
              <c:f>'プロジェクト パラメーター'!$C$5:$H$5</c:f>
              <c:strCache>
                <c:ptCount val="6"/>
                <c:pt idx="0">
                  <c:v>ジェネラル パートナー</c:v>
                </c:pt>
                <c:pt idx="1">
                  <c:v>会社弁護士</c:v>
                </c:pt>
                <c:pt idx="2">
                  <c:v>訴訟弁護士</c:v>
                </c:pt>
                <c:pt idx="3">
                  <c:v>知的財産弁護士</c:v>
                </c:pt>
                <c:pt idx="4">
                  <c:v>破産弁護士</c:v>
                </c:pt>
                <c:pt idx="5">
                  <c:v>管理スタッフ</c:v>
                </c:pt>
              </c:strCache>
            </c:strRef>
          </c:cat>
          <c:val>
            <c:numRef>
              <c:f>'プロジェクト パラメーター'!$C$18:$H$18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'プロジェクト パラメーター'!$B$19</c:f>
              <c:strCache>
                <c:ptCount val="1"/>
                <c:pt idx="0">
                  <c:v>実績時間</c:v>
                </c:pt>
              </c:strCache>
            </c:strRef>
          </c:tx>
          <c:spPr>
            <a:solidFill>
              <a:schemeClr val="accent3"/>
            </a:solidFill>
            <a:ln>
              <a:noFill/>
            </a:ln>
            <a:effectLst/>
          </c:spPr>
          <c:invertIfNegative val="0"/>
          <c:cat>
            <c:strRef>
              <c:f>'プロジェクト パラメーター'!$C$5:$H$5</c:f>
              <c:strCache>
                <c:ptCount val="6"/>
                <c:pt idx="0">
                  <c:v>ジェネラル パートナー</c:v>
                </c:pt>
                <c:pt idx="1">
                  <c:v>会社弁護士</c:v>
                </c:pt>
                <c:pt idx="2">
                  <c:v>訴訟弁護士</c:v>
                </c:pt>
                <c:pt idx="3">
                  <c:v>知的財産弁護士</c:v>
                </c:pt>
                <c:pt idx="4">
                  <c:v>破産弁護士</c:v>
                </c:pt>
                <c:pt idx="5">
                  <c:v>管理スタッフ</c:v>
                </c:pt>
              </c:strCache>
            </c:strRef>
          </c:cat>
          <c:val>
            <c:numRef>
              <c:f>'プロジェクト パラメーター'!$C$19:$H$19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00"/>
        <c:axId val="243689824"/>
        <c:axId val="243690208"/>
      </c:barChart>
      <c:catAx>
        <c:axId val="243689824"/>
        <c:scaling>
          <c:orientation val="minMax"/>
        </c:scaling>
        <c:delete val="0"/>
        <c:axPos val="l"/>
        <c:numFmt formatCode="General" sourceLinked="1"/>
        <c:majorTickMark val="out"/>
        <c:minorTickMark val="none"/>
        <c:tickLblPos val="nextTo"/>
        <c:spPr>
          <a:noFill/>
          <a:ln w="3175" cap="flat" cmpd="sng" algn="ctr">
            <a:solidFill>
              <a:schemeClr val="bg1">
                <a:lumMod val="75000"/>
                <a:alpha val="2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690208"/>
        <c:crosses val="autoZero"/>
        <c:auto val="1"/>
        <c:lblAlgn val="ctr"/>
        <c:lblOffset val="100"/>
        <c:noMultiLvlLbl val="0"/>
      </c:catAx>
      <c:valAx>
        <c:axId val="243690208"/>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0" sourceLinked="0"/>
        <c:majorTickMark val="none"/>
        <c:minorTickMark val="none"/>
        <c:tickLblPos val="nextTo"/>
        <c:spPr>
          <a:noFill/>
          <a:ln w="3175">
            <a:solidFill>
              <a:schemeClr val="bg1">
                <a:lumMod val="75000"/>
                <a:alpha val="2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689824"/>
        <c:crosses val="autoZero"/>
        <c:crossBetween val="between"/>
      </c:valAx>
      <c:spPr>
        <a:noFill/>
        <a:ln>
          <a:noFill/>
        </a:ln>
        <a:effectLst/>
      </c:spPr>
    </c:plotArea>
    <c:legend>
      <c:legendPos val="t"/>
      <c:layout>
        <c:manualLayout>
          <c:xMode val="edge"/>
          <c:yMode val="edge"/>
          <c:x val="1.2991316078065631E-2"/>
          <c:y val="8.2087731387257654E-2"/>
          <c:w val="0.4424188775149881"/>
          <c:h val="4.04835210761695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2.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3</xdr:col>
      <xdr:colOff>1114425</xdr:colOff>
      <xdr:row>41</xdr:row>
      <xdr:rowOff>123825</xdr:rowOff>
    </xdr:to>
    <xdr:graphicFrame macro="">
      <xdr:nvGraphicFramePr>
        <xdr:cNvPr id="7" name="グラフ 6" descr="予定コストと実際のコストを示す縦棒グラフ">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428625</xdr:colOff>
      <xdr:row>13</xdr:row>
      <xdr:rowOff>19049</xdr:rowOff>
    </xdr:from>
    <xdr:to>
      <xdr:col>7</xdr:col>
      <xdr:colOff>1038225</xdr:colOff>
      <xdr:row>41</xdr:row>
      <xdr:rowOff>123825</xdr:rowOff>
    </xdr:to>
    <xdr:graphicFrame macro="">
      <xdr:nvGraphicFramePr>
        <xdr:cNvPr id="8" name="グラフ 7" descr="予定時間数と実際の時間数を示す縦棒グラフ">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29</xdr:col>
      <xdr:colOff>19050</xdr:colOff>
      <xdr:row>15</xdr:row>
      <xdr:rowOff>114300</xdr:rowOff>
    </xdr:to>
    <xdr:sp macro="" textlink="">
      <xdr:nvSpPr>
        <xdr:cNvPr id="3" name="四角形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915650" y="447675"/>
          <a:ext cx="3448050" cy="331470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ja" sz="1800">
              <a:solidFill>
                <a:schemeClr val="tx1">
                  <a:lumMod val="65000"/>
                  <a:lumOff val="35000"/>
                </a:schemeClr>
              </a:solidFill>
              <a:latin typeface="Meiryo UI" panose="020B0604030504040204" pitchFamily="50" charset="-128"/>
              <a:ea typeface="Meiryo UI" panose="020B0604030504040204" pitchFamily="50" charset="-128"/>
            </a:rPr>
            <a:t>情報</a:t>
          </a:r>
        </a:p>
        <a:p>
          <a:pPr algn="l" rtl="0"/>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a:solidFill>
                <a:schemeClr val="tx1">
                  <a:lumMod val="65000"/>
                  <a:lumOff val="35000"/>
                </a:schemeClr>
              </a:solidFill>
              <a:latin typeface="Meiryo UI" panose="020B0604030504040204" pitchFamily="50" charset="-128"/>
              <a:ea typeface="Meiryo UI" panose="020B0604030504040204" pitchFamily="50" charset="-128"/>
            </a:rPr>
            <a:t>行を追加するには、(合計行ではなく) 表の本文の一番右下のセルを選択して</a:t>
          </a:r>
          <a:r>
            <a:rPr lang="ja" sz="1100" baseline="0">
              <a:solidFill>
                <a:schemeClr val="tx1">
                  <a:lumMod val="65000"/>
                  <a:lumOff val="35000"/>
                </a:schemeClr>
              </a:solidFill>
              <a:latin typeface="Meiryo UI" panose="020B0604030504040204" pitchFamily="50" charset="-128"/>
              <a:ea typeface="Meiryo UI" panose="020B0604030504040204" pitchFamily="50" charset="-128"/>
            </a:rPr>
            <a:t> Tab キーを押すか、行を挿入したい場所で Shift キーを押してから F10 キーを押して、[挿入]、[上に行を挿入] または [下に行を挿入] の順に選択します。</a:t>
          </a:r>
        </a:p>
        <a:p>
          <a:pPr algn="l" rtl="0"/>
          <a:endParaRPr lang="en-US" sz="1100" baseline="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baseline="0">
              <a:solidFill>
                <a:schemeClr val="tx1">
                  <a:lumMod val="65000"/>
                  <a:lumOff val="35000"/>
                </a:schemeClr>
              </a:solidFill>
              <a:latin typeface="Meiryo UI" panose="020B0604030504040204" pitchFamily="50" charset="-128"/>
              <a:ea typeface="Meiryo UI" panose="020B0604030504040204" pitchFamily="50" charset="-128"/>
            </a:rPr>
            <a:t>プロジェクト合計ピボットテーブルはすべてのセルを使用するため、未使用の行がすべて削除されていることを確認します (削除されていないと結果がエラーになります)。</a:t>
          </a:r>
        </a:p>
        <a:p>
          <a:pPr algn="l" rtl="0"/>
          <a:endParaRPr lang="en-US" sz="1100" baseline="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baseline="0">
              <a:solidFill>
                <a:schemeClr val="tx1">
                  <a:lumMod val="65000"/>
                  <a:lumOff val="35000"/>
                </a:schemeClr>
              </a:solidFill>
              <a:latin typeface="Meiryo UI" panose="020B0604030504040204" pitchFamily="50" charset="-128"/>
              <a:ea typeface="Meiryo UI" panose="020B0604030504040204" pitchFamily="50" charset="-128"/>
            </a:rPr>
            <a:t>この情報のヒントを削除するには、いずれかの端を選択し、Delete キーを押します。</a:t>
          </a:r>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200024</xdr:colOff>
      <xdr:row>3</xdr:row>
      <xdr:rowOff>0</xdr:rowOff>
    </xdr:from>
    <xdr:to>
      <xdr:col>20</xdr:col>
      <xdr:colOff>238124</xdr:colOff>
      <xdr:row>16</xdr:row>
      <xdr:rowOff>142875</xdr:rowOff>
    </xdr:to>
    <xdr:sp macro="" textlink="">
      <xdr:nvSpPr>
        <xdr:cNvPr id="2" name="長方形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3439774" y="923925"/>
          <a:ext cx="3667125" cy="272415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ja" sz="1800">
              <a:solidFill>
                <a:schemeClr val="tx1">
                  <a:lumMod val="65000"/>
                  <a:lumOff val="35000"/>
                </a:schemeClr>
              </a:solidFill>
              <a:latin typeface="Meiryo UI" panose="020B0604030504040204" pitchFamily="50" charset="-128"/>
              <a:ea typeface="Meiryo UI" panose="020B0604030504040204" pitchFamily="50" charset="-128"/>
            </a:rPr>
            <a:t>情報</a:t>
          </a:r>
        </a:p>
        <a:p>
          <a:pPr algn="l" rtl="0"/>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a:solidFill>
                <a:schemeClr val="tx1">
                  <a:lumMod val="65000"/>
                  <a:lumOff val="35000"/>
                </a:schemeClr>
              </a:solidFill>
              <a:latin typeface="Meiryo UI" panose="020B0604030504040204" pitchFamily="50" charset="-128"/>
              <a:ea typeface="Meiryo UI" panose="020B0604030504040204" pitchFamily="50" charset="-128"/>
            </a:rPr>
            <a:t>このピボットテーブルは自動的に更新されません。更新するには、</a:t>
          </a:r>
          <a:r>
            <a:rPr lang="ja" sz="1100" baseline="0">
              <a:solidFill>
                <a:schemeClr val="tx1">
                  <a:lumMod val="65000"/>
                  <a:lumOff val="35000"/>
                </a:schemeClr>
              </a:solidFill>
              <a:latin typeface="Meiryo UI" panose="020B0604030504040204" pitchFamily="50" charset="-128"/>
              <a:ea typeface="Meiryo UI" panose="020B0604030504040204" pitchFamily="50" charset="-128"/>
            </a:rPr>
            <a:t> (ピボットテーブル内の任意のセル) を選択し、[ピボットテーブル ツール] の [分析] リボン タブで [更新] を選択します。または、ピボットテーブルを選択して Shift キーを押してから F10 キーを押して、[更新] を選択します。</a:t>
          </a:r>
        </a:p>
        <a:p>
          <a:pPr algn="l" rtl="0"/>
          <a:endParaRPr lang="en-US" sz="1100" baseline="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baseline="0">
              <a:solidFill>
                <a:schemeClr val="tx1">
                  <a:lumMod val="65000"/>
                  <a:lumOff val="35000"/>
                </a:schemeClr>
              </a:solidFill>
              <a:latin typeface="Meiryo UI" panose="020B0604030504040204" pitchFamily="50" charset="-128"/>
              <a:ea typeface="Meiryo UI" panose="020B0604030504040204" pitchFamily="50" charset="-128"/>
            </a:rPr>
            <a:t>この情報のヒントを削除するには、いずれかの端を選択し、Delete キーを押します。</a:t>
          </a:r>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5016.605927199074" createdVersion="8" refreshedVersion="8" minRefreshableVersion="3" recordCount="5" xr:uid="{00000000-000A-0000-FFFF-FFFF00000000}">
  <cacheSource type="worksheet">
    <worksheetSource name="詳細"/>
  </cacheSource>
  <cacheFields count="22">
    <cacheField name="プロジェクト名" numFmtId="0">
      <sharedItems count="5">
        <s v="ヨーロッパ"/>
        <s v="金魚"/>
        <s v="コバルト"/>
        <s v="アイリス"/>
        <s v="ニシキヘビ"/>
      </sharedItems>
    </cacheField>
    <cacheField name="プロジェクトの種類" numFmtId="0">
      <sharedItems/>
    </cacheField>
    <cacheField name="開始計画" numFmtId="14">
      <sharedItems containsSemiMixedTypes="0" containsNonDate="0" containsDate="1" containsString="0" minDate="2023-03-31T00:00:00" maxDate="2023-11-07T00:00:00"/>
    </cacheField>
    <cacheField name="終了計画" numFmtId="14">
      <sharedItems containsSemiMixedTypes="0" containsNonDate="0" containsDate="1" containsString="0" minDate="2023-05-30T00:00:00" maxDate="2023-12-07T00:00:00"/>
    </cacheField>
    <cacheField name="開始実績" numFmtId="14">
      <sharedItems containsSemiMixedTypes="0" containsNonDate="0" containsDate="1" containsString="0" minDate="2023-04-10T00:00:00" maxDate="2023-11-17T00:00:00"/>
    </cacheField>
    <cacheField name="終了実績" numFmtId="14">
      <sharedItems containsSemiMixedTypes="0" containsNonDate="0" containsDate="1" containsString="0" minDate="2023-06-04T00:00:00" maxDate="2023-12-16T00:00:00"/>
    </cacheField>
    <cacheField name="作業時間計画" numFmtId="0">
      <sharedItems containsSemiMixedTypes="0" containsString="0" containsNumber="1" containsInteger="1" minValue="150" maxValue="500"/>
    </cacheField>
    <cacheField name="作業時間実績" numFmtId="0">
      <sharedItems containsSemiMixedTypes="0" containsString="0" containsNumber="1" containsInteger="1" minValue="145" maxValue="500"/>
    </cacheField>
    <cacheField name="継続期間計画" numFmtId="0">
      <sharedItems containsSemiMixedTypes="0" containsString="0" containsNumber="1" containsInteger="1" minValue="0" maxValue="69"/>
    </cacheField>
    <cacheField name="継続期間実績" numFmtId="0">
      <sharedItems containsSemiMixedTypes="0" containsString="0" containsNumber="1" containsInteger="1" minValue="0" maxValue="69"/>
    </cacheField>
    <cacheField name="ジェネラル パートナー" numFmtId="5">
      <sharedItems containsSemiMixedTypes="0" containsString="0" containsNumber="1" containsInteger="1" minValue="5250" maxValue="35000"/>
    </cacheField>
    <cacheField name="会社弁護士" numFmtId="5">
      <sharedItems containsSemiMixedTypes="0" containsString="0" containsNumber="1" containsInteger="1" minValue="0" maxValue="40000"/>
    </cacheField>
    <cacheField name="訴訟弁護士" numFmtId="5">
      <sharedItems containsSemiMixedTypes="0" containsString="0" containsNumber="1" containsInteger="1" minValue="0" maxValue="75000"/>
    </cacheField>
    <cacheField name="知的財産弁護士" numFmtId="5">
      <sharedItems containsSemiMixedTypes="0" containsString="0" containsNumber="1" containsInteger="1" minValue="0" maxValue="24750"/>
    </cacheField>
    <cacheField name="破産弁護士" numFmtId="5">
      <sharedItems containsSemiMixedTypes="0" containsString="0" containsNumber="1" containsInteger="1" minValue="0" maxValue="0"/>
    </cacheField>
    <cacheField name="管理スタッフ" numFmtId="5">
      <sharedItems containsSemiMixedTypes="0" containsString="0" containsNumber="1" containsInteger="1" minValue="5625" maxValue="20000"/>
    </cacheField>
    <cacheField name="ジェネラル パートナー2" numFmtId="5">
      <sharedItems containsSemiMixedTypes="0" containsString="0" containsNumber="1" containsInteger="1" minValue="5075" maxValue="35000"/>
    </cacheField>
    <cacheField name="会社弁護士 2" numFmtId="5">
      <sharedItems containsSemiMixedTypes="0" containsString="0" containsNumber="1" containsInteger="1" minValue="0" maxValue="39000"/>
    </cacheField>
    <cacheField name="訴訟弁護士 2" numFmtId="5">
      <sharedItems containsSemiMixedTypes="0" containsString="0" containsNumber="1" containsInteger="1" minValue="0" maxValue="75000"/>
    </cacheField>
    <cacheField name="知的財産弁護士 2" numFmtId="5">
      <sharedItems containsSemiMixedTypes="0" containsString="0" containsNumber="1" containsInteger="1" minValue="0" maxValue="23925"/>
    </cacheField>
    <cacheField name="破産弁護士 2" numFmtId="5">
      <sharedItems containsSemiMixedTypes="0" containsString="0" containsNumber="1" containsInteger="1" minValue="0" maxValue="0"/>
    </cacheField>
    <cacheField name="管理スタッフ 2" numFmtId="5">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事業の法人化"/>
    <d v="2023-03-31T00:00:00"/>
    <d v="2023-05-30T00:00:00"/>
    <d v="2023-04-10T00:00:00"/>
    <d v="2023-06-04T00:00:00"/>
    <n v="200"/>
    <n v="220"/>
    <n v="60"/>
    <n v="54"/>
    <n v="7000"/>
    <n v="20000"/>
    <n v="0"/>
    <n v="0"/>
    <n v="0"/>
    <n v="12500"/>
    <n v="7700"/>
    <n v="22000"/>
    <n v="0"/>
    <n v="0"/>
    <n v="0"/>
    <n v="13750"/>
  </r>
  <r>
    <x v="1"/>
    <s v="事業の買収"/>
    <d v="2023-04-30T00:00:00"/>
    <d v="2023-07-09T00:00:00"/>
    <d v="2023-05-10T00:00:00"/>
    <d v="2023-07-19T00:00:00"/>
    <n v="400"/>
    <n v="390"/>
    <n v="69"/>
    <n v="69"/>
    <n v="14000"/>
    <n v="40000"/>
    <n v="0"/>
    <n v="11000"/>
    <n v="0"/>
    <n v="20000"/>
    <n v="13650"/>
    <n v="39000"/>
    <n v="0"/>
    <n v="10725"/>
    <n v="0"/>
    <n v="19500"/>
  </r>
  <r>
    <x v="2"/>
    <s v="製造物責任防御"/>
    <d v="2023-08-28T00:00:00"/>
    <d v="2023-08-28T00:00:00"/>
    <d v="2023-08-28T00:00:00"/>
    <d v="2023-09-17T00:00:00"/>
    <n v="500"/>
    <n v="500"/>
    <n v="0"/>
    <n v="19"/>
    <n v="35000"/>
    <n v="0"/>
    <n v="75000"/>
    <n v="0"/>
    <n v="0"/>
    <n v="18750"/>
    <n v="35000"/>
    <n v="0"/>
    <n v="75000"/>
    <n v="0"/>
    <n v="0"/>
    <n v="18750"/>
  </r>
  <r>
    <x v="3"/>
    <s v="特許申請"/>
    <d v="2023-10-17T00:00:00"/>
    <d v="2023-11-16T00:00:00"/>
    <d v="2023-11-16T00:00:00"/>
    <d v="2023-11-16T00:00:00"/>
    <n v="150"/>
    <n v="145"/>
    <n v="29"/>
    <n v="0"/>
    <n v="5250"/>
    <n v="0"/>
    <n v="0"/>
    <n v="24750"/>
    <n v="0"/>
    <n v="5625"/>
    <n v="5075"/>
    <n v="0"/>
    <n v="0"/>
    <n v="23925"/>
    <n v="0"/>
    <n v="5437.5"/>
  </r>
  <r>
    <x v="4"/>
    <s v="従業員の訴訟"/>
    <d v="2023-11-06T00:00:00"/>
    <d v="2023-12-06T00:00:00"/>
    <d v="2023-11-16T00:00:00"/>
    <d v="2023-12-15T00:00:00"/>
    <n v="250"/>
    <n v="255"/>
    <n v="30"/>
    <n v="29"/>
    <n v="17500"/>
    <n v="6250"/>
    <n v="30000"/>
    <n v="0"/>
    <n v="0"/>
    <n v="9375"/>
    <n v="17850"/>
    <n v="6375"/>
    <n v="30600"/>
    <n v="0"/>
    <n v="0"/>
    <n v="9562.5"/>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ピボットテーブル合計" cacheId="4" applyNumberFormats="0" applyBorderFormats="0" applyFontFormats="0" applyPatternFormats="0" applyAlignmentFormats="0" applyWidthHeightFormats="1" dataCaption="Values" updatedVersion="8"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numFmtId="14" outline="0" showAll="0"/>
    <pivotField compact="0" numFmtId="14"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 dataField="1" compact="0" numFmtId="5"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ジェネラル パートナー " fld="10" baseField="0" baseItem="2" numFmtId="7"/>
    <dataField name="会社弁護士 " fld="11" baseField="0" baseItem="2" numFmtId="7"/>
    <dataField name="訴訟弁護士 " fld="12" baseField="0" baseItem="2" numFmtId="7"/>
    <dataField name="知的財産弁護士 " fld="13" baseField="0" baseItem="2" numFmtId="7"/>
    <dataField name="破産弁護士 " fld="14" baseField="0" baseItem="2" numFmtId="7"/>
    <dataField name="管理スタッフ " fld="15" baseField="0" baseItem="2" numFmtId="7"/>
    <dataField name="ジェネラル パートナー  " fld="16" baseField="0" baseItem="2" numFmtId="7"/>
    <dataField name="会社弁護士  " fld="17" baseField="0" baseItem="2" numFmtId="7"/>
    <dataField name="訴訟弁護士  " fld="18" baseField="0" baseItem="2" numFmtId="7"/>
    <dataField name="知的財産弁護士  " fld="19" baseField="0" baseItem="2" numFmtId="7"/>
    <dataField name="破産弁護士  " fld="20" baseField="0" baseItem="2" numFmtId="7"/>
    <dataField name="管理スタッフ  " fld="21" baseField="0" baseItem="2" numFmtId="7"/>
  </dataFields>
  <formats count="19">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outline="0" fieldPosition="0">
        <references count="1">
          <reference field="0" count="0"/>
        </references>
      </pivotArea>
    </format>
    <format dxfId="33">
      <pivotArea dataOnly="0" labelOnly="1" grandRow="1" outline="0" fieldPosition="0"/>
    </format>
    <format dxfId="32">
      <pivotArea dataOnly="0" labelOnly="1" outline="0" fieldPosition="0">
        <references count="1">
          <reference field="4294967294" count="12">
            <x v="0"/>
            <x v="1"/>
            <x v="2"/>
            <x v="3"/>
            <x v="4"/>
            <x v="5"/>
            <x v="6"/>
            <x v="7"/>
            <x v="8"/>
            <x v="9"/>
            <x v="10"/>
            <x v="11"/>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outline="0" fieldPosition="0">
        <references count="1">
          <reference field="4294967294" count="1">
            <x v="2"/>
          </reference>
        </references>
      </pivotArea>
    </format>
    <format dxfId="28">
      <pivotArea outline="0" fieldPosition="0">
        <references count="1">
          <reference field="4294967294" count="1">
            <x v="3"/>
          </reference>
        </references>
      </pivotArea>
    </format>
    <format dxfId="27">
      <pivotArea outline="0" fieldPosition="0">
        <references count="1">
          <reference field="4294967294" count="1">
            <x v="4"/>
          </reference>
        </references>
      </pivotArea>
    </format>
    <format dxfId="26">
      <pivotArea outline="0" fieldPosition="0">
        <references count="1">
          <reference field="4294967294" count="1">
            <x v="5"/>
          </reference>
        </references>
      </pivotArea>
    </format>
    <format dxfId="25">
      <pivotArea outline="0" fieldPosition="0">
        <references count="1">
          <reference field="4294967294" count="1">
            <x v="6"/>
          </reference>
        </references>
      </pivotArea>
    </format>
    <format dxfId="24">
      <pivotArea outline="0" fieldPosition="0">
        <references count="1">
          <reference field="4294967294" count="1">
            <x v="7"/>
          </reference>
        </references>
      </pivotArea>
    </format>
    <format dxfId="23">
      <pivotArea outline="0" fieldPosition="0">
        <references count="1">
          <reference field="4294967294" count="1">
            <x v="8"/>
          </reference>
        </references>
      </pivotArea>
    </format>
    <format dxfId="22">
      <pivotArea outline="0" fieldPosition="0">
        <references count="1">
          <reference field="4294967294" count="1">
            <x v="9"/>
          </reference>
        </references>
      </pivotArea>
    </format>
    <format dxfId="21">
      <pivotArea outline="0" fieldPosition="0">
        <references count="1">
          <reference field="4294967294" count="1">
            <x v="10"/>
          </reference>
        </references>
      </pivotArea>
    </format>
    <format dxfId="20">
      <pivotArea outline="0" fieldPosition="0">
        <references count="1">
          <reference field="4294967294" count="1">
            <x v="11"/>
          </reference>
        </references>
      </pivotArea>
    </format>
    <format dxfId="19">
      <pivotArea dataOnly="0" labelOnly="1" outline="0" fieldPosition="0">
        <references count="1">
          <reference field="4294967294" count="12">
            <x v="0"/>
            <x v="1"/>
            <x v="2"/>
            <x v="3"/>
            <x v="4"/>
            <x v="5"/>
            <x v="6"/>
            <x v="7"/>
            <x v="8"/>
            <x v="9"/>
            <x v="10"/>
            <x v="11"/>
          </reference>
        </references>
      </pivotArea>
    </format>
  </formats>
  <pivotTableStyleInfo name="PivotStyleLight22" showRowHeaders="1" showColHeaders="1" showRowStripes="1" showColStripes="0" showLastColumn="1"/>
  <extLst>
    <ext xmlns:x14="http://schemas.microsoft.com/office/spreadsheetml/2009/9/main" uri="{962EF5D1-5CA2-4c93-8EF4-DBF5C05439D2}">
      <x14:pivotTableDefinition xmlns:xm="http://schemas.microsoft.com/office/excel/2006/main" altTextSummary="このピボットテーブルには、プロジェクト名と、プロジェクトの詳細ワークシートの時間数を乗算して計算された、プロジェクト パラメーター ワークシート上のすべての項目についての集計値が一覧表示されます"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パラメーター" displayName="パラメーター" ref="B5:I11" headerRowDxfId="102" dataDxfId="101">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プロジェクトの種類" totalsRowLabel="集計" dataDxfId="100" totalsRowDxfId="99"/>
    <tableColumn id="2" xr3:uid="{00000000-0010-0000-0000-000002000000}" name="ジェネラル パートナー" dataDxfId="98" totalsRowDxfId="97"/>
    <tableColumn id="3" xr3:uid="{00000000-0010-0000-0000-000003000000}" name="会社弁護士" dataDxfId="96" totalsRowDxfId="95"/>
    <tableColumn id="4" xr3:uid="{00000000-0010-0000-0000-000004000000}" name="訴訟弁護士" dataDxfId="94" totalsRowDxfId="93"/>
    <tableColumn id="5" xr3:uid="{00000000-0010-0000-0000-000005000000}" name="知的財産弁護士" dataDxfId="92" totalsRowDxfId="91"/>
    <tableColumn id="6" xr3:uid="{00000000-0010-0000-0000-000006000000}" name="破産弁護士" dataDxfId="90" totalsRowDxfId="89"/>
    <tableColumn id="7" xr3:uid="{00000000-0010-0000-0000-000007000000}" name="管理スタッフ" dataDxfId="88" totalsRowDxfId="87"/>
    <tableColumn id="8" xr3:uid="{00000000-0010-0000-0000-000008000000}" name="合計" totalsRowFunction="sum" dataDxfId="86" totalsRowDxfId="85">
      <calculatedColumnFormula>SUM(パラメーター[[#This Row],[ジェネラル パートナー]:[管理スタッフ]])</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このテーブルには、プロジェクトの種類と、ジェネラル パートナー、ビジネス専門の弁護士、被告側訴訟当事者、知的財産権専門の弁護士、破産専門の弁護士、管理スタッフのパーセンテージを入力します。合計は自動的に計算され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詳細" displayName="詳細" ref="B4:W10" totalsRowCount="1" headerRowDxfId="84" dataDxfId="83" totalsRowDxfId="82">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xr3:uid="{00000000-0010-0000-0100-000001000000}" name="プロジェクト名" totalsRowLabel="集計" dataDxfId="81" totalsRowDxfId="80"/>
    <tableColumn id="2" xr3:uid="{00000000-0010-0000-0100-000002000000}" name="プロジェクトの種類" dataDxfId="79" totalsRowDxfId="78"/>
    <tableColumn id="3" xr3:uid="{00000000-0010-0000-0100-000003000000}" name="開始計画" dataDxfId="77" totalsRowDxfId="76"/>
    <tableColumn id="4" xr3:uid="{00000000-0010-0000-0100-000004000000}" name="終了計画" dataDxfId="75" totalsRowDxfId="74"/>
    <tableColumn id="7" xr3:uid="{00000000-0010-0000-0100-000007000000}" name="開始実績" dataDxfId="73" totalsRowDxfId="72"/>
    <tableColumn id="8" xr3:uid="{00000000-0010-0000-0100-000008000000}" name="終了実績" dataDxfId="71" totalsRowDxfId="70"/>
    <tableColumn id="5" xr3:uid="{00000000-0010-0000-0100-000005000000}" name="作業時間計画" totalsRowFunction="sum" dataDxfId="69" totalsRowDxfId="68"/>
    <tableColumn id="9" xr3:uid="{00000000-0010-0000-0100-000009000000}" name="作業時間実績" totalsRowFunction="sum" dataDxfId="67" totalsRowDxfId="66"/>
    <tableColumn id="6" xr3:uid="{00000000-0010-0000-0100-000006000000}" name="継続期間計画" totalsRowFunction="sum" dataDxfId="65" totalsRowDxfId="64">
      <calculatedColumnFormula>DAYS360(詳細[[#This Row],[開始計画]],詳細[[#This Row],[終了計画]],FALSE)</calculatedColumnFormula>
    </tableColumn>
    <tableColumn id="10" xr3:uid="{00000000-0010-0000-0100-00000A000000}" name="継続期間実績" totalsRowFunction="sum" dataDxfId="63" totalsRowDxfId="62">
      <calculatedColumnFormula>DAYS360(詳細[[#This Row],[開始実績]],詳細[[#This Row],[終了実績]],FALSE)</calculatedColumnFormula>
    </tableColumn>
    <tableColumn id="11" xr3:uid="{00000000-0010-0000-0100-00000B000000}" name="ジェネラル パートナー" dataDxfId="61" totalsRowDxfId="60">
      <calculatedColumnFormula>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calculatedColumnFormula>
    </tableColumn>
    <tableColumn id="12" xr3:uid="{00000000-0010-0000-0100-00000C000000}" name="会社弁護士" dataDxfId="59" totalsRowDxfId="58">
      <calculatedColumnFormula>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calculatedColumnFormula>
    </tableColumn>
    <tableColumn id="13" xr3:uid="{00000000-0010-0000-0100-00000D000000}" name="訴訟弁護士" dataDxfId="57" totalsRowDxfId="56">
      <calculatedColumnFormula>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calculatedColumnFormula>
    </tableColumn>
    <tableColumn id="14" xr3:uid="{00000000-0010-0000-0100-00000E000000}" name="知的財産弁護士" dataDxfId="55" totalsRowDxfId="54">
      <calculatedColumnFormula>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calculatedColumnFormula>
    </tableColumn>
    <tableColumn id="15" xr3:uid="{00000000-0010-0000-0100-00000F000000}" name="破産弁護士" dataDxfId="53" totalsRowDxfId="52">
      <calculatedColumnFormula>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calculatedColumnFormula>
    </tableColumn>
    <tableColumn id="16" xr3:uid="{00000000-0010-0000-0100-000010000000}" name="管理スタッフ" dataDxfId="51" totalsRowDxfId="50">
      <calculatedColumnFormula>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calculatedColumnFormula>
    </tableColumn>
    <tableColumn id="17" xr3:uid="{00000000-0010-0000-0100-000011000000}" name="ジェネラル パートナー2" dataDxfId="49" totalsRowDxfId="48">
      <calculatedColumnFormula>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calculatedColumnFormula>
    </tableColumn>
    <tableColumn id="18" xr3:uid="{00000000-0010-0000-0100-000012000000}" name="会社弁護士 2" dataDxfId="47" totalsRowDxfId="46">
      <calculatedColumnFormula>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calculatedColumnFormula>
    </tableColumn>
    <tableColumn id="19" xr3:uid="{00000000-0010-0000-0100-000013000000}" name="訴訟弁護士 2" dataDxfId="45" totalsRowDxfId="44">
      <calculatedColumnFormula>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calculatedColumnFormula>
    </tableColumn>
    <tableColumn id="20" xr3:uid="{00000000-0010-0000-0100-000014000000}" name="知的財産弁護士 2" dataDxfId="43" totalsRowDxfId="42">
      <calculatedColumnFormula>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calculatedColumnFormula>
    </tableColumn>
    <tableColumn id="21" xr3:uid="{00000000-0010-0000-0100-000015000000}" name="破産弁護士 2" dataDxfId="41" totalsRowDxfId="40">
      <calculatedColumnFormula>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calculatedColumnFormula>
    </tableColumn>
    <tableColumn id="22" xr3:uid="{00000000-0010-0000-0100-000016000000}" name="管理スタッフ 2" dataDxfId="39" totalsRowDxfId="38">
      <calculatedColumnFormula>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このテーブルに、プロジェクト名、見積の開始日と終了日、実際の開始日と終了日、見積の作業と実際の作業を入力します。プロジェクトの種類を選択します。見積と実際の期間および合計は自動的に計算されます"/>
    </ext>
  </extLst>
</table>
</file>

<file path=xl/theme/theme1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33.xml" Id="rId3" /><Relationship Type="http://schemas.openxmlformats.org/officeDocument/2006/relationships/printerSettings" Target="/xl/printerSettings/printerSettings44.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zoomScaleNormal="100" workbookViewId="0"/>
  </sheetViews>
  <sheetFormatPr defaultRowHeight="14.25" x14ac:dyDescent="0.25"/>
  <cols>
    <col min="1" max="1" width="2.375" style="17" customWidth="1"/>
    <col min="2" max="2" width="74.375" style="17" customWidth="1"/>
    <col min="3" max="3" width="2.625" style="17" customWidth="1"/>
    <col min="4" max="16384" width="9" style="17"/>
  </cols>
  <sheetData>
    <row r="1" spans="2:2" ht="21" x14ac:dyDescent="0.3">
      <c r="B1" s="7" t="s">
        <v>0</v>
      </c>
    </row>
    <row r="3" spans="2:2" ht="42" customHeight="1" x14ac:dyDescent="0.25">
      <c r="B3" s="18" t="s">
        <v>1</v>
      </c>
    </row>
    <row r="4" spans="2:2" ht="38.25" customHeight="1" x14ac:dyDescent="0.25">
      <c r="B4" s="18" t="s">
        <v>2</v>
      </c>
    </row>
    <row r="5" spans="2:2" ht="41.25" customHeight="1" x14ac:dyDescent="0.25">
      <c r="B5" s="18" t="s">
        <v>3</v>
      </c>
    </row>
    <row r="6" spans="2:2" ht="22.5" customHeight="1" x14ac:dyDescent="0.25">
      <c r="B6" s="19" t="s">
        <v>4</v>
      </c>
    </row>
    <row r="7" spans="2:2" ht="69.75" customHeight="1" x14ac:dyDescent="0.25">
      <c r="B7" s="18" t="s">
        <v>5</v>
      </c>
    </row>
    <row r="8" spans="2:2" ht="66" customHeight="1" x14ac:dyDescent="0.25">
      <c r="B8" s="18" t="s">
        <v>6</v>
      </c>
    </row>
  </sheetData>
  <phoneticPr fontId="24"/>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sheetPr>
  <dimension ref="A1:I21"/>
  <sheetViews>
    <sheetView showGridLines="0" zoomScaleNormal="100" workbookViewId="0"/>
  </sheetViews>
  <sheetFormatPr defaultColWidth="9" defaultRowHeight="14.25" x14ac:dyDescent="0.2"/>
  <cols>
    <col min="1" max="1" width="1.75" style="6" customWidth="1"/>
    <col min="2" max="2" width="29.25" style="4" customWidth="1"/>
    <col min="3" max="3" width="21.375" style="4" customWidth="1"/>
    <col min="4" max="4" width="20.75" style="4" customWidth="1"/>
    <col min="5" max="5" width="22.375" style="4" customWidth="1"/>
    <col min="6" max="6" width="20.875" style="4" customWidth="1"/>
    <col min="7" max="7" width="14.5" style="4" customWidth="1"/>
    <col min="8" max="8" width="15.375" style="4" customWidth="1"/>
    <col min="9" max="9" width="7.75" style="4" customWidth="1"/>
    <col min="10" max="16384" width="9" style="4"/>
  </cols>
  <sheetData>
    <row r="1" spans="1:9" ht="35.450000000000003" customHeight="1" x14ac:dyDescent="0.45">
      <c r="A1" s="8"/>
      <c r="B1" s="1" t="s">
        <v>7</v>
      </c>
      <c r="C1" s="1"/>
      <c r="D1" s="1"/>
      <c r="E1" s="1"/>
      <c r="F1" s="1"/>
      <c r="G1" s="1"/>
      <c r="H1" s="1"/>
      <c r="I1" s="1"/>
    </row>
    <row r="2" spans="1:9" ht="21" x14ac:dyDescent="0.3">
      <c r="A2" s="8"/>
      <c r="B2" s="2" t="s">
        <v>8</v>
      </c>
      <c r="C2" s="2"/>
      <c r="D2" s="2"/>
      <c r="E2" s="2"/>
      <c r="F2" s="2"/>
      <c r="G2" s="2"/>
      <c r="H2" s="2"/>
      <c r="I2" s="2"/>
    </row>
    <row r="3" spans="1:9" ht="16.5" x14ac:dyDescent="0.25">
      <c r="A3" s="8"/>
      <c r="B3" s="3" t="str">
        <f>B1&amp;" 社外秘"</f>
        <v>Mitchell、Morris、Ward、および Cook 社外秘</v>
      </c>
      <c r="C3" s="3"/>
      <c r="D3" s="3"/>
      <c r="E3" s="3"/>
      <c r="F3" s="3"/>
      <c r="G3" s="3"/>
      <c r="H3" s="3"/>
      <c r="I3" s="3"/>
    </row>
    <row r="4" spans="1:9" ht="28.5" customHeight="1" x14ac:dyDescent="0.25">
      <c r="A4" s="8"/>
      <c r="B4" s="37" t="s">
        <v>9</v>
      </c>
      <c r="C4" s="9"/>
      <c r="D4" s="9"/>
      <c r="E4" s="9"/>
      <c r="F4" s="9"/>
      <c r="G4" s="9"/>
      <c r="H4" s="9"/>
      <c r="I4" s="9"/>
    </row>
    <row r="5" spans="1:9" ht="15.75" x14ac:dyDescent="0.25">
      <c r="A5" s="8"/>
      <c r="B5" s="5" t="s">
        <v>10</v>
      </c>
      <c r="C5" s="5" t="s">
        <v>22</v>
      </c>
      <c r="D5" s="5" t="s">
        <v>23</v>
      </c>
      <c r="E5" s="5" t="s">
        <v>24</v>
      </c>
      <c r="F5" s="5" t="s">
        <v>25</v>
      </c>
      <c r="G5" s="5" t="s">
        <v>26</v>
      </c>
      <c r="H5" s="5" t="s">
        <v>27</v>
      </c>
      <c r="I5" s="5" t="s">
        <v>28</v>
      </c>
    </row>
    <row r="6" spans="1:9" ht="15.75" x14ac:dyDescent="0.25">
      <c r="A6" s="8"/>
      <c r="B6" s="9" t="s">
        <v>11</v>
      </c>
      <c r="C6" s="10">
        <v>0.1</v>
      </c>
      <c r="D6" s="10">
        <v>0.4</v>
      </c>
      <c r="E6" s="10">
        <v>0</v>
      </c>
      <c r="F6" s="10">
        <v>0</v>
      </c>
      <c r="G6" s="10">
        <v>0</v>
      </c>
      <c r="H6" s="10">
        <v>0.5</v>
      </c>
      <c r="I6" s="11">
        <f>SUM(パラメーター[[#This Row],[ジェネラル パートナー]:[管理スタッフ]])</f>
        <v>1</v>
      </c>
    </row>
    <row r="7" spans="1:9" ht="15.75" x14ac:dyDescent="0.25">
      <c r="A7" s="8"/>
      <c r="B7" s="9" t="s">
        <v>12</v>
      </c>
      <c r="C7" s="10">
        <v>0.1</v>
      </c>
      <c r="D7" s="10">
        <v>0.4</v>
      </c>
      <c r="E7" s="10">
        <v>0</v>
      </c>
      <c r="F7" s="10">
        <v>0.1</v>
      </c>
      <c r="G7" s="10">
        <v>0</v>
      </c>
      <c r="H7" s="10">
        <v>0.4</v>
      </c>
      <c r="I7" s="11">
        <f>SUM(パラメーター[[#This Row],[ジェネラル パートナー]:[管理スタッフ]])</f>
        <v>1</v>
      </c>
    </row>
    <row r="8" spans="1:9" ht="15.75" x14ac:dyDescent="0.25">
      <c r="A8" s="8"/>
      <c r="B8" s="9" t="s">
        <v>13</v>
      </c>
      <c r="C8" s="10">
        <v>0.2</v>
      </c>
      <c r="D8" s="10">
        <v>0</v>
      </c>
      <c r="E8" s="10">
        <v>0.5</v>
      </c>
      <c r="F8" s="10">
        <v>0</v>
      </c>
      <c r="G8" s="10">
        <v>0</v>
      </c>
      <c r="H8" s="10">
        <v>0.3</v>
      </c>
      <c r="I8" s="11">
        <f>SUM(パラメーター[[#This Row],[ジェネラル パートナー]:[管理スタッフ]])</f>
        <v>1</v>
      </c>
    </row>
    <row r="9" spans="1:9" ht="15.75" x14ac:dyDescent="0.25">
      <c r="A9" s="8"/>
      <c r="B9" s="9" t="s">
        <v>14</v>
      </c>
      <c r="C9" s="10">
        <v>0.1</v>
      </c>
      <c r="D9" s="10">
        <v>0</v>
      </c>
      <c r="E9" s="10">
        <v>0</v>
      </c>
      <c r="F9" s="10">
        <v>0.6</v>
      </c>
      <c r="G9" s="10">
        <v>0</v>
      </c>
      <c r="H9" s="10">
        <v>0.3</v>
      </c>
      <c r="I9" s="11">
        <f>SUM(パラメーター[[#This Row],[ジェネラル パートナー]:[管理スタッフ]])</f>
        <v>1</v>
      </c>
    </row>
    <row r="10" spans="1:9" ht="15.75" x14ac:dyDescent="0.25">
      <c r="A10" s="8"/>
      <c r="B10" s="9" t="s">
        <v>15</v>
      </c>
      <c r="C10" s="10">
        <v>0.2</v>
      </c>
      <c r="D10" s="10">
        <v>0.1</v>
      </c>
      <c r="E10" s="10">
        <v>0.4</v>
      </c>
      <c r="F10" s="10">
        <v>0</v>
      </c>
      <c r="G10" s="10">
        <v>0</v>
      </c>
      <c r="H10" s="10">
        <v>0.3</v>
      </c>
      <c r="I10" s="11">
        <f>SUM(パラメーター[[#This Row],[ジェネラル パートナー]:[管理スタッフ]])</f>
        <v>1</v>
      </c>
    </row>
    <row r="11" spans="1:9" ht="15.75" x14ac:dyDescent="0.25">
      <c r="A11" s="8"/>
      <c r="B11" s="9" t="s">
        <v>16</v>
      </c>
      <c r="C11" s="10">
        <v>0.1</v>
      </c>
      <c r="D11" s="10">
        <v>0.2</v>
      </c>
      <c r="E11" s="10">
        <v>0</v>
      </c>
      <c r="F11" s="10">
        <v>0</v>
      </c>
      <c r="G11" s="10">
        <v>0.4</v>
      </c>
      <c r="H11" s="10">
        <v>0.3</v>
      </c>
      <c r="I11" s="11">
        <f>SUM(パラメーター[[#This Row],[ジェネラル パートナー]:[管理スタッフ]])</f>
        <v>1</v>
      </c>
    </row>
    <row r="12" spans="1:9" ht="15.75" x14ac:dyDescent="0.25">
      <c r="A12" s="12"/>
      <c r="B12" s="9" t="s">
        <v>17</v>
      </c>
      <c r="C12" s="13">
        <v>350</v>
      </c>
      <c r="D12" s="13">
        <v>250</v>
      </c>
      <c r="E12" s="13">
        <v>300</v>
      </c>
      <c r="F12" s="13">
        <v>275</v>
      </c>
      <c r="G12" s="13">
        <v>225</v>
      </c>
      <c r="H12" s="13">
        <v>125</v>
      </c>
      <c r="I12" s="10"/>
    </row>
    <row r="13" spans="1:9" ht="15.75" x14ac:dyDescent="0.25">
      <c r="A13" s="8"/>
      <c r="B13" s="9"/>
      <c r="C13" s="9"/>
      <c r="D13" s="9"/>
      <c r="E13" s="9"/>
      <c r="F13" s="9"/>
      <c r="G13" s="9"/>
      <c r="H13" s="9"/>
      <c r="I13" s="9"/>
    </row>
    <row r="14" spans="1:9" ht="15.75" x14ac:dyDescent="0.25">
      <c r="A14" s="8"/>
      <c r="B14" s="8"/>
      <c r="C14" s="8"/>
      <c r="D14" s="8"/>
      <c r="E14" s="8"/>
      <c r="F14" s="8"/>
      <c r="G14" s="8"/>
      <c r="H14" s="8"/>
      <c r="I14" s="8"/>
    </row>
    <row r="15" spans="1:9" ht="15.75" x14ac:dyDescent="0.25">
      <c r="A15" s="8"/>
      <c r="B15" s="8"/>
      <c r="C15" s="8"/>
      <c r="D15" s="8"/>
      <c r="E15" s="8"/>
      <c r="F15" s="8"/>
      <c r="G15" s="8"/>
      <c r="H15" s="8"/>
      <c r="I15" s="8"/>
    </row>
    <row r="16" spans="1:9" ht="15.75" x14ac:dyDescent="0.25">
      <c r="A16" s="8"/>
      <c r="B16" s="8" t="s">
        <v>18</v>
      </c>
      <c r="C16" s="14">
        <f>SUBTOTAL(109,詳細[ジェネラル パートナー])</f>
        <v>78750</v>
      </c>
      <c r="D16" s="14">
        <f>SUBTOTAL(109,詳細[会社弁護士])</f>
        <v>66250</v>
      </c>
      <c r="E16" s="14">
        <f>SUBTOTAL(109,詳細[訴訟弁護士])</f>
        <v>105000</v>
      </c>
      <c r="F16" s="14">
        <f>SUBTOTAL(109,詳細[知的財産弁護士])</f>
        <v>35750</v>
      </c>
      <c r="G16" s="14">
        <f>SUBTOTAL(109,詳細[破産弁護士])</f>
        <v>0</v>
      </c>
      <c r="H16" s="14">
        <f>SUBTOTAL(109,詳細[管理スタッフ])</f>
        <v>66250</v>
      </c>
      <c r="I16" s="8"/>
    </row>
    <row r="17" spans="1:9" ht="15.75" x14ac:dyDescent="0.25">
      <c r="A17" s="8"/>
      <c r="B17" s="8" t="s">
        <v>19</v>
      </c>
      <c r="C17" s="14">
        <f>SUBTOTAL(109,詳細[ジェネラル パートナー2])</f>
        <v>79275</v>
      </c>
      <c r="D17" s="14">
        <f>SUBTOTAL(109,詳細[会社弁護士 2])</f>
        <v>67375</v>
      </c>
      <c r="E17" s="14">
        <f>SUBTOTAL(109,詳細[訴訟弁護士 2])</f>
        <v>105600</v>
      </c>
      <c r="F17" s="14">
        <f>SUBTOTAL(109,詳細[知的財産弁護士 2])</f>
        <v>34650</v>
      </c>
      <c r="G17" s="14">
        <f>SUBTOTAL(109,詳細[破産弁護士 2])</f>
        <v>0</v>
      </c>
      <c r="H17" s="14">
        <f>SUBTOTAL(109,詳細[管理スタッフ 2])</f>
        <v>67000</v>
      </c>
      <c r="I17" s="8"/>
    </row>
    <row r="18" spans="1:9" ht="15.75" x14ac:dyDescent="0.25">
      <c r="A18" s="8"/>
      <c r="B18" s="8" t="s">
        <v>20</v>
      </c>
      <c r="C18" s="15">
        <f>C16/$C$12</f>
        <v>225</v>
      </c>
      <c r="D18" s="15">
        <f t="shared" ref="D18:H18" si="0">D16/$C$12</f>
        <v>189.28571428571428</v>
      </c>
      <c r="E18" s="15">
        <f t="shared" si="0"/>
        <v>300</v>
      </c>
      <c r="F18" s="15">
        <f t="shared" si="0"/>
        <v>102.14285714285714</v>
      </c>
      <c r="G18" s="15">
        <f t="shared" si="0"/>
        <v>0</v>
      </c>
      <c r="H18" s="15">
        <f t="shared" si="0"/>
        <v>189.28571428571428</v>
      </c>
      <c r="I18" s="8"/>
    </row>
    <row r="19" spans="1:9" ht="15.75" x14ac:dyDescent="0.25">
      <c r="A19" s="8"/>
      <c r="B19" s="8" t="s">
        <v>21</v>
      </c>
      <c r="C19" s="15">
        <f>C17/$C$12</f>
        <v>226.5</v>
      </c>
      <c r="D19" s="15">
        <f>D17/$C$12</f>
        <v>192.5</v>
      </c>
      <c r="E19" s="15">
        <f>E17/$C$12</f>
        <v>301.71428571428572</v>
      </c>
      <c r="F19" s="15">
        <f>F17/$C$12</f>
        <v>99</v>
      </c>
      <c r="G19" s="15">
        <f>G17/$C$12</f>
        <v>0</v>
      </c>
      <c r="H19" s="15">
        <f>H17/$C$12</f>
        <v>191.42857142857142</v>
      </c>
      <c r="I19" s="8"/>
    </row>
    <row r="20" spans="1:9" ht="15.75" x14ac:dyDescent="0.25">
      <c r="A20" s="8"/>
      <c r="B20" s="16"/>
      <c r="C20" s="16"/>
      <c r="D20" s="16"/>
      <c r="E20" s="16"/>
      <c r="F20" s="16"/>
      <c r="G20" s="16"/>
      <c r="H20" s="16"/>
      <c r="I20" s="16"/>
    </row>
    <row r="21" spans="1:9" ht="15.75" x14ac:dyDescent="0.25">
      <c r="A21" s="8"/>
      <c r="B21" s="16"/>
      <c r="C21" s="16"/>
      <c r="D21" s="16"/>
      <c r="E21" s="16"/>
      <c r="F21" s="16"/>
      <c r="G21" s="16"/>
      <c r="H21" s="16"/>
      <c r="I21" s="16"/>
    </row>
  </sheetData>
  <phoneticPr fontId="24"/>
  <dataValidations count="13">
    <dataValidation allowBlank="1" showInputMessage="1" showErrorMessage="1" prompt="このワークシートでプロジェクト パラメーターを作成します。右側のセルに会社名を入力してください。役に立つ手順は、この列のセルに表示されます。" sqref="A1" xr:uid="{6FC3E8B1-C0A2-42AA-8F0E-0D695FC63CB6}"/>
    <dataValidation allowBlank="1" showInputMessage="1" showErrorMessage="1" prompt="このワークシートのタイトルは、右のセルに表示されます。" sqref="A2" xr:uid="{6EB94BD0-54FB-44A8-83B9-AB3E2370C302}"/>
    <dataValidation allowBlank="1" showInputMessage="1" showErrorMessage="1" prompt="社外秘に関するメッセージが、右のセルに表示されます。" sqref="A3" xr:uid="{91E01392-D2DF-4244-9AF5-F32317DCC422}"/>
    <dataValidation allowBlank="1" showInputMessage="1" showErrorMessage="1" prompt="ヒントは、右のセルに表示されます。" sqref="A4" xr:uid="{3FBFD3BF-84CA-4F7B-83C9-C84A0A65C6DC}"/>
    <dataValidation allowBlank="1" showInputMessage="1" showErrorMessage="1" prompt="右のセルから始まるパラメーター テーブルに詳細を入力します。次の手順はセル A12 に表示されます。" sqref="A5" xr:uid="{5E948FCD-89D6-4A61-BD64-6325AF3CF35A}"/>
    <dataValidation allowBlank="1" showInputMessage="1" showErrorMessage="1" prompt="右のセル (C12 から H12) に、混合レートを入力します。次の指示はセル A14 に表示されます。" sqref="A12" xr:uid="{D3B2DEC6-C465-4450-8533-D7628C55CDB3}"/>
    <dataValidation allowBlank="1" showInputMessage="1" showErrorMessage="1" prompt="費用の計画と実績を示す縦棒グラフは右のセルに表示され、時間数の計画と実績を示す縦棒グラフはセル F14 に表示されます。" sqref="A14" xr:uid="{726DE6E7-A171-4920-9CEE-8BA1B27EABF7}"/>
    <dataValidation allowBlank="1" showInputMessage="1" showErrorMessage="1" prompt="ジェネラル パートナー" sqref="C15" xr:uid="{763DA564-C32C-4E67-A146-CD6069CF05D4}"/>
    <dataValidation allowBlank="1" showInputMessage="1" showErrorMessage="1" prompt="業務" sqref="D15" xr:uid="{2BF837ED-8185-4FB6-B951-39AC66300442}"/>
    <dataValidation allowBlank="1" showInputMessage="1" showErrorMessage="1" prompt="訴訟弁護士" sqref="E15" xr:uid="{041AD69D-B1AC-4C98-BDB4-11E794ACF924}"/>
    <dataValidation allowBlank="1" showInputMessage="1" showErrorMessage="1" prompt="知的財産" sqref="F15" xr:uid="{DDC63BE6-7C21-4965-A51E-9CFFAFAD4B83}"/>
    <dataValidation allowBlank="1" showInputMessage="1" showErrorMessage="1" prompt="破産" sqref="G15" xr:uid="{7D9BE9C5-2B39-4BDC-8594-D4365E27EFE4}"/>
    <dataValidation allowBlank="1" showInputMessage="1" showErrorMessage="1" prompt="管理スタッフ" sqref="H15" xr:uid="{FA19793B-CD19-424D-A5CC-80F7AAC9147A}"/>
  </dataValidations>
  <pageMargins left="0.7" right="0.7" top="0.75" bottom="0.75" header="0.3" footer="0.3"/>
  <pageSetup paperSize="9" scale="97" orientation="portrait" r:id="rId1"/>
  <colBreaks count="2" manualBreakCount="2">
    <brk id="4" max="41" man="1"/>
    <brk id="9" max="41" man="1"/>
  </colBreaks>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AC10"/>
  <sheetViews>
    <sheetView showGridLines="0" zoomScaleNormal="100" workbookViewId="0"/>
  </sheetViews>
  <sheetFormatPr defaultColWidth="9" defaultRowHeight="15.75" x14ac:dyDescent="0.25"/>
  <cols>
    <col min="1" max="1" width="1.75" style="20" customWidth="1"/>
    <col min="2" max="2" width="25.5" style="22" customWidth="1"/>
    <col min="3" max="3" width="23.75" style="22" customWidth="1"/>
    <col min="4" max="7" width="11.75" style="22" customWidth="1"/>
    <col min="8" max="8" width="11.875" style="22" customWidth="1"/>
    <col min="9" max="10" width="12.5" style="22" customWidth="1"/>
    <col min="11" max="11" width="11.25" style="22" customWidth="1"/>
    <col min="12" max="13" width="9.875" style="22" hidden="1" customWidth="1"/>
    <col min="14" max="14" width="10.25" style="22" hidden="1" customWidth="1"/>
    <col min="15" max="15" width="20.625" style="22" hidden="1" customWidth="1"/>
    <col min="16" max="16" width="14.75" style="22" hidden="1" customWidth="1"/>
    <col min="17" max="17" width="9.375" style="22" hidden="1" customWidth="1"/>
    <col min="18" max="18" width="12.5" style="22" hidden="1" customWidth="1"/>
    <col min="19" max="19" width="12.25" style="22" hidden="1" customWidth="1"/>
    <col min="20" max="20" width="12.5" style="22" hidden="1" customWidth="1"/>
    <col min="21" max="21" width="16.375" style="22" hidden="1" customWidth="1"/>
    <col min="22" max="22" width="14.5" style="22" hidden="1" customWidth="1"/>
    <col min="23" max="23" width="15.375" style="22" hidden="1" customWidth="1"/>
    <col min="24" max="24" width="2.625" style="22" customWidth="1"/>
    <col min="25" max="16384" width="9" style="22"/>
  </cols>
  <sheetData>
    <row r="1" spans="1:29" ht="35.450000000000003" customHeight="1" x14ac:dyDescent="0.45">
      <c r="B1" s="21" t="str">
        <f>'プロジェクト パラメーター'!B1</f>
        <v>Mitchell、Morris、Ward、および Cook</v>
      </c>
      <c r="C1" s="21"/>
      <c r="D1" s="21"/>
      <c r="E1" s="21"/>
      <c r="F1" s="21"/>
      <c r="G1" s="21"/>
      <c r="H1" s="21"/>
      <c r="I1" s="21"/>
      <c r="J1" s="21"/>
      <c r="K1" s="21"/>
    </row>
    <row r="2" spans="1:29" ht="21" x14ac:dyDescent="0.3">
      <c r="B2" s="23" t="str">
        <f>'プロジェクト パラメーター'!B2</f>
        <v>法律事務所のプロジェクト計画</v>
      </c>
      <c r="C2" s="23"/>
      <c r="D2" s="23"/>
      <c r="E2" s="23"/>
      <c r="F2" s="23"/>
      <c r="G2" s="23"/>
      <c r="H2" s="23"/>
      <c r="I2" s="23"/>
      <c r="J2" s="23"/>
      <c r="K2" s="23"/>
      <c r="Y2" s="39" t="s">
        <v>49</v>
      </c>
      <c r="Z2" s="40"/>
      <c r="AA2" s="40"/>
      <c r="AB2" s="40"/>
      <c r="AC2" s="40"/>
    </row>
    <row r="3" spans="1:29" s="26" customFormat="1" ht="29.25" customHeight="1" x14ac:dyDescent="0.25">
      <c r="A3" s="24"/>
      <c r="B3" s="25" t="str">
        <f>'プロジェクト パラメーター'!B3</f>
        <v>Mitchell、Morris、Ward、および Cook 社外秘</v>
      </c>
      <c r="C3" s="25"/>
      <c r="D3" s="25"/>
      <c r="E3" s="25"/>
      <c r="F3" s="25"/>
      <c r="G3" s="25"/>
      <c r="H3" s="25"/>
      <c r="I3" s="25"/>
      <c r="J3" s="25"/>
      <c r="K3" s="25"/>
      <c r="Y3" s="40"/>
      <c r="Z3" s="40"/>
      <c r="AA3" s="40"/>
      <c r="AB3" s="40"/>
      <c r="AC3" s="40"/>
    </row>
    <row r="4" spans="1:29" ht="28.5" x14ac:dyDescent="0.25">
      <c r="A4" s="24"/>
      <c r="B4" s="27" t="s">
        <v>29</v>
      </c>
      <c r="C4" s="27" t="s">
        <v>10</v>
      </c>
      <c r="D4" s="27" t="s">
        <v>35</v>
      </c>
      <c r="E4" s="27" t="s">
        <v>36</v>
      </c>
      <c r="F4" s="27" t="s">
        <v>37</v>
      </c>
      <c r="G4" s="27" t="s">
        <v>38</v>
      </c>
      <c r="H4" s="27" t="s">
        <v>39</v>
      </c>
      <c r="I4" s="27" t="s">
        <v>40</v>
      </c>
      <c r="J4" s="27" t="s">
        <v>41</v>
      </c>
      <c r="K4" s="27" t="s">
        <v>42</v>
      </c>
      <c r="L4" s="27" t="s">
        <v>22</v>
      </c>
      <c r="M4" s="27" t="s">
        <v>23</v>
      </c>
      <c r="N4" s="27" t="s">
        <v>24</v>
      </c>
      <c r="O4" s="27" t="s">
        <v>25</v>
      </c>
      <c r="P4" s="27" t="s">
        <v>26</v>
      </c>
      <c r="Q4" s="27" t="s">
        <v>27</v>
      </c>
      <c r="R4" s="27" t="s">
        <v>43</v>
      </c>
      <c r="S4" s="27" t="s">
        <v>44</v>
      </c>
      <c r="T4" s="27" t="s">
        <v>45</v>
      </c>
      <c r="U4" s="27" t="s">
        <v>46</v>
      </c>
      <c r="V4" s="27" t="s">
        <v>47</v>
      </c>
      <c r="W4" s="27" t="s">
        <v>48</v>
      </c>
      <c r="Y4" s="40"/>
      <c r="Z4" s="40"/>
      <c r="AA4" s="40"/>
      <c r="AB4" s="40"/>
      <c r="AC4" s="40"/>
    </row>
    <row r="5" spans="1:29" x14ac:dyDescent="0.25">
      <c r="B5" s="17" t="s">
        <v>30</v>
      </c>
      <c r="C5" s="17" t="s">
        <v>11</v>
      </c>
      <c r="D5" s="28">
        <f ca="1">TODAY()</f>
        <v>45016</v>
      </c>
      <c r="E5" s="28">
        <f ca="1">TODAY()+60</f>
        <v>45076</v>
      </c>
      <c r="F5" s="28">
        <f ca="1">TODAY()+10</f>
        <v>45026</v>
      </c>
      <c r="G5" s="28">
        <f ca="1">TODAY()+65</f>
        <v>45081</v>
      </c>
      <c r="H5" s="17">
        <v>200</v>
      </c>
      <c r="I5" s="17">
        <v>220</v>
      </c>
      <c r="J5" s="17">
        <f ca="1">DAYS360(詳細[[#This Row],[開始計画]],詳細[[#This Row],[終了計画]],FALSE)</f>
        <v>60</v>
      </c>
      <c r="K5" s="17">
        <f ca="1">DAYS360(詳細[[#This Row],[開始実績]],詳細[[#This Row],[終了実績]],FALSE)</f>
        <v>54</v>
      </c>
      <c r="L5"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7000</v>
      </c>
      <c r="M5"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20000</v>
      </c>
      <c r="N5"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0</v>
      </c>
      <c r="O5"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0</v>
      </c>
      <c r="P5"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5"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12500</v>
      </c>
      <c r="R5"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7700</v>
      </c>
      <c r="S5"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22000</v>
      </c>
      <c r="T5"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0</v>
      </c>
      <c r="U5"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0</v>
      </c>
      <c r="V5"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5"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13750</v>
      </c>
      <c r="Y5" s="40"/>
      <c r="Z5" s="40"/>
      <c r="AA5" s="40"/>
      <c r="AB5" s="40"/>
      <c r="AC5" s="40"/>
    </row>
    <row r="6" spans="1:29" x14ac:dyDescent="0.25">
      <c r="B6" s="17" t="s">
        <v>31</v>
      </c>
      <c r="C6" s="17" t="s">
        <v>12</v>
      </c>
      <c r="D6" s="28">
        <f ca="1">TODAY()+30</f>
        <v>45046</v>
      </c>
      <c r="E6" s="28">
        <f ca="1">TODAY()+100</f>
        <v>45116</v>
      </c>
      <c r="F6" s="28">
        <f ca="1">TODAY()+40</f>
        <v>45056</v>
      </c>
      <c r="G6" s="28">
        <f ca="1">TODAY()+110</f>
        <v>45126</v>
      </c>
      <c r="H6" s="17">
        <v>400</v>
      </c>
      <c r="I6" s="17">
        <v>390</v>
      </c>
      <c r="J6" s="17">
        <f ca="1">DAYS360(詳細[[#This Row],[開始計画]],詳細[[#This Row],[終了計画]],FALSE)</f>
        <v>69</v>
      </c>
      <c r="K6" s="17">
        <f ca="1">DAYS360(詳細[[#This Row],[開始実績]],詳細[[#This Row],[終了実績]],FALSE)</f>
        <v>69</v>
      </c>
      <c r="L6"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14000</v>
      </c>
      <c r="M6"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40000</v>
      </c>
      <c r="N6"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0</v>
      </c>
      <c r="O6"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11000</v>
      </c>
      <c r="P6"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6"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20000</v>
      </c>
      <c r="R6"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13650</v>
      </c>
      <c r="S6"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39000</v>
      </c>
      <c r="T6"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0</v>
      </c>
      <c r="U6"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10725</v>
      </c>
      <c r="V6"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6"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19500</v>
      </c>
      <c r="Y6" s="40"/>
      <c r="Z6" s="40"/>
      <c r="AA6" s="40"/>
      <c r="AB6" s="40"/>
      <c r="AC6" s="40"/>
    </row>
    <row r="7" spans="1:29" x14ac:dyDescent="0.25">
      <c r="B7" s="17" t="s">
        <v>32</v>
      </c>
      <c r="C7" s="17" t="s">
        <v>13</v>
      </c>
      <c r="D7" s="28">
        <f ca="1">TODAY()+150</f>
        <v>45166</v>
      </c>
      <c r="E7" s="28">
        <f ca="1">TODAY()+150</f>
        <v>45166</v>
      </c>
      <c r="F7" s="28">
        <f ca="1">TODAY()+150</f>
        <v>45166</v>
      </c>
      <c r="G7" s="28">
        <f ca="1">TODAY()+170</f>
        <v>45186</v>
      </c>
      <c r="H7" s="17">
        <v>500</v>
      </c>
      <c r="I7" s="17">
        <v>500</v>
      </c>
      <c r="J7" s="17">
        <f ca="1">DAYS360(詳細[[#This Row],[開始計画]],詳細[[#This Row],[終了計画]],FALSE)</f>
        <v>0</v>
      </c>
      <c r="K7" s="17">
        <f ca="1">DAYS360(詳細[[#This Row],[開始実績]],詳細[[#This Row],[終了実績]],FALSE)</f>
        <v>19</v>
      </c>
      <c r="L7"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35000</v>
      </c>
      <c r="M7"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0</v>
      </c>
      <c r="N7"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75000</v>
      </c>
      <c r="O7"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0</v>
      </c>
      <c r="P7"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7"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18750</v>
      </c>
      <c r="R7"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35000</v>
      </c>
      <c r="S7"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0</v>
      </c>
      <c r="T7"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75000</v>
      </c>
      <c r="U7"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0</v>
      </c>
      <c r="V7"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7"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18750</v>
      </c>
      <c r="Y7" s="40"/>
      <c r="Z7" s="40"/>
      <c r="AA7" s="40"/>
      <c r="AB7" s="40"/>
      <c r="AC7" s="40"/>
    </row>
    <row r="8" spans="1:29" x14ac:dyDescent="0.25">
      <c r="B8" s="17" t="s">
        <v>33</v>
      </c>
      <c r="C8" s="17" t="s">
        <v>14</v>
      </c>
      <c r="D8" s="28">
        <f ca="1">TODAY()+200</f>
        <v>45216</v>
      </c>
      <c r="E8" s="28">
        <f ca="1">TODAY()+230</f>
        <v>45246</v>
      </c>
      <c r="F8" s="28">
        <f ca="1">TODAY()+230</f>
        <v>45246</v>
      </c>
      <c r="G8" s="28">
        <f ca="1">TODAY()+230</f>
        <v>45246</v>
      </c>
      <c r="H8" s="17">
        <v>150</v>
      </c>
      <c r="I8" s="17">
        <v>145</v>
      </c>
      <c r="J8" s="17">
        <f ca="1">DAYS360(詳細[[#This Row],[開始計画]],詳細[[#This Row],[終了計画]],FALSE)</f>
        <v>29</v>
      </c>
      <c r="K8" s="17">
        <f ca="1">DAYS360(詳細[[#This Row],[開始実績]],詳細[[#This Row],[終了実績]],FALSE)</f>
        <v>0</v>
      </c>
      <c r="L8"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5250</v>
      </c>
      <c r="M8"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0</v>
      </c>
      <c r="N8"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0</v>
      </c>
      <c r="O8"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24750</v>
      </c>
      <c r="P8"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8"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5625</v>
      </c>
      <c r="R8"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5075</v>
      </c>
      <c r="S8"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0</v>
      </c>
      <c r="T8"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0</v>
      </c>
      <c r="U8"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23925</v>
      </c>
      <c r="V8"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8"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5437.5</v>
      </c>
      <c r="Y8" s="40"/>
      <c r="Z8" s="40"/>
      <c r="AA8" s="40"/>
      <c r="AB8" s="40"/>
      <c r="AC8" s="40"/>
    </row>
    <row r="9" spans="1:29" x14ac:dyDescent="0.25">
      <c r="B9" s="17" t="s">
        <v>34</v>
      </c>
      <c r="C9" s="17" t="s">
        <v>15</v>
      </c>
      <c r="D9" s="28">
        <f ca="1">TODAY()+220</f>
        <v>45236</v>
      </c>
      <c r="E9" s="28">
        <f ca="1">TODAY()+250</f>
        <v>45266</v>
      </c>
      <c r="F9" s="28">
        <f ca="1">TODAY()+230</f>
        <v>45246</v>
      </c>
      <c r="G9" s="28">
        <f ca="1">TODAY()+259</f>
        <v>45275</v>
      </c>
      <c r="H9" s="17">
        <v>250</v>
      </c>
      <c r="I9" s="17">
        <v>255</v>
      </c>
      <c r="J9" s="17">
        <f ca="1">DAYS360(詳細[[#This Row],[開始計画]],詳細[[#This Row],[終了計画]],FALSE)</f>
        <v>30</v>
      </c>
      <c r="K9" s="17">
        <f ca="1">DAYS360(詳細[[#This Row],[開始実績]],詳細[[#This Row],[終了実績]],FALSE)</f>
        <v>29</v>
      </c>
      <c r="L9"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17500</v>
      </c>
      <c r="M9"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6250</v>
      </c>
      <c r="N9"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30000</v>
      </c>
      <c r="O9"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0</v>
      </c>
      <c r="P9"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9"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9375</v>
      </c>
      <c r="R9" s="29">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17850</v>
      </c>
      <c r="S9" s="29">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6375</v>
      </c>
      <c r="T9" s="29">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30600</v>
      </c>
      <c r="U9" s="29">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0</v>
      </c>
      <c r="V9" s="29">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9" s="29">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9562.5</v>
      </c>
      <c r="Y9" s="40"/>
      <c r="Z9" s="40"/>
      <c r="AA9" s="40"/>
      <c r="AB9" s="40"/>
      <c r="AC9" s="40"/>
    </row>
    <row r="10" spans="1:29" x14ac:dyDescent="0.25">
      <c r="B10" s="22" t="s">
        <v>59</v>
      </c>
      <c r="H10" s="22">
        <f>SUBTOTAL(109,詳細[作業時間計画])</f>
        <v>1500</v>
      </c>
      <c r="I10" s="22">
        <f>SUBTOTAL(109,詳細[作業時間実績])</f>
        <v>1510</v>
      </c>
      <c r="J10" s="22">
        <f ca="1">SUBTOTAL(109,詳細[継続期間計画])</f>
        <v>188</v>
      </c>
      <c r="K10" s="22">
        <f ca="1">SUBTOTAL(109,詳細[継続期間実績])</f>
        <v>171</v>
      </c>
    </row>
  </sheetData>
  <mergeCells count="1">
    <mergeCell ref="Y2:AC9"/>
  </mergeCells>
  <phoneticPr fontId="24"/>
  <dataValidations count="5">
    <dataValidation type="list" allowBlank="1" showInputMessage="1" showErrorMessage="1" sqref="C5:C9" xr:uid="{00000000-0002-0000-0100-000000000000}">
      <formula1>ProjectType</formula1>
    </dataValidation>
    <dataValidation allowBlank="1" showInputMessage="1" showErrorMessage="1" prompt="このワークシートでプロジェクトの詳細を作成します。会社名は右のセルで自動更新されます。役に立つ手順は、この列のセルに表示されます。開始するには下方向キーを押します。" sqref="A1" xr:uid="{B4210ABD-01E5-4662-9B4C-54CDEE3D1ED3}"/>
    <dataValidation allowBlank="1" showInputMessage="1" showErrorMessage="1" prompt="このワークシートのタイトルは右のセルに表示され、情報のヒントはセル Y2 に表示されます。" sqref="A2" xr:uid="{A25080F2-F1D9-42E1-8563-4B8D2A655CAB}"/>
    <dataValidation allowBlank="1" showInputMessage="1" showErrorMessage="1" prompt="社外秘に関するメッセージが、右のセルに表示されます。" sqref="A3" xr:uid="{9106EF88-86A2-47E3-A77F-CC5117F275E5}"/>
    <dataValidation allowBlank="1" showInputMessage="1" showErrorMessage="1" prompt="右側のセルから始まる、詳細テーブルに情報を入力します。右の詳細テーブルのプロジェクトの種類は、プロジェクト パラメーター ワークシート内のパラメーター テーブルに合わせて自動更新されます。" sqref="A4" xr:uid="{6C243978-FC17-463B-8B2A-2570775D8105}"/>
  </dataValidations>
  <pageMargins left="0.7" right="0.7" top="0.75" bottom="0.75" header="0.3" footer="0.3"/>
  <pageSetup paperSize="9" fitToHeight="0" orientation="portrait"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T28"/>
  <sheetViews>
    <sheetView showGridLines="0" zoomScaleNormal="100" workbookViewId="0"/>
  </sheetViews>
  <sheetFormatPr defaultColWidth="9" defaultRowHeight="15.75" x14ac:dyDescent="0.25"/>
  <cols>
    <col min="1" max="1" width="1.75" style="20" customWidth="1"/>
    <col min="2" max="2" width="13.25" style="22" bestFit="1" customWidth="1"/>
    <col min="3" max="3" width="16.125" style="22" bestFit="1" customWidth="1"/>
    <col min="4" max="4" width="12.125" style="22" bestFit="1" customWidth="1"/>
    <col min="5" max="6" width="13.375" style="22" bestFit="1" customWidth="1"/>
    <col min="7" max="7" width="9.875" style="22" bestFit="1" customWidth="1"/>
    <col min="8" max="8" width="12.125" style="22" bestFit="1" customWidth="1"/>
    <col min="9" max="9" width="16.125" style="22" bestFit="1" customWidth="1"/>
    <col min="10" max="10" width="12.125" style="22" bestFit="1" customWidth="1"/>
    <col min="11" max="12" width="13.375" style="22" bestFit="1" customWidth="1"/>
    <col min="13" max="13" width="9.875" style="22" bestFit="1" customWidth="1"/>
    <col min="14" max="14" width="12.125" style="22" bestFit="1" customWidth="1"/>
    <col min="15" max="15" width="2.625" style="22" customWidth="1"/>
    <col min="16" max="16384" width="9" style="22"/>
  </cols>
  <sheetData>
    <row r="1" spans="1:20" ht="35.450000000000003" customHeight="1" x14ac:dyDescent="0.45">
      <c r="B1" s="21" t="str">
        <f>'プロジェクト パラメーター'!B1</f>
        <v>Mitchell、Morris、Ward、および Cook</v>
      </c>
      <c r="C1" s="21"/>
      <c r="D1" s="21"/>
      <c r="E1" s="21"/>
      <c r="F1" s="21"/>
      <c r="G1" s="21"/>
      <c r="H1" s="21"/>
      <c r="I1" s="21"/>
      <c r="J1" s="21"/>
      <c r="K1" s="21"/>
      <c r="L1" s="21"/>
      <c r="M1" s="21"/>
      <c r="N1" s="21"/>
    </row>
    <row r="2" spans="1:20" ht="21" x14ac:dyDescent="0.3">
      <c r="B2" s="23" t="str">
        <f>'プロジェクト パラメーター'!B2</f>
        <v>法律事務所のプロジェクト計画</v>
      </c>
      <c r="C2" s="23"/>
      <c r="D2" s="23"/>
      <c r="E2" s="23"/>
      <c r="F2" s="23"/>
      <c r="G2" s="23"/>
      <c r="H2" s="23"/>
      <c r="I2" s="23"/>
      <c r="J2" s="23"/>
      <c r="K2" s="23"/>
    </row>
    <row r="3" spans="1:20" ht="16.5" x14ac:dyDescent="0.25">
      <c r="B3" s="30" t="str">
        <f>'プロジェクト パラメーター'!B3</f>
        <v>Mitchell、Morris、Ward、および Cook 社外秘</v>
      </c>
      <c r="C3" s="30"/>
      <c r="D3" s="30"/>
      <c r="E3" s="30"/>
      <c r="F3" s="30"/>
      <c r="G3" s="30"/>
      <c r="H3" s="30"/>
      <c r="I3" s="30"/>
      <c r="J3" s="30"/>
      <c r="K3" s="30"/>
    </row>
    <row r="4" spans="1:20" ht="14.25" customHeight="1" x14ac:dyDescent="0.25">
      <c r="C4" s="41" t="s">
        <v>51</v>
      </c>
      <c r="D4" s="42"/>
      <c r="E4" s="42"/>
      <c r="F4" s="42"/>
      <c r="G4" s="42"/>
      <c r="H4" s="43"/>
      <c r="I4" s="41" t="s">
        <v>55</v>
      </c>
      <c r="J4" s="42"/>
      <c r="K4" s="42"/>
      <c r="L4" s="42"/>
      <c r="M4" s="42"/>
      <c r="N4" s="43"/>
      <c r="P4" s="31"/>
      <c r="Q4" s="32"/>
      <c r="R4" s="32"/>
      <c r="S4" s="32"/>
      <c r="T4" s="32"/>
    </row>
    <row r="5" spans="1:20" s="35" customFormat="1" x14ac:dyDescent="0.25">
      <c r="A5" s="33"/>
      <c r="B5" s="34" t="s">
        <v>29</v>
      </c>
      <c r="C5" s="38" t="s">
        <v>52</v>
      </c>
      <c r="D5" s="38" t="s">
        <v>60</v>
      </c>
      <c r="E5" s="38" t="s">
        <v>53</v>
      </c>
      <c r="F5" s="38" t="s">
        <v>61</v>
      </c>
      <c r="G5" s="38" t="s">
        <v>62</v>
      </c>
      <c r="H5" s="38" t="s">
        <v>54</v>
      </c>
      <c r="I5" s="38" t="s">
        <v>56</v>
      </c>
      <c r="J5" s="38" t="s">
        <v>63</v>
      </c>
      <c r="K5" s="38" t="s">
        <v>57</v>
      </c>
      <c r="L5" s="38" t="s">
        <v>64</v>
      </c>
      <c r="M5" s="38" t="s">
        <v>65</v>
      </c>
      <c r="N5" s="38" t="s">
        <v>58</v>
      </c>
      <c r="P5" s="32"/>
      <c r="Q5" s="32"/>
      <c r="R5" s="32"/>
      <c r="S5" s="32"/>
      <c r="T5" s="32"/>
    </row>
    <row r="6" spans="1:20" x14ac:dyDescent="0.25">
      <c r="B6" s="17" t="s">
        <v>30</v>
      </c>
      <c r="C6" s="36">
        <v>7000</v>
      </c>
      <c r="D6" s="36">
        <v>20000</v>
      </c>
      <c r="E6" s="36">
        <v>0</v>
      </c>
      <c r="F6" s="36">
        <v>0</v>
      </c>
      <c r="G6" s="36">
        <v>0</v>
      </c>
      <c r="H6" s="36">
        <v>12500</v>
      </c>
      <c r="I6" s="36">
        <v>7700</v>
      </c>
      <c r="J6" s="36">
        <v>22000</v>
      </c>
      <c r="K6" s="36">
        <v>0</v>
      </c>
      <c r="L6" s="36">
        <v>0</v>
      </c>
      <c r="M6" s="36">
        <v>0</v>
      </c>
      <c r="N6" s="36">
        <v>13750</v>
      </c>
      <c r="P6" s="32"/>
      <c r="Q6" s="32"/>
      <c r="R6" s="32"/>
      <c r="S6" s="32"/>
      <c r="T6" s="32"/>
    </row>
    <row r="7" spans="1:20" x14ac:dyDescent="0.25">
      <c r="B7" s="17" t="s">
        <v>31</v>
      </c>
      <c r="C7" s="36">
        <v>14000</v>
      </c>
      <c r="D7" s="36">
        <v>40000</v>
      </c>
      <c r="E7" s="36">
        <v>0</v>
      </c>
      <c r="F7" s="36">
        <v>11000</v>
      </c>
      <c r="G7" s="36">
        <v>0</v>
      </c>
      <c r="H7" s="36">
        <v>20000</v>
      </c>
      <c r="I7" s="36">
        <v>13650</v>
      </c>
      <c r="J7" s="36">
        <v>39000</v>
      </c>
      <c r="K7" s="36">
        <v>0</v>
      </c>
      <c r="L7" s="36">
        <v>10725</v>
      </c>
      <c r="M7" s="36">
        <v>0</v>
      </c>
      <c r="N7" s="36">
        <v>19500</v>
      </c>
      <c r="P7" s="32"/>
      <c r="Q7" s="32"/>
      <c r="R7" s="32"/>
      <c r="S7" s="32"/>
      <c r="T7" s="32"/>
    </row>
    <row r="8" spans="1:20" x14ac:dyDescent="0.25">
      <c r="B8" s="17" t="s">
        <v>32</v>
      </c>
      <c r="C8" s="36">
        <v>35000</v>
      </c>
      <c r="D8" s="36">
        <v>0</v>
      </c>
      <c r="E8" s="36">
        <v>75000</v>
      </c>
      <c r="F8" s="36">
        <v>0</v>
      </c>
      <c r="G8" s="36">
        <v>0</v>
      </c>
      <c r="H8" s="36">
        <v>18750</v>
      </c>
      <c r="I8" s="36">
        <v>35000</v>
      </c>
      <c r="J8" s="36">
        <v>0</v>
      </c>
      <c r="K8" s="36">
        <v>75000</v>
      </c>
      <c r="L8" s="36">
        <v>0</v>
      </c>
      <c r="M8" s="36">
        <v>0</v>
      </c>
      <c r="N8" s="36">
        <v>18750</v>
      </c>
      <c r="P8" s="32"/>
      <c r="Q8" s="32"/>
      <c r="R8" s="32"/>
      <c r="S8" s="32"/>
      <c r="T8" s="32"/>
    </row>
    <row r="9" spans="1:20" x14ac:dyDescent="0.25">
      <c r="B9" s="17" t="s">
        <v>33</v>
      </c>
      <c r="C9" s="36">
        <v>5250</v>
      </c>
      <c r="D9" s="36">
        <v>0</v>
      </c>
      <c r="E9" s="36">
        <v>0</v>
      </c>
      <c r="F9" s="36">
        <v>24750</v>
      </c>
      <c r="G9" s="36">
        <v>0</v>
      </c>
      <c r="H9" s="36">
        <v>5625</v>
      </c>
      <c r="I9" s="36">
        <v>5075</v>
      </c>
      <c r="J9" s="36">
        <v>0</v>
      </c>
      <c r="K9" s="36">
        <v>0</v>
      </c>
      <c r="L9" s="36">
        <v>23925</v>
      </c>
      <c r="M9" s="36">
        <v>0</v>
      </c>
      <c r="N9" s="36">
        <v>5437.5</v>
      </c>
      <c r="P9" s="32"/>
      <c r="Q9" s="32"/>
      <c r="R9" s="32"/>
      <c r="S9" s="32"/>
      <c r="T9" s="32"/>
    </row>
    <row r="10" spans="1:20" x14ac:dyDescent="0.25">
      <c r="B10" s="17" t="s">
        <v>34</v>
      </c>
      <c r="C10" s="36">
        <v>17500</v>
      </c>
      <c r="D10" s="36">
        <v>6250</v>
      </c>
      <c r="E10" s="36">
        <v>30000</v>
      </c>
      <c r="F10" s="36">
        <v>0</v>
      </c>
      <c r="G10" s="36">
        <v>0</v>
      </c>
      <c r="H10" s="36">
        <v>9375</v>
      </c>
      <c r="I10" s="36">
        <v>17850</v>
      </c>
      <c r="J10" s="36">
        <v>6375</v>
      </c>
      <c r="K10" s="36">
        <v>30600</v>
      </c>
      <c r="L10" s="36">
        <v>0</v>
      </c>
      <c r="M10" s="36">
        <v>0</v>
      </c>
      <c r="N10" s="36">
        <v>9562.5</v>
      </c>
      <c r="P10" s="32"/>
      <c r="Q10" s="32"/>
      <c r="R10" s="32"/>
      <c r="S10" s="32"/>
      <c r="T10" s="32"/>
    </row>
    <row r="11" spans="1:20" x14ac:dyDescent="0.25">
      <c r="B11" s="17" t="s">
        <v>50</v>
      </c>
      <c r="C11" s="36">
        <v>78750</v>
      </c>
      <c r="D11" s="36">
        <v>66250</v>
      </c>
      <c r="E11" s="36">
        <v>105000</v>
      </c>
      <c r="F11" s="36">
        <v>35750</v>
      </c>
      <c r="G11" s="36">
        <v>0</v>
      </c>
      <c r="H11" s="36">
        <v>66250</v>
      </c>
      <c r="I11" s="36">
        <v>79275</v>
      </c>
      <c r="J11" s="36">
        <v>67375</v>
      </c>
      <c r="K11" s="36">
        <v>105600</v>
      </c>
      <c r="L11" s="36">
        <v>34650</v>
      </c>
      <c r="M11" s="36">
        <v>0</v>
      </c>
      <c r="N11" s="36">
        <v>67000</v>
      </c>
      <c r="P11" s="32"/>
      <c r="Q11" s="32"/>
      <c r="R11" s="32"/>
      <c r="S11" s="32"/>
      <c r="T11" s="32"/>
    </row>
    <row r="12" spans="1:20" x14ac:dyDescent="0.25">
      <c r="B12" s="17"/>
      <c r="C12" s="17"/>
      <c r="D12" s="17"/>
      <c r="E12" s="17"/>
      <c r="F12" s="17"/>
      <c r="G12" s="17"/>
      <c r="H12" s="17"/>
      <c r="I12" s="17"/>
      <c r="J12" s="17"/>
      <c r="K12" s="17"/>
      <c r="L12" s="17"/>
      <c r="M12" s="17"/>
      <c r="N12" s="17"/>
      <c r="P12" s="32"/>
      <c r="Q12" s="32"/>
      <c r="R12" s="32"/>
      <c r="S12" s="32"/>
      <c r="T12" s="32"/>
    </row>
    <row r="13" spans="1:20" x14ac:dyDescent="0.25">
      <c r="B13" s="17"/>
      <c r="C13" s="17"/>
      <c r="D13" s="17"/>
      <c r="E13" s="17"/>
      <c r="F13" s="17"/>
      <c r="G13" s="17"/>
      <c r="H13" s="17"/>
      <c r="I13" s="17"/>
      <c r="J13" s="17"/>
      <c r="K13" s="17"/>
      <c r="L13" s="17"/>
      <c r="M13" s="17"/>
      <c r="N13" s="17"/>
      <c r="P13" s="32"/>
      <c r="Q13" s="32"/>
      <c r="R13" s="32"/>
      <c r="S13" s="32"/>
      <c r="T13" s="32"/>
    </row>
    <row r="14" spans="1:20" x14ac:dyDescent="0.25">
      <c r="B14" s="17"/>
      <c r="C14" s="17"/>
      <c r="D14" s="17"/>
      <c r="E14" s="17"/>
      <c r="F14" s="17"/>
      <c r="G14" s="17"/>
      <c r="H14" s="17"/>
      <c r="I14" s="17"/>
      <c r="J14" s="17"/>
      <c r="K14" s="17"/>
      <c r="L14" s="17"/>
      <c r="M14" s="17"/>
      <c r="N14" s="17"/>
      <c r="P14" s="32"/>
      <c r="Q14" s="32"/>
      <c r="R14" s="32"/>
      <c r="S14" s="32"/>
      <c r="T14" s="32"/>
    </row>
    <row r="15" spans="1:20" x14ac:dyDescent="0.25">
      <c r="B15" s="17"/>
      <c r="C15" s="17"/>
      <c r="D15" s="17"/>
      <c r="E15" s="17"/>
      <c r="F15" s="17"/>
      <c r="G15" s="17"/>
      <c r="H15" s="17"/>
      <c r="I15" s="17"/>
      <c r="J15" s="17"/>
      <c r="K15" s="17"/>
      <c r="L15" s="17"/>
      <c r="M15" s="17"/>
      <c r="N15" s="17"/>
      <c r="P15" s="32"/>
      <c r="Q15" s="32"/>
      <c r="R15" s="32"/>
      <c r="S15" s="32"/>
      <c r="T15" s="32"/>
    </row>
    <row r="16" spans="1:20" x14ac:dyDescent="0.25">
      <c r="B16" s="17"/>
      <c r="C16" s="17"/>
      <c r="D16" s="17"/>
      <c r="E16" s="17"/>
      <c r="F16" s="17"/>
      <c r="G16" s="17"/>
      <c r="H16" s="17"/>
      <c r="I16" s="17"/>
      <c r="J16" s="17"/>
      <c r="K16" s="17"/>
      <c r="L16" s="17"/>
      <c r="M16" s="17"/>
      <c r="N16" s="17"/>
    </row>
    <row r="17" spans="2:14" x14ac:dyDescent="0.25">
      <c r="B17" s="17"/>
      <c r="C17" s="17"/>
      <c r="D17" s="17"/>
      <c r="E17" s="17"/>
      <c r="F17" s="17"/>
      <c r="G17" s="17"/>
      <c r="H17" s="17"/>
      <c r="I17" s="17"/>
      <c r="J17" s="17"/>
      <c r="K17" s="17"/>
      <c r="L17" s="17"/>
      <c r="M17" s="17"/>
      <c r="N17" s="17"/>
    </row>
    <row r="18" spans="2:14" x14ac:dyDescent="0.25">
      <c r="B18" s="17"/>
      <c r="C18" s="17"/>
      <c r="D18" s="17"/>
      <c r="E18" s="17"/>
      <c r="F18" s="17"/>
      <c r="G18" s="17"/>
      <c r="H18" s="17"/>
      <c r="I18" s="17"/>
      <c r="J18" s="17"/>
      <c r="K18" s="17"/>
      <c r="L18" s="17"/>
      <c r="M18" s="17"/>
      <c r="N18" s="17"/>
    </row>
    <row r="19" spans="2:14" x14ac:dyDescent="0.25">
      <c r="B19" s="17"/>
      <c r="C19" s="17"/>
      <c r="D19" s="17"/>
      <c r="E19" s="17"/>
      <c r="F19" s="17"/>
      <c r="G19" s="17"/>
      <c r="H19" s="17"/>
      <c r="I19" s="17"/>
      <c r="J19" s="17"/>
      <c r="K19" s="17"/>
      <c r="L19" s="17"/>
      <c r="M19" s="17"/>
      <c r="N19" s="17"/>
    </row>
    <row r="20" spans="2:14" x14ac:dyDescent="0.25">
      <c r="B20" s="17"/>
      <c r="C20" s="17"/>
      <c r="D20" s="17"/>
      <c r="E20" s="17"/>
      <c r="F20" s="17"/>
      <c r="G20" s="17"/>
      <c r="H20" s="17"/>
      <c r="I20" s="17"/>
      <c r="J20" s="17"/>
      <c r="K20" s="17"/>
      <c r="L20" s="17"/>
      <c r="M20" s="17"/>
      <c r="N20" s="17"/>
    </row>
    <row r="21" spans="2:14" x14ac:dyDescent="0.25">
      <c r="B21" s="17"/>
      <c r="C21" s="17"/>
      <c r="D21" s="17"/>
      <c r="E21" s="17"/>
      <c r="F21" s="17"/>
      <c r="G21" s="17"/>
      <c r="H21" s="17"/>
      <c r="I21" s="17"/>
      <c r="J21" s="17"/>
      <c r="K21" s="17"/>
      <c r="L21" s="17"/>
      <c r="M21" s="17"/>
      <c r="N21" s="17"/>
    </row>
    <row r="22" spans="2:14" x14ac:dyDescent="0.25">
      <c r="B22" s="17"/>
      <c r="C22" s="17"/>
      <c r="D22" s="17"/>
      <c r="E22" s="17"/>
      <c r="F22" s="17"/>
      <c r="G22" s="17"/>
      <c r="H22" s="17"/>
      <c r="I22" s="17"/>
      <c r="J22" s="17"/>
      <c r="K22" s="17"/>
      <c r="L22" s="17"/>
      <c r="M22" s="17"/>
      <c r="N22" s="17"/>
    </row>
    <row r="23" spans="2:14" x14ac:dyDescent="0.25">
      <c r="B23" s="17"/>
      <c r="C23" s="17"/>
      <c r="D23" s="17"/>
      <c r="E23" s="17"/>
      <c r="F23" s="17"/>
      <c r="G23" s="17"/>
      <c r="H23" s="17"/>
      <c r="I23" s="17"/>
      <c r="J23" s="17"/>
      <c r="K23" s="17"/>
      <c r="L23" s="17"/>
      <c r="M23" s="17"/>
      <c r="N23" s="17"/>
    </row>
    <row r="24" spans="2:14" x14ac:dyDescent="0.25">
      <c r="B24" s="17"/>
      <c r="C24" s="17"/>
      <c r="D24" s="17"/>
      <c r="E24" s="17"/>
      <c r="F24" s="17"/>
      <c r="G24" s="17"/>
      <c r="H24" s="17"/>
      <c r="I24" s="17"/>
      <c r="J24" s="17"/>
      <c r="K24" s="17"/>
      <c r="L24" s="17"/>
      <c r="M24" s="17"/>
      <c r="N24" s="17"/>
    </row>
    <row r="25" spans="2:14" x14ac:dyDescent="0.25">
      <c r="B25" s="17"/>
      <c r="C25" s="17"/>
      <c r="D25" s="17"/>
      <c r="E25" s="17"/>
      <c r="F25" s="17"/>
      <c r="G25" s="17"/>
      <c r="H25" s="17"/>
      <c r="I25" s="17"/>
      <c r="J25" s="17"/>
      <c r="K25" s="17"/>
      <c r="L25" s="17"/>
      <c r="M25" s="17"/>
      <c r="N25" s="17"/>
    </row>
    <row r="26" spans="2:14" x14ac:dyDescent="0.25">
      <c r="B26" s="17"/>
      <c r="C26" s="17"/>
      <c r="D26" s="17"/>
      <c r="E26" s="17"/>
      <c r="F26" s="17"/>
      <c r="G26" s="17"/>
      <c r="H26" s="17"/>
      <c r="I26" s="17"/>
      <c r="J26" s="17"/>
      <c r="K26" s="17"/>
      <c r="L26" s="17"/>
      <c r="M26" s="17"/>
      <c r="N26" s="17"/>
    </row>
    <row r="27" spans="2:14" x14ac:dyDescent="0.25">
      <c r="B27" s="17"/>
      <c r="C27" s="17"/>
      <c r="D27" s="17"/>
      <c r="E27" s="17"/>
      <c r="F27" s="17"/>
      <c r="G27" s="17"/>
      <c r="H27" s="17"/>
      <c r="I27" s="17"/>
      <c r="J27" s="17"/>
      <c r="K27" s="17"/>
      <c r="L27" s="17"/>
      <c r="M27" s="17"/>
      <c r="N27" s="17"/>
    </row>
    <row r="28" spans="2:14" x14ac:dyDescent="0.25">
      <c r="B28" s="17"/>
      <c r="C28" s="17"/>
      <c r="D28" s="17"/>
      <c r="E28" s="17"/>
      <c r="F28" s="17"/>
      <c r="G28" s="17"/>
      <c r="H28" s="17"/>
      <c r="I28" s="17"/>
      <c r="J28" s="17"/>
      <c r="K28" s="17"/>
      <c r="L28" s="17"/>
      <c r="M28" s="17"/>
      <c r="N28" s="17"/>
    </row>
  </sheetData>
  <mergeCells count="2">
    <mergeCell ref="I4:N4"/>
    <mergeCell ref="C4:H4"/>
  </mergeCells>
  <phoneticPr fontId="24"/>
  <dataValidations count="6">
    <dataValidation allowBlank="1" showInputMessage="1" showErrorMessage="1" prompt="このワークシートでプロジェクトの合計を取得します。会社名は右のセルで自動的に更新されます。役に立つ手順は、この列のセルに表示されます。開始するには下方向キーを押します。" sqref="A1" xr:uid="{656EB7A1-590F-460A-8949-02D39DDDFB3F}"/>
    <dataValidation allowBlank="1" showInputMessage="1" showErrorMessage="1" prompt="このワークシートのタイトルは、右のセルにあります。" sqref="A2" xr:uid="{4DAFB987-8252-4C58-8C10-8A00F3F062D7}"/>
    <dataValidation allowBlank="1" showInputMessage="1" showErrorMessage="1" prompt="社外秘に関するメッセージが、右のセルに表示されます。" sqref="A3" xr:uid="{53D40085-C439-4545-A58A-592F9AACE00C}"/>
    <dataValidation allowBlank="1" showInputMessage="1" showErrorMessage="1" prompt="見積ラベルはセル C4に、実績ラベルはセル I4 に、情報のヒントはセル P4 にそれぞれ表示されます。" sqref="A4" xr:uid="{93E14C88-BED5-4607-9C8C-A227810E0BF3}"/>
    <dataValidation allowBlank="1" showInputMessage="1" showErrorMessage="1" prompt="INFO: _x000a_This PivotTable will not refresh automatically.  To refresh it, select it (any cell within the PivotTable), on the PIVOTTABLE TOOLS | ANALYZE ribbon tab select Refresh.  Or press SHIFT + F10 by selecting the PivotTable and select Refresh." sqref="P5" xr:uid="{117C6A46-7438-46CC-A9FF-1FCA2BAA347F}"/>
    <dataValidation allowBlank="1" showInputMessage="1" showErrorMessage="1" prompt="右のセルから始まるピボットテーブルは自動的に更新されます。" sqref="A5" xr:uid="{E855E7D5-A6C8-452A-B341-60CC684C4AE7}"/>
  </dataValidations>
  <pageMargins left="0.7" right="0.7" top="0.75" bottom="0.75" header="0.3" footer="0.3"/>
  <pageSetup paperSize="9" scale="71" fitToHeight="0" orientation="portrait" r:id="rId2"/>
  <colBreaks count="1" manualBreakCount="1">
    <brk id="8" max="1048575" man="1"/>
  </colBreaks>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8D14505F-30E4-48CD-A126-9B8453D25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FBC43D1B-AD97-4A26-8D39-36142FA8BEEC}">
  <ds:schemaRefs>
    <ds:schemaRef ds:uri="http://schemas.microsoft.com/sharepoint/v3/contenttype/forms"/>
  </ds:schemaRefs>
</ds:datastoreItem>
</file>

<file path=customXml/itemProps31.xml><?xml version="1.0" encoding="utf-8"?>
<ds:datastoreItem xmlns:ds="http://schemas.openxmlformats.org/officeDocument/2006/customXml" ds:itemID="{D51D513C-6BF8-4E81-8876-A4158F5A9A0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TM04099106</ap:Template>
  <ap:DocSecurity>0</ap:DocSecurity>
  <ap:ScaleCrop>false</ap:ScaleCrop>
  <ap:HeadingPairs>
    <vt:vector baseType="variant" size="4">
      <vt:variant>
        <vt:lpstr>ワークシート</vt:lpstr>
      </vt:variant>
      <vt:variant>
        <vt:i4>4</vt:i4>
      </vt:variant>
      <vt:variant>
        <vt:lpstr>名前付き一覧</vt:lpstr>
      </vt:variant>
      <vt:variant>
        <vt:i4>3</vt:i4>
      </vt:variant>
    </vt:vector>
  </ap:HeadingPairs>
  <ap:TitlesOfParts>
    <vt:vector baseType="lpstr" size="7">
      <vt:lpstr>開始</vt:lpstr>
      <vt:lpstr>プロジェクト パラメーター</vt:lpstr>
      <vt:lpstr>プロジェクトの詳細</vt:lpstr>
      <vt:lpstr>プロジェクトの合計</vt:lpstr>
      <vt:lpstr>プロジェクトの合計!Print_Titles</vt:lpstr>
      <vt:lpstr>プロジェクトの詳細!Print_Titles</vt:lpstr>
      <vt:lpstr>ProjectType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2022-11-10T07:05:35Z</dcterms:created>
  <dcterms:modified xsi:type="dcterms:W3CDTF">2023-03-31T06:37:16Z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