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data" ContentType="application/vnd.openxmlformats-officedocument.model+data"/>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tables/table61.xml" ContentType="application/vnd.openxmlformats-officedocument.spreadsheetml.table+xml"/>
  <Override PartName="/xl/drawings/drawing81.xml" ContentType="application/vnd.openxmlformats-officedocument.drawing+xml"/>
  <Override PartName="/xl/pivotCache/pivotCacheDefinition51.xml" ContentType="application/vnd.openxmlformats-officedocument.spreadsheetml.pivotCacheDefinition+xml"/>
  <Override PartName="/xl/pivotTables/pivotTable2.xml" ContentType="application/vnd.openxmlformats-officedocument.spreadsheetml.pivotTable+xml"/>
  <Override PartName="/xl/pivotCache/pivotCacheDefinition72.xml" ContentType="application/vnd.openxmlformats-officedocument.spreadsheetml.pivotCacheDefinition+xml"/>
  <Override PartName="/xl/calcChain.xml" ContentType="application/vnd.openxmlformats-officedocument.spreadsheetml.calcChain+xml"/>
  <Override PartName="/xl/worksheets/sheet32.xml" ContentType="application/vnd.openxmlformats-officedocument.spreadsheetml.worksheet+xml"/>
  <Override PartName="/xl/tables/table22.xml" ContentType="application/vnd.openxmlformats-officedocument.spreadsheetml.table+xml"/>
  <Override PartName="/xl/drawings/drawing32.xml" ContentType="application/vnd.openxmlformats-officedocument.drawing+xml"/>
  <Override PartName="/xl/theme/theme11.xml" ContentType="application/vnd.openxmlformats-officedocument.theme+xml"/>
  <Override PartName="/xl/worksheets/sheet73.xml" ContentType="application/vnd.openxmlformats-officedocument.spreadsheetml.worksheet+xml"/>
  <Override PartName="/xl/tables/table53.xml" ContentType="application/vnd.openxmlformats-officedocument.spreadsheetml.table+xml"/>
  <Override PartName="/xl/drawings/drawing73.xml" ContentType="application/vnd.openxmlformats-officedocument.drawing+xml"/>
  <Override PartName="/xl/pivotCache/pivotCacheDefinition43.xml" ContentType="application/vnd.openxmlformats-officedocument.spreadsheetml.pivotCacheDefinition+xml"/>
  <Override PartName="/xl/pivotTables/pivotTable12.xml" ContentType="application/vnd.openxmlformats-officedocument.spreadsheetml.pivotTable+xml"/>
  <Override PartName="/xl/pivotCache/pivotCacheDefinition84.xml" ContentType="application/vnd.openxmlformats-officedocument.spreadsheetml.pivotCacheDefinition+xml"/>
  <Override PartName="/xl/worksheets/sheet24.xml" ContentType="application/vnd.openxmlformats-officedocument.spreadsheetml.worksheet+xml"/>
  <Override PartName="/xl/tables/table14.xml" ContentType="application/vnd.openxmlformats-officedocument.spreadsheetml.table+xml"/>
  <Override PartName="/xl/drawings/drawing24.xml" ContentType="application/vnd.openxmlformats-officedocument.drawing+xml"/>
  <Override PartName="/xl/pivotTables/pivotTable43.xml" ContentType="application/vnd.openxmlformats-officedocument.spreadsheetml.pivotTable+xml"/>
  <Override PartName="/customXml/item3.xml" ContentType="application/xml"/>
  <Override PartName="/customXml/itemProps31.xml" ContentType="application/vnd.openxmlformats-officedocument.customXmlProperties+xml"/>
  <Override PartName="/xl/worksheets/sheet15.xml" ContentType="application/vnd.openxmlformats-officedocument.spreadsheetml.worksheet+xml"/>
  <Override PartName="/xl/drawings/drawing15.xml" ContentType="application/vnd.openxmlformats-officedocument.drawing+xml"/>
  <Override PartName="/xl/worksheets/sheet66.xml" ContentType="application/vnd.openxmlformats-officedocument.spreadsheetml.worksheet+xml"/>
  <Override PartName="/xl/tables/table45.xml" ContentType="application/vnd.openxmlformats-officedocument.spreadsheetml.table+xml"/>
  <Override PartName="/xl/drawings/drawing66.xml" ContentType="application/vnd.openxmlformats-officedocument.drawing+xml"/>
  <Override PartName="/xl/pivotCache/pivotCacheDefinition35.xml" ContentType="application/vnd.openxmlformats-officedocument.spreadsheetml.pivotCacheDefinition+xml"/>
  <Override PartName="/xl/sharedStrings.xml" ContentType="application/vnd.openxmlformats-officedocument.spreadsheetml.sharedStrings+xml"/>
  <Override PartName="/xl/worksheets/sheet57.xml" ContentType="application/vnd.openxmlformats-officedocument.spreadsheetml.worksheet+xml"/>
  <Override PartName="/xl/tables/table36.xml" ContentType="application/vnd.openxmlformats-officedocument.spreadsheetml.table+xml"/>
  <Override PartName="/xl/drawings/drawing57.xml" ContentType="application/vnd.openxmlformats-officedocument.drawing+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pivotCache/pivotCacheDefinition26.xml" ContentType="application/vnd.openxmlformats-officedocument.spreadsheetml.pivotCacheDefinition+xml"/>
  <Override PartName="/xl/pivotTables/pivotTable34.xml" ContentType="application/vnd.openxmlformats-officedocument.spreadsheetml.pivotTable+xml"/>
  <Override PartName="/xl/pivotCache/pivotCacheDefinition67.xml" ContentType="application/vnd.openxmlformats-officedocument.spreadsheetml.pivotCacheDefinition+xml"/>
  <Override PartName="/xl/worksheets/sheet48.xml" ContentType="application/vnd.openxmlformats-officedocument.spreadsheetml.worksheet+xml"/>
  <Override PartName="/xl/pivotTables/pivotTable75.xml" ContentType="application/vnd.openxmlformats-officedocument.spreadsheetml.pivotTable+xml"/>
  <Override PartName="/xl/pivotTables/pivotTable66.xml" ContentType="application/vnd.openxmlformats-officedocument.spreadsheetml.pivotTable+xml"/>
  <Override PartName="/xl/pivotTables/pivotTable57.xml" ContentType="application/vnd.openxmlformats-officedocument.spreadsheetml.pivotTable+xml"/>
  <Override PartName="/xl/pivotCache/pivotCacheDefinition18.xml" ContentType="application/vnd.openxmlformats-officedocument.spreadsheetml.pivotCacheDefinition+xml"/>
  <Override PartName="/xl/drawings/drawing48.xml" ContentType="application/vnd.openxmlformats-officedocument.drawing+xml"/>
  <Override PartName="/xl/charts/chart21.xml" ContentType="application/vnd.openxmlformats-officedocument.drawingml.chart+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2.xml" ContentType="application/vnd.ms-office.chartcolorstyle+xml"/>
  <Override PartName="/xl/charts/style12.xml" ContentType="application/vnd.ms-office.chartstyle+xml"/>
  <Override PartName="/xl/charts/chart43.xml" ContentType="application/vnd.openxmlformats-officedocument.drawingml.chart+xml"/>
  <Override PartName="/xl/charts/colors43.xml" ContentType="application/vnd.ms-office.chartcolorstyle+xml"/>
  <Override PartName="/xl/charts/style43.xml" ContentType="application/vnd.ms-office.chartstyle+xml"/>
  <Override PartName="/xl/charts/chart34.xml" ContentType="application/vnd.openxmlformats-officedocument.drawingml.chart+xml"/>
  <Override PartName="/xl/charts/colors34.xml" ContentType="application/vnd.ms-office.chartcolorstyle+xml"/>
  <Override PartName="/xl/charts/style34.xml" ContentType="application/vnd.ms-office.chartstyle+xml"/>
  <Override PartName="/xl/pivotTables/pivotTable88.xml" ContentType="application/vnd.openxmlformats-officedocument.spreadsheetml.pivotTable+xml"/>
  <Override PartName="/xl/connections.xml" ContentType="application/vnd.openxmlformats-officedocument.spreadsheetml.connections+xml"/>
  <Override PartName="/customXml/item13.xml" ContentType="application/xml"/>
  <Override PartName="/customXml/itemProps1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hidePivotFieldList="1" refreshAllConnections="1"/>
  <xr:revisionPtr revIDLastSave="0" documentId="13_ncr:1_{0F28FA77-51EE-48C2-8998-7686E578FE79}" xr6:coauthVersionLast="47" xr6:coauthVersionMax="47" xr10:uidLastSave="{00000000-0000-0000-0000-000000000000}"/>
  <bookViews>
    <workbookView xWindow="-120" yWindow="-120" windowWidth="29040" windowHeight="17640" tabRatio="843" xr2:uid="{00000000-000D-0000-FFFF-FFFF00000000}"/>
  </bookViews>
  <sheets>
    <sheet name="ガイド" sheetId="4" r:id="rId1"/>
    <sheet name="毎日のキャッシュ フロー" sheetId="9" r:id="rId2"/>
    <sheet name="毎月のキャッシュフロー" sheetId="2" r:id="rId3"/>
    <sheet name="年間のキャッシュ フロー" sheetId="10" r:id="rId4"/>
    <sheet name="収入" sheetId="5" r:id="rId5"/>
    <sheet name="支出" sheetId="6" r:id="rId6"/>
    <sheet name="自由に使えるお金" sheetId="7" r:id="rId7"/>
    <sheet name="貯蓄" sheetId="8" r:id="rId8"/>
  </sheets>
  <definedNames>
    <definedName name="_xlcn.WorksheetConnection_Office_63710416_TF03107654_Win32.xltx収入" hidden="1">収入[]</definedName>
    <definedName name="_xlcn.WorksheetConnection_Office_63710416_TF03107654_Win32.xltx支出" hidden="1">支出[]</definedName>
    <definedName name="_xlcn.WorksheetConnection_Office_63710416_TF03107654_Win32.xltx自由に使えるお金" hidden="1">自由に使えるお金[]</definedName>
    <definedName name="_xlcn.WorksheetConnection_Office_63710416_TF03107654_Win32.xltx貯蓄" hidden="1">貯蓄[]</definedName>
    <definedName name="AnnualCashFlowToDate">収入[[#Totals],[年間  ]]-支出[[#Totals],[年間  ]]-自由に使えるお金[[#Totals],[年間  ]]-貯蓄[[#Totals],[年間  ]]</definedName>
    <definedName name="ColumnTitleRegion1..B6.1">ガイド!$H$5</definedName>
    <definedName name="ColumnTitleRegion1..E8.4">'毎日のキャッシュ フロー'!$B$5</definedName>
    <definedName name="ColumnTitleRegion2..D6.1">ガイド!$E$5</definedName>
    <definedName name="ColumnTitleRegion3..F6.1">ガイド!$B$5</definedName>
    <definedName name="DailyCashFlow">SUM('毎日のキャッシュ フロー'!$C$6:$C$9)</definedName>
    <definedName name="MonthlyCashFlowToDate">毎月[[#Totals],[合計]]</definedName>
    <definedName name="_xlnm.Print_Area" localSheetId="3">'年間のキャッシュ フロー'!$A:$Q</definedName>
    <definedName name="_xlnm.Print_Titles" localSheetId="1">'毎日のキャッシュ フロー'!$11:$11</definedName>
    <definedName name="_xlnm.Print_Titles" localSheetId="2">毎月のキャッシュフロー!$4:$4</definedName>
    <definedName name="RowTitleRegion1..D2.2">'年間のキャッシュ フロー'!$B$2</definedName>
    <definedName name="RowTitleRegion1..D2.3">毎月のキャッシュフロー!$B$2</definedName>
    <definedName name="RowTitleRegion1..D2.4">'毎日のキャッシュ フロー'!$B$2</definedName>
    <definedName name="RowTitleRegion1..D2.5">収入!$B$2</definedName>
    <definedName name="RowTitleRegion1..D2.6">支出!$B$2</definedName>
    <definedName name="RowTitleRegion1..D2.7">自由に使えるお金!$B$2</definedName>
    <definedName name="RowTitleRegion1..D2.8">貯蓄!$B$2</definedName>
    <definedName name="RowTitleRegion2..C4.2">'年間のキャッシュ フロー'!$B$5</definedName>
    <definedName name="RowTitleRegion3..G4.2">'年間のキャッシュ フロー'!$F$5</definedName>
    <definedName name="RowTitleRegion4..K4.2">'年間のキャッシュ フロー'!$J$5</definedName>
    <definedName name="RowTitleRegion5..O4.2">'年間のキャッシュ フロー'!$N$5</definedName>
    <definedName name="RowTitleRegion6..C6.2">'年間のキャッシュ フロー'!$B$8</definedName>
    <definedName name="RowTitleRegion7..G6.2">'年間のキャッシュ フロー'!$F$8</definedName>
    <definedName name="RowTitleRegion8..K6.2">'年間のキャッシュ フロー'!$J$8</definedName>
    <definedName name="RowTitleRegion9..O6.2">'年間のキャッシュ フロー'!$N$8</definedName>
    <definedName name="Title3">毎月[[#Headers],[種類]]</definedName>
    <definedName name="Title4">毎日[[#Headers],[種類]]</definedName>
    <definedName name="Title5">収入[[#Headers],[収入]]</definedName>
    <definedName name="Title6">支出[[#Headers],[支出]]</definedName>
    <definedName name="Title7">自由に使えるお金[[#Headers],[自由に使えるお金]]</definedName>
    <definedName name="Type8">貯蓄[[#Headers],[貯蓄]]</definedName>
  </definedNames>
  <calcPr calcId="191029"/>
  <pivotCaches>
    <pivotCache cacheId="1068" r:id="rId9"/>
    <pivotCache cacheId="1071" r:id="rId10"/>
    <pivotCache cacheId="1074" r:id="rId11"/>
    <pivotCache cacheId="1077" r:id="rId12"/>
  </pivotCaches>
  <extLst>
    <ext xmlns:x15="http://schemas.microsoft.com/office/spreadsheetml/2010/11/main" uri="{841E416B-1EF1-43b6-AB56-02D37102CBD5}">
      <x15:pivotCaches>
        <pivotCache cacheId="1059" r:id="rId13"/>
        <pivotCache cacheId="1062" r:id="rId14"/>
        <pivotCache cacheId="1065" r:id="rId15"/>
        <pivotCache cacheId="1080" r:id="rId16"/>
      </x15:pivotCaches>
    </ext>
    <ext xmlns:x15="http://schemas.microsoft.com/office/spreadsheetml/2010/11/main" uri="{983426D0-5260-488c-9760-48F4B6AC55F4}">
      <x15:pivotTableReferences>
        <x15:pivotTableReference r:id="rId17"/>
        <x15:pivotTableReference r:id="rId18"/>
        <x15:pivotTableReference r:id="rId19"/>
        <x15:pivotTableReference r:id="rId20"/>
      </x15:pivotTableReferences>
    </ext>
    <ext xmlns:x15="http://schemas.microsoft.com/office/spreadsheetml/2010/11/main" uri="{FCE2AD5D-F65C-4FA6-A056-5C36A1767C68}">
      <x15:dataModel>
        <x15:modelTables>
          <x15:modelTable id="貯蓄" name="貯蓄" connection="WorksheetConnection_Office_63710416_TF03107654_Win32.xltx!貯蓄"/>
          <x15:modelTable id="自由に使えるお金" name="自由に使えるお金" connection="WorksheetConnection_Office_63710416_TF03107654_Win32.xltx!自由に使えるお金"/>
          <x15:modelTable id="支出" name="支出" connection="WorksheetConnection_Office_63710416_TF03107654_Win32.xltx!支出"/>
          <x15:modelTable id="収入" name="収入" connection="WorksheetConnection_Office_63710416_TF03107654_Win32.xltx!収入"/>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9" l="1"/>
  <c r="C8" i="9"/>
  <c r="C7" i="9"/>
  <c r="C6" i="9"/>
  <c r="F12" i="9"/>
  <c r="E12" i="9" s="1"/>
  <c r="F13" i="9"/>
  <c r="E13" i="9" s="1"/>
  <c r="F14" i="9"/>
  <c r="E14" i="9" s="1"/>
  <c r="F15" i="9"/>
  <c r="E15" i="9"/>
  <c r="F16" i="9"/>
  <c r="E16" i="9" s="1"/>
  <c r="F17" i="9"/>
  <c r="E17" i="9" s="1"/>
  <c r="F18" i="9"/>
  <c r="E18" i="9" s="1"/>
  <c r="F19" i="9"/>
  <c r="E19" i="9"/>
  <c r="F20" i="9"/>
  <c r="E20" i="9" s="1"/>
  <c r="F21" i="9"/>
  <c r="E21" i="9" s="1"/>
  <c r="F22" i="9"/>
  <c r="E22" i="9" s="1"/>
  <c r="F23" i="9"/>
  <c r="E23" i="9"/>
  <c r="F24" i="9"/>
  <c r="E24" i="9" s="1"/>
  <c r="F25" i="9"/>
  <c r="E25" i="9" s="1"/>
  <c r="F26" i="9"/>
  <c r="E26" i="9" s="1"/>
  <c r="F27" i="9"/>
  <c r="E27" i="9" s="1"/>
  <c r="F28" i="9"/>
  <c r="E28" i="9" s="1"/>
  <c r="F29" i="9"/>
  <c r="E29" i="9" s="1"/>
  <c r="F30" i="9"/>
  <c r="E30" i="9" s="1"/>
  <c r="F31" i="9"/>
  <c r="E31" i="9" s="1"/>
  <c r="F32" i="9"/>
  <c r="E32" i="9" s="1"/>
  <c r="F33" i="9"/>
  <c r="E33" i="9" s="1"/>
  <c r="F34" i="9"/>
  <c r="E34" i="9" s="1"/>
  <c r="F35" i="9"/>
  <c r="E35" i="9" s="1"/>
  <c r="F36" i="9"/>
  <c r="E36" i="9" s="1"/>
  <c r="F37" i="9"/>
  <c r="E37" i="9" s="1"/>
  <c r="F38" i="9"/>
  <c r="E38" i="9" s="1"/>
  <c r="F39" i="9"/>
  <c r="E39" i="9" s="1"/>
  <c r="F40" i="9"/>
  <c r="E40" i="9" s="1"/>
  <c r="F41" i="9"/>
  <c r="E41" i="9" s="1"/>
  <c r="F42" i="9"/>
  <c r="E42" i="9" s="1"/>
  <c r="F43" i="9"/>
  <c r="E43" i="9" s="1"/>
  <c r="F44" i="9"/>
  <c r="E44" i="9" s="1"/>
  <c r="F45" i="9"/>
  <c r="E45" i="9" s="1"/>
  <c r="F46" i="9"/>
  <c r="E46" i="9" s="1"/>
  <c r="F47" i="9"/>
  <c r="E47" i="9" s="1"/>
  <c r="F48" i="9"/>
  <c r="E48" i="9" s="1"/>
  <c r="F49" i="9"/>
  <c r="E49" i="9" s="1"/>
  <c r="F50" i="9"/>
  <c r="E50" i="9" s="1"/>
  <c r="F51" i="9"/>
  <c r="E51" i="9" s="1"/>
  <c r="F52" i="9"/>
  <c r="E52" i="9" s="1"/>
  <c r="F53" i="9"/>
  <c r="E53" i="9" s="1"/>
  <c r="F54" i="9"/>
  <c r="E54" i="9" s="1"/>
  <c r="D55" i="9"/>
  <c r="E6" i="9"/>
  <c r="C10" i="8"/>
  <c r="O5" i="10" l="1"/>
  <c r="D9" i="8"/>
  <c r="D8" i="8"/>
  <c r="D7" i="8"/>
  <c r="D6" i="8"/>
  <c r="D5" i="8"/>
  <c r="C16" i="7"/>
  <c r="K5" i="10" l="1"/>
  <c r="D15" i="7"/>
  <c r="D14" i="7"/>
  <c r="D13" i="7"/>
  <c r="D12" i="7"/>
  <c r="D11" i="7"/>
  <c r="D10" i="7"/>
  <c r="D9" i="7"/>
  <c r="D8" i="7"/>
  <c r="D7" i="7"/>
  <c r="D6" i="7"/>
  <c r="D5" i="7"/>
  <c r="D16" i="7" s="1"/>
  <c r="K8" i="10" s="1"/>
  <c r="C23" i="6"/>
  <c r="G5" i="10" s="1"/>
  <c r="D22" i="6"/>
  <c r="D21" i="6"/>
  <c r="D20" i="6"/>
  <c r="D19" i="6"/>
  <c r="D18" i="6"/>
  <c r="D17" i="6"/>
  <c r="D16" i="6"/>
  <c r="D15" i="6"/>
  <c r="D14" i="6"/>
  <c r="D13" i="6"/>
  <c r="D12" i="6"/>
  <c r="D11" i="6"/>
  <c r="D10" i="6"/>
  <c r="D9" i="6"/>
  <c r="D8" i="6"/>
  <c r="D7" i="6"/>
  <c r="D6" i="6"/>
  <c r="D5" i="6"/>
  <c r="D23" i="6" s="1"/>
  <c r="G8" i="10" s="1"/>
  <c r="C11" i="5"/>
  <c r="D2" i="10" s="1"/>
  <c r="D10" i="5"/>
  <c r="D9" i="5"/>
  <c r="D8" i="5"/>
  <c r="D7" i="5"/>
  <c r="D6" i="5"/>
  <c r="D5" i="5"/>
  <c r="D2" i="6"/>
  <c r="O48" i="2"/>
  <c r="N48" i="2"/>
  <c r="M48" i="2"/>
  <c r="L48" i="2"/>
  <c r="K48" i="2"/>
  <c r="J48" i="2"/>
  <c r="I48" i="2"/>
  <c r="H48" i="2"/>
  <c r="G48" i="2"/>
  <c r="F48" i="2"/>
  <c r="E48" i="2"/>
  <c r="D48"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C5" i="10" l="1"/>
  <c r="D2" i="9"/>
  <c r="D8" i="9"/>
  <c r="P48" i="2"/>
  <c r="D2" i="2" s="1"/>
  <c r="F55" i="9"/>
  <c r="D11" i="5"/>
  <c r="C8" i="10" s="1"/>
  <c r="D10" i="8"/>
  <c r="O8" i="10" s="1"/>
  <c r="E7" i="9"/>
  <c r="D9" i="9"/>
  <c r="D7" i="9"/>
  <c r="D6" i="9"/>
  <c r="E55" i="9"/>
  <c r="D2" i="7"/>
  <c r="D2" i="5"/>
  <c r="E9" i="9"/>
  <c r="E8" i="9"/>
  <c r="D2" i="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2F3F0BE8-7D29-4F7F-AF35-849AD17098A5}" name="WorksheetConnection_Office_63710416_TF03107654_Win32.xltx!収入" type="102" refreshedVersion="7" minRefreshableVersion="5">
    <extLst>
      <ext xmlns:x15="http://schemas.microsoft.com/office/spreadsheetml/2010/11/main" uri="{DE250136-89BD-433C-8126-D09CA5730AF9}">
        <x15:connection id="収入" autoDelete="1">
          <x15:rangePr sourceName="_xlcn.WorksheetConnection_Office_63710416_TF03107654_Win32.xltx収入"/>
        </x15:connection>
      </ext>
    </extLst>
  </connection>
  <connection id="3" xr16:uid="{C623A0B6-9773-4BE7-B3D3-E72BBB72F503}" name="WorksheetConnection_Office_63710416_TF03107654_Win32.xltx!支出" type="102" refreshedVersion="7" minRefreshableVersion="5">
    <extLst>
      <ext xmlns:x15="http://schemas.microsoft.com/office/spreadsheetml/2010/11/main" uri="{DE250136-89BD-433C-8126-D09CA5730AF9}">
        <x15:connection id="支出" autoDelete="1">
          <x15:rangePr sourceName="_xlcn.WorksheetConnection_Office_63710416_TF03107654_Win32.xltx支出"/>
        </x15:connection>
      </ext>
    </extLst>
  </connection>
  <connection id="4" xr16:uid="{B3A0504F-3C6C-4163-951C-AB84C2D7D082}" name="WorksheetConnection_Office_63710416_TF03107654_Win32.xltx!自由に使えるお金" type="102" refreshedVersion="7" minRefreshableVersion="5">
    <extLst>
      <ext xmlns:x15="http://schemas.microsoft.com/office/spreadsheetml/2010/11/main" uri="{DE250136-89BD-433C-8126-D09CA5730AF9}">
        <x15:connection id="自由に使えるお金" autoDelete="1">
          <x15:rangePr sourceName="_xlcn.WorksheetConnection_Office_63710416_TF03107654_Win32.xltx自由に使えるお金"/>
        </x15:connection>
      </ext>
    </extLst>
  </connection>
  <connection id="5" xr16:uid="{CCAF02A1-23A7-48F1-9A9A-BD7E7F00EB15}" name="WorksheetConnection_Office_63710416_TF03107654_Win32.xltx!貯蓄" type="102" refreshedVersion="7" minRefreshableVersion="5">
    <extLst>
      <ext xmlns:x15="http://schemas.microsoft.com/office/spreadsheetml/2010/11/main" uri="{DE250136-89BD-433C-8126-D09CA5730AF9}">
        <x15:connection id="貯蓄" autoDelete="1">
          <x15:rangePr sourceName="_xlcn.WorksheetConnection_Office_63710416_TF03107654_Win32.xltx貯蓄"/>
        </x15:connection>
      </ext>
    </extLst>
  </connection>
</connections>
</file>

<file path=xl/sharedStrings.xml><?xml version="1.0" encoding="utf-8"?>
<sst xmlns="http://schemas.openxmlformats.org/spreadsheetml/2006/main" count="312" uniqueCount="95">
  <si>
    <t>個人のキャッシュ フロー</t>
  </si>
  <si>
    <t xml:space="preserve">  このブックには、年間、毎月、毎日のキャッシュ フロー ワークシートがあります。
 自分に最も適したキャッシュ フローの種類を選択するか、すべてを使用して、自分の個人的なキャッシュ フローに関する分析情報を得るのに役立てます。</t>
  </si>
  <si>
    <t>毎日のキャッシュ フロー</t>
  </si>
  <si>
    <t>毎日発生するキャッシュ フローの予測値を入力し、月間と年間の予測合計をレビューします。これを使用すると、1 か月後または 1 年後に毎日の支出習慣がどのようになるかを把握できます。</t>
  </si>
  <si>
    <t>毎月のキャッシュフロー</t>
  </si>
  <si>
    <t>毎月発生する毎月のキャッシュ フローを入力するか、残りの月について見積もり、年間の予測キャッシュ フローを月単位で表示します。</t>
  </si>
  <si>
    <t>年間のキャッシュ フロー</t>
  </si>
  <si>
    <t>次の 4 つのワークシートに年次キャッシュ フロー金額を入力します。収入、支出、自由に使えるお金、貯蓄。
毎月の明細と全項目の比較、さらに、最も重要な、年間と月間における最終的な収支の数字を確認します。</t>
  </si>
  <si>
    <t xml:space="preserve"> </t>
  </si>
  <si>
    <t>毎日の概要</t>
  </si>
  <si>
    <t>合計</t>
  </si>
  <si>
    <t>収入</t>
  </si>
  <si>
    <t>支出</t>
  </si>
  <si>
    <t>自由に使えるお金</t>
  </si>
  <si>
    <t>貯蓄</t>
  </si>
  <si>
    <t>種類</t>
  </si>
  <si>
    <t>使える現金の合計:</t>
  </si>
  <si>
    <t>毎日</t>
  </si>
  <si>
    <t>内容</t>
  </si>
  <si>
    <t>給与</t>
  </si>
  <si>
    <t>コミッション/ボーナス</t>
  </si>
  <si>
    <t>その他 1</t>
  </si>
  <si>
    <t>その他 2</t>
  </si>
  <si>
    <t>その他 3</t>
  </si>
  <si>
    <t>その他 4</t>
  </si>
  <si>
    <t>連邦税/社会保障/メディケア</t>
  </si>
  <si>
    <t>州所得税</t>
  </si>
  <si>
    <t>自動車税/手数料</t>
  </si>
  <si>
    <t>車の支払い</t>
  </si>
  <si>
    <t>住宅ローン/家賃</t>
  </si>
  <si>
    <t>保険料</t>
  </si>
  <si>
    <t>電気</t>
  </si>
  <si>
    <t>ガス</t>
  </si>
  <si>
    <t>水道</t>
  </si>
  <si>
    <t>下水道</t>
  </si>
  <si>
    <t>廃棄物</t>
  </si>
  <si>
    <t>電話番号</t>
  </si>
  <si>
    <t>インターネット</t>
  </si>
  <si>
    <t>障害保険</t>
  </si>
  <si>
    <t>食品</t>
  </si>
  <si>
    <t>衣料品</t>
  </si>
  <si>
    <t>医療/歯科/処方薬代</t>
  </si>
  <si>
    <t>バス</t>
  </si>
  <si>
    <t>外食</t>
  </si>
  <si>
    <t>ギフト</t>
  </si>
  <si>
    <t>交通費</t>
  </si>
  <si>
    <t>娯楽</t>
  </si>
  <si>
    <t>日常生活関連費</t>
  </si>
  <si>
    <t>買い物</t>
  </si>
  <si>
    <t>募金/寄付</t>
  </si>
  <si>
    <t>クラブ/メンバーシップ</t>
  </si>
  <si>
    <t>リフォーム</t>
  </si>
  <si>
    <t>手元の現金</t>
  </si>
  <si>
    <t>企業年金等</t>
  </si>
  <si>
    <t>普通預金口座</t>
  </si>
  <si>
    <t>毎月</t>
  </si>
  <si>
    <t xml:space="preserve">年間 </t>
  </si>
  <si>
    <t>注:毎日の項目を表に追加する場合は、毎月の額/価格を見積もり、適切な月の列に値を記載します。</t>
  </si>
  <si>
    <t>年間</t>
  </si>
  <si>
    <t>毎月のキャッシュ フロー合計:</t>
  </si>
  <si>
    <t>1 月</t>
  </si>
  <si>
    <t>2 月</t>
  </si>
  <si>
    <t xml:space="preserve">注:毎日の項目については、毎月の額/値を予測し、適切な月の列にその値を入力します。
</t>
  </si>
  <si>
    <t>3 月</t>
  </si>
  <si>
    <t>4 月</t>
  </si>
  <si>
    <t>5 月</t>
  </si>
  <si>
    <t>6 月</t>
  </si>
  <si>
    <t>7 月</t>
  </si>
  <si>
    <t>8 月</t>
  </si>
  <si>
    <t>9 月</t>
  </si>
  <si>
    <t>10 月</t>
  </si>
  <si>
    <t>11 月</t>
  </si>
  <si>
    <t>12 月</t>
  </si>
  <si>
    <t>収入の概要</t>
  </si>
  <si>
    <t>年間の合計:</t>
  </si>
  <si>
    <t>毎月の合計:</t>
  </si>
  <si>
    <t>現在までのキャッシュ フロー合計:</t>
  </si>
  <si>
    <t>支出の概要</t>
  </si>
  <si>
    <t>これは、年間の予測です。このワークシートを使用して、毎月の予測値と共に年間の金額を表示します。[収入]、[支出]、[自由に使えるお金]、[貯蓄] の各ワークシートを使用して項目を入力します。</t>
  </si>
  <si>
    <t>自由に使えるお金の概要</t>
  </si>
  <si>
    <t>貯蓄の概要</t>
  </si>
  <si>
    <t xml:space="preserve">年間  </t>
  </si>
  <si>
    <t xml:space="preserve">毎月 </t>
  </si>
  <si>
    <t>これは、年間の予測です。このワークシートを使用して、毎月の予測値と共に年間の金額を表示します。
毎日の項目を表に追加する場合は、年間の額または価格を予測し、年間の列に値を入力します。</t>
  </si>
  <si>
    <t>上下水道</t>
  </si>
  <si>
    <t>これは、年間の予測です。このワークシートを使用して、毎月の予測値と共に年間の額を表示します。
毎日の項目を表に追加する場合は、年間の額または価格を予測し、年間の列に値を入力します。</t>
  </si>
  <si>
    <t>貯蓄/投資</t>
  </si>
  <si>
    <t>行ラベル</t>
  </si>
  <si>
    <t xml:space="preserve"> 集計</t>
  </si>
  <si>
    <t xml:space="preserve">  集計</t>
  </si>
  <si>
    <t xml:space="preserve"> 集計 </t>
  </si>
  <si>
    <t>支出</t>
    <phoneticPr fontId="62"/>
  </si>
  <si>
    <t>自由に使えるお金</t>
    <phoneticPr fontId="62"/>
  </si>
  <si>
    <t>年間収入</t>
  </si>
  <si>
    <t>年間の合計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</si>
</sst>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3" formatCode="_(* #,##0.00_);_(* \(#,##0.00\);_(* &quot;-&quot;??_);_(@_)"/>
    <numFmt numFmtId="164" formatCode="_ * #,##0_ ;_ * \-#,##0_ ;_ * &quot;-&quot;_ ;_ @_ "/>
    <numFmt numFmtId="165" formatCode="&quot;¥&quot;#,##0.00;&quot;¥&quot;\-#,##0.00"/>
    <numFmt numFmtId="166" formatCode="_ &quot;₹&quot;\ * #,##0_ ;_ &quot;₹&quot;\ * \-#,##0_ ;_ &quot;₹&quot;\ * &quot;-&quot;_ ;_ @_ "/>
    <numFmt numFmtId="167" formatCode="_ &quot;₹&quot;\ * #,##0.00_ ;_ &quot;₹&quot;\ * \-#,##0.00_ ;_ &quot;₹&quot;\ * &quot;-&quot;??_ ;_ @_ "/>
    <numFmt numFmtId="168" formatCode="_)@"/>
    <numFmt numFmtId="170" formatCode="&quot;¥&quot;#,##0.00_);\(&quot;¥&quot;#,##0.00\)"/>
    <numFmt numFmtId="171" formatCode="&quot;¥&quot;#,##0_);\(&quot;¥&quot;#,##0\)"/>
  </numFmts>
  <fonts count="65">
    <font>
      <sz val="11"/>
      <name val="Meiryo UI"/>
      <family val="2"/>
    </font>
    <font>
      <sz val="11"/>
      <name val="Lucida Sans"/>
      <family val="2"/>
      <scheme val="minor"/>
    </font>
    <font>
      <sz val="11"/>
      <name val="Cambria"/>
      <family val="1"/>
      <scheme val="major"/>
    </font>
    <font>
      <sz val="16"/>
      <color theme="3" tint="0.89996032593768116"/>
      <name val="Lucida Sans"/>
      <family val="2"/>
      <scheme val="minor"/>
    </font>
    <font>
      <b/>
      <sz val="11"/>
      <color theme="3" tint="0.89996032593768116"/>
      <name val="Lucida Sans"/>
      <family val="2"/>
      <scheme val="minor"/>
    </font>
    <font>
      <sz val="16"/>
      <name val="Cambria"/>
      <family val="1"/>
      <scheme val="major"/>
    </font>
    <font>
      <sz val="36"/>
      <name val="Cambria"/>
      <family val="1"/>
      <scheme val="major"/>
    </font>
    <font>
      <b/>
      <sz val="8"/>
      <color theme="3" tint="0.89996032593768116"/>
      <name val="Lucida Sans"/>
      <family val="2"/>
      <scheme val="minor"/>
    </font>
    <font>
      <sz val="11"/>
      <color theme="1" tint="0.249977111117893"/>
      <name val="Lucida Sans"/>
      <family val="2"/>
      <scheme val="minor"/>
    </font>
    <font>
      <sz val="16"/>
      <color theme="1" tint="0.249977111117893"/>
      <name val="Cambria"/>
      <family val="1"/>
      <scheme val="major"/>
    </font>
    <font>
      <sz val="12"/>
      <color theme="1" tint="0.249977111117893"/>
      <name val="Lucida Sans"/>
      <family val="2"/>
      <scheme val="minor"/>
    </font>
    <font>
      <sz val="10"/>
      <color theme="1" tint="0.249977111117893"/>
      <name val="Lucida Sans"/>
      <family val="2"/>
      <scheme val="minor"/>
    </font>
    <font>
      <sz val="11"/>
      <color theme="1" tint="0.249977111117893"/>
      <name val="Cambria"/>
      <family val="1"/>
      <scheme val="major"/>
    </font>
    <font>
      <sz val="12"/>
      <color theme="1" tint="0.249977111117893"/>
      <name val="Cambria"/>
      <family val="1"/>
      <scheme val="major"/>
    </font>
    <font>
      <sz val="14"/>
      <color theme="1" tint="0.249977111117893"/>
      <name val="Cambria"/>
      <family val="1"/>
      <scheme val="major"/>
    </font>
    <font>
      <sz val="11"/>
      <color theme="1" tint="0.34998626667073579"/>
      <name val="Lucida Sans"/>
      <family val="2"/>
      <scheme val="minor"/>
    </font>
    <font>
      <sz val="11"/>
      <color theme="1"/>
      <name val="Meiryo UI"/>
      <family val="2"/>
    </font>
    <font>
      <sz val="11"/>
      <color theme="0"/>
      <name val="Meiryo UI"/>
      <family val="2"/>
    </font>
    <font>
      <sz val="11"/>
      <color rgb="FF9C0006"/>
      <name val="Meiryo UI"/>
      <family val="2"/>
    </font>
    <font>
      <b/>
      <sz val="11"/>
      <color rgb="FFFA7D00"/>
      <name val="Meiryo UI"/>
      <family val="2"/>
    </font>
    <font>
      <b/>
      <sz val="11"/>
      <color theme="0"/>
      <name val="Meiryo UI"/>
      <family val="2"/>
    </font>
    <font>
      <sz val="11"/>
      <name val="Meiryo UI"/>
      <family val="2"/>
    </font>
    <font>
      <i/>
      <sz val="11"/>
      <color theme="1" tint="0.34998626667073579"/>
      <name val="Meiryo UI"/>
      <family val="2"/>
    </font>
    <font>
      <b/>
      <sz val="12"/>
      <color theme="3" tint="0.89992980742820516"/>
      <name val="Meiryo UI"/>
      <family val="2"/>
    </font>
    <font>
      <sz val="11"/>
      <color rgb="FF006100"/>
      <name val="Meiryo UI"/>
      <family val="2"/>
    </font>
    <font>
      <b/>
      <sz val="16"/>
      <color theme="3" tint="0.89996032593768116"/>
      <name val="Meiryo UI"/>
      <family val="2"/>
    </font>
    <font>
      <b/>
      <sz val="24"/>
      <color theme="5" tint="-0.24994659260841701"/>
      <name val="Meiryo UI"/>
      <family val="2"/>
    </font>
    <font>
      <b/>
      <sz val="14"/>
      <color theme="3" tint="0.24994659260841701"/>
      <name val="Meiryo UI"/>
      <family val="2"/>
    </font>
    <font>
      <b/>
      <sz val="11"/>
      <color theme="3" tint="0.24994659260841701"/>
      <name val="Meiryo UI"/>
      <family val="2"/>
    </font>
    <font>
      <b/>
      <sz val="12"/>
      <color theme="3" tint="0.89996032593768116"/>
      <name val="Meiryo UI"/>
      <family val="2"/>
    </font>
    <font>
      <sz val="11"/>
      <color rgb="FF3F3F76"/>
      <name val="Meiryo UI"/>
      <family val="2"/>
    </font>
    <font>
      <sz val="11"/>
      <color rgb="FFFA7D00"/>
      <name val="Meiryo UI"/>
      <family val="2"/>
    </font>
    <font>
      <sz val="11"/>
      <color rgb="FF9C5700"/>
      <name val="Meiryo UI"/>
      <family val="2"/>
    </font>
    <font>
      <b/>
      <sz val="11"/>
      <color theme="1"/>
      <name val="Meiryo UI"/>
      <family val="2"/>
    </font>
    <font>
      <b/>
      <sz val="11"/>
      <color rgb="FF3F3F3F"/>
      <name val="Meiryo UI"/>
      <family val="2"/>
    </font>
    <font>
      <sz val="36"/>
      <color theme="3" tint="0.24994659260841701"/>
      <name val="Meiryo UI"/>
      <family val="2"/>
    </font>
    <font>
      <sz val="11"/>
      <color rgb="FFFF0000"/>
      <name val="Meiryo UI"/>
      <family val="2"/>
    </font>
    <font>
      <b/>
      <sz val="12"/>
      <color theme="3" tint="0.24994659260841701"/>
      <name val="Meiryo UI"/>
      <family val="2"/>
    </font>
    <font>
      <b/>
      <sz val="11"/>
      <color theme="3" tint="0.89996032593768116"/>
      <name val="Meiryo UI"/>
      <family val="2"/>
    </font>
    <font>
      <sz val="36"/>
      <name val="Meiryo UI"/>
      <family val="2"/>
    </font>
    <font>
      <sz val="36"/>
      <color theme="1" tint="0.14999847407452621"/>
      <name val="Meiryo UI"/>
      <family val="2"/>
    </font>
    <font>
      <sz val="11"/>
      <color theme="1" tint="0.34998626667073579"/>
      <name val="Meiryo UI"/>
      <family val="2"/>
    </font>
    <font>
      <sz val="16"/>
      <name val="Meiryo UI"/>
      <family val="2"/>
    </font>
    <font>
      <sz val="16"/>
      <color theme="0"/>
      <name val="Meiryo UI"/>
      <family val="2"/>
    </font>
    <font>
      <sz val="11"/>
      <color theme="1" tint="0.249977111117893"/>
      <name val="Meiryo UI"/>
      <family val="2"/>
    </font>
    <font>
      <sz val="16"/>
      <color theme="3" tint="0.89996032593768116"/>
      <name val="Meiryo UI"/>
      <family val="2"/>
    </font>
    <font>
      <sz val="16"/>
      <color theme="1" tint="0.14999847407452621"/>
      <name val="Meiryo UI"/>
      <family val="2"/>
    </font>
    <font>
      <b/>
      <sz val="18"/>
      <color theme="5" tint="-0.24994659260841701"/>
      <name val="Meiryo UI"/>
      <family val="2"/>
    </font>
    <font>
      <b/>
      <sz val="16"/>
      <color rgb="FF57574D"/>
      <name val="Meiryo UI"/>
      <family val="2"/>
    </font>
    <font>
      <sz val="11"/>
      <color theme="3" tint="0.249977111117893"/>
      <name val="Meiryo UI"/>
      <family val="2"/>
    </font>
    <font>
      <sz val="16"/>
      <color theme="1" tint="0.249977111117893"/>
      <name val="Meiryo UI"/>
      <family val="2"/>
    </font>
    <font>
      <b/>
      <sz val="12"/>
      <color theme="1" tint="0.249977111117893"/>
      <name val="Meiryo UI"/>
      <family val="2"/>
    </font>
    <font>
      <sz val="14"/>
      <color theme="1" tint="0.249977111117893"/>
      <name val="Meiryo UI"/>
      <family val="2"/>
    </font>
    <font>
      <sz val="10"/>
      <color theme="1" tint="0.249977111117893"/>
      <name val="Meiryo UI"/>
      <family val="2"/>
    </font>
    <font>
      <b/>
      <sz val="8"/>
      <color theme="3" tint="0.89996032593768116"/>
      <name val="Meiryo UI"/>
      <family val="2"/>
    </font>
    <font>
      <b/>
      <sz val="14"/>
      <color rgb="FF57574D"/>
      <name val="Meiryo UI"/>
      <family val="2"/>
    </font>
    <font>
      <b/>
      <sz val="20"/>
      <color theme="5" tint="-0.24994659260841701"/>
      <name val="Meiryo UI"/>
      <family val="2"/>
    </font>
    <font>
      <sz val="16"/>
      <color theme="3" tint="0.24994659260841701"/>
      <name val="Meiryo UI"/>
      <family val="2"/>
    </font>
    <font>
      <sz val="11"/>
      <color theme="3" tint="0.24994659260841701"/>
      <name val="Meiryo UI"/>
      <family val="2"/>
    </font>
    <font>
      <sz val="11"/>
      <color theme="6" tint="0.79998168889431442"/>
      <name val="Meiryo UI"/>
      <family val="2"/>
    </font>
    <font>
      <sz val="12"/>
      <color theme="1" tint="0.249977111117893"/>
      <name val="Meiryo UI"/>
      <family val="2"/>
    </font>
    <font>
      <sz val="16"/>
      <color rgb="FF57574D"/>
      <name val="Meiryo UI"/>
      <family val="2"/>
    </font>
    <font>
      <sz val="6"/>
      <name val="ＭＳ Ｐゴシック"/>
      <family val="3"/>
      <charset val="128"/>
    </font>
    <font>
      <sz val="14"/>
      <color theme="1" tint="0.249977111117893"/>
      <name val="Meiryo UI"/>
      <family val="3"/>
      <charset val="128"/>
    </font>
    <font>
      <sz val="11"/>
      <color theme="1" tint="0.249977111117893"/>
      <name val="Meiryo UI"/>
      <family val="3"/>
      <charset val="128"/>
    </font>
  </fonts>
  <fills count="43">
    <fill>
      <patternFill patternType="none"/>
    </fill>
    <fill>
      <patternFill patternType="gray125"/>
    </fill>
    <fill>
      <patternFill patternType="solid">
        <fgColor theme="3" tint="0.24994659260841701"/>
        <bgColor indexed="64"/>
      </patternFill>
    </fill>
    <fill>
      <patternFill patternType="solid">
        <fgColor theme="3" tint="0.749961851863155"/>
        <bgColor indexed="64"/>
      </patternFill>
    </fill>
    <fill>
      <patternFill patternType="solid">
        <fgColor theme="8" tint="0.79998168889431442"/>
        <bgColor indexed="64"/>
      </patternFill>
    </fill>
    <fill>
      <patternFill patternType="solid">
        <fgColor theme="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FFFFCC"/>
      </patternFill>
    </fill>
    <fill>
      <patternFill patternType="solid">
        <fgColor theme="4" tint="-0.499984740745262"/>
        <bgColor indexed="64"/>
      </patternFill>
    </fill>
    <fill>
      <patternFill patternType="solid">
        <fgColor theme="5" tint="-0.249977111117893"/>
        <bgColor indexed="64"/>
      </patternFill>
    </fill>
    <fill>
      <patternFill patternType="solid">
        <fgColor theme="3" tint="0.7499923703726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n">
        <color theme="3" tint="0.24994659260841701"/>
      </bottom>
      <diagonal/>
    </border>
    <border>
      <left/>
      <right/>
      <top/>
      <bottom style="medium">
        <color theme="3" tint="0.2499465926084170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bottom style="dashed">
        <color theme="3" tint="0.24994659260841701"/>
      </bottom>
      <diagonal/>
    </border>
    <border>
      <left/>
      <right/>
      <top style="thin">
        <color theme="4" tint="-0.499984740745262"/>
      </top>
      <bottom style="double">
        <color theme="4" tint="-0.499984740745262"/>
      </bottom>
      <diagonal/>
    </border>
    <border>
      <left/>
      <right/>
      <top style="dashed">
        <color theme="3" tint="0.24994659260841701"/>
      </top>
      <bottom/>
      <diagonal/>
    </border>
    <border>
      <left style="thin">
        <color auto="1"/>
      </left>
      <right style="thin">
        <color auto="1"/>
      </right>
      <top/>
      <bottom/>
      <diagonal/>
    </border>
    <border>
      <left/>
      <right/>
      <top style="medium">
        <color theme="3" tint="0.24994659260841701"/>
      </top>
      <bottom style="hair">
        <color indexed="64"/>
      </bottom>
      <diagonal/>
    </border>
    <border>
      <left/>
      <right/>
      <top style="thin">
        <color theme="3" tint="0.24994659260841701"/>
      </top>
      <bottom/>
      <diagonal/>
    </border>
    <border>
      <left/>
      <right/>
      <top style="thin">
        <color theme="3" tint="0.24994659260841701"/>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dashed">
        <color theme="3" tint="0.24994659260841701"/>
      </top>
      <bottom style="dashed">
        <color theme="3" tint="0.249946592608417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5" borderId="0">
      <alignment vertical="center" wrapText="1"/>
    </xf>
    <xf numFmtId="0" fontId="25" fillId="2" borderId="0" applyNumberFormat="0" applyProtection="0">
      <alignment vertical="center"/>
    </xf>
    <xf numFmtId="0" fontId="26" fillId="2" borderId="0" applyNumberFormat="0" applyFill="0" applyProtection="0">
      <alignment horizontal="left" vertical="center"/>
    </xf>
    <xf numFmtId="0" fontId="27" fillId="0" borderId="1" applyNumberFormat="0" applyFill="0" applyProtection="0"/>
    <xf numFmtId="0" fontId="28" fillId="0" borderId="4" applyNumberFormat="0" applyFill="0" applyProtection="0">
      <alignment vertical="center"/>
    </xf>
    <xf numFmtId="0" fontId="37" fillId="8" borderId="2" applyNumberFormat="0" applyProtection="0">
      <alignment horizontal="left"/>
    </xf>
    <xf numFmtId="0" fontId="35" fillId="5" borderId="0" applyNumberFormat="0" applyBorder="0" applyAlignment="0" applyProtection="0"/>
    <xf numFmtId="43" fontId="21" fillId="0" borderId="0" applyFill="0" applyBorder="0" applyAlignment="0" applyProtection="0"/>
    <xf numFmtId="164" fontId="21" fillId="0" borderId="0" applyFill="0" applyBorder="0" applyAlignment="0" applyProtection="0"/>
    <xf numFmtId="167" fontId="21" fillId="0" borderId="0" applyFill="0" applyBorder="0" applyAlignment="0" applyProtection="0"/>
    <xf numFmtId="166" fontId="21" fillId="0" borderId="0" applyFill="0" applyBorder="0" applyAlignment="0" applyProtection="0"/>
    <xf numFmtId="9" fontId="21" fillId="0" borderId="0" applyFill="0" applyBorder="0" applyAlignment="0" applyProtection="0"/>
    <xf numFmtId="0" fontId="21" fillId="9" borderId="3" applyNumberFormat="0" applyAlignment="0" applyProtection="0"/>
    <xf numFmtId="0" fontId="22" fillId="0" borderId="0" applyNumberFormat="0" applyFill="0" applyBorder="0" applyAlignment="0" applyProtection="0"/>
    <xf numFmtId="0" fontId="33" fillId="0" borderId="5" applyNumberFormat="0" applyFill="0" applyAlignment="0" applyProtection="0"/>
    <xf numFmtId="0" fontId="29" fillId="2" borderId="7" applyNumberFormat="0" applyProtection="0">
      <alignment horizontal="center" vertical="center" wrapText="1"/>
    </xf>
    <xf numFmtId="0" fontId="23" fillId="2" borderId="7" applyNumberFormat="0" applyProtection="0">
      <alignment horizontal="center" vertical="center" wrapText="1"/>
    </xf>
    <xf numFmtId="0" fontId="24" fillId="13" borderId="0" applyNumberFormat="0" applyBorder="0" applyAlignment="0" applyProtection="0"/>
    <xf numFmtId="0" fontId="18" fillId="14" borderId="0" applyNumberFormat="0" applyBorder="0" applyAlignment="0" applyProtection="0"/>
    <xf numFmtId="0" fontId="32" fillId="15" borderId="0" applyNumberFormat="0" applyBorder="0" applyAlignment="0" applyProtection="0"/>
    <xf numFmtId="0" fontId="30" fillId="16" borderId="13" applyNumberFormat="0" applyAlignment="0" applyProtection="0"/>
    <xf numFmtId="0" fontId="34" fillId="17" borderId="14" applyNumberFormat="0" applyAlignment="0" applyProtection="0"/>
    <xf numFmtId="0" fontId="19" fillId="17" borderId="13" applyNumberFormat="0" applyAlignment="0" applyProtection="0"/>
    <xf numFmtId="0" fontId="31" fillId="0" borderId="15" applyNumberFormat="0" applyFill="0" applyAlignment="0" applyProtection="0"/>
    <xf numFmtId="0" fontId="20" fillId="18" borderId="16" applyNumberFormat="0" applyAlignment="0" applyProtection="0"/>
    <xf numFmtId="0" fontId="36" fillId="0" borderId="0" applyNumberFormat="0" applyFill="0" applyBorder="0" applyAlignment="0" applyProtection="0"/>
    <xf numFmtId="0" fontId="17"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7"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7"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7"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7"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7" fillId="39"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cellStyleXfs>
  <cellXfs count="102">
    <xf numFmtId="0" fontId="0" fillId="5" borderId="0" xfId="0">
      <alignment vertical="center" wrapText="1"/>
    </xf>
    <xf numFmtId="0" fontId="1" fillId="5" borderId="0" xfId="0" applyFont="1">
      <alignment vertical="center" wrapText="1"/>
    </xf>
    <xf numFmtId="0" fontId="2" fillId="5" borderId="0" xfId="0" applyFont="1">
      <alignment vertical="center" wrapText="1"/>
    </xf>
    <xf numFmtId="0" fontId="5" fillId="5" borderId="0" xfId="0" applyFont="1">
      <alignment vertical="center" wrapText="1"/>
    </xf>
    <xf numFmtId="0" fontId="6" fillId="5" borderId="0" xfId="0" applyFont="1">
      <alignment vertical="center" wrapText="1"/>
    </xf>
    <xf numFmtId="0" fontId="4" fillId="2" borderId="10" xfId="1" applyFont="1" applyBorder="1">
      <alignment vertical="center"/>
    </xf>
    <xf numFmtId="0" fontId="3" fillId="2" borderId="10" xfId="1" applyFont="1" applyBorder="1">
      <alignment vertical="center"/>
    </xf>
    <xf numFmtId="0" fontId="5" fillId="5" borderId="0" xfId="0" applyFont="1" applyAlignment="1">
      <alignment horizontal="left" vertical="center" wrapText="1" indent="1"/>
    </xf>
    <xf numFmtId="0" fontId="8" fillId="5" borderId="0" xfId="0" applyFont="1">
      <alignment vertical="center" wrapText="1"/>
    </xf>
    <xf numFmtId="0" fontId="7" fillId="2" borderId="10" xfId="1" applyFont="1" applyBorder="1">
      <alignment vertical="center"/>
    </xf>
    <xf numFmtId="0" fontId="11" fillId="5" borderId="0" xfId="0" applyFont="1">
      <alignment vertical="center" wrapText="1"/>
    </xf>
    <xf numFmtId="0" fontId="13" fillId="5" borderId="0" xfId="0" applyFont="1">
      <alignment vertical="center" wrapText="1"/>
    </xf>
    <xf numFmtId="0" fontId="14" fillId="5" borderId="0" xfId="0" applyFont="1">
      <alignment vertical="center" wrapText="1"/>
    </xf>
    <xf numFmtId="0" fontId="9" fillId="5" borderId="0" xfId="0" applyFont="1">
      <alignment vertical="center" wrapText="1"/>
    </xf>
    <xf numFmtId="0" fontId="10" fillId="5" borderId="0" xfId="0" applyFont="1">
      <alignment vertical="center" wrapText="1"/>
    </xf>
    <xf numFmtId="0" fontId="12" fillId="5" borderId="0" xfId="0" applyFont="1">
      <alignment vertical="center" wrapText="1"/>
    </xf>
    <xf numFmtId="0" fontId="15" fillId="5" borderId="0" xfId="0" applyFont="1">
      <alignment vertical="center" wrapText="1"/>
    </xf>
    <xf numFmtId="0" fontId="25" fillId="2" borderId="11" xfId="1" applyBorder="1">
      <alignment vertical="center"/>
    </xf>
    <xf numFmtId="0" fontId="25" fillId="2" borderId="10" xfId="1" applyBorder="1">
      <alignment vertical="center"/>
    </xf>
    <xf numFmtId="0" fontId="0" fillId="5" borderId="0" xfId="0" pivotButton="1">
      <alignment vertical="center" wrapText="1"/>
    </xf>
    <xf numFmtId="0" fontId="38" fillId="2" borderId="11" xfId="1" applyFont="1" applyBorder="1">
      <alignment vertical="center"/>
    </xf>
    <xf numFmtId="0" fontId="38" fillId="2" borderId="10" xfId="1" applyFont="1" applyBorder="1">
      <alignment vertical="center"/>
    </xf>
    <xf numFmtId="0" fontId="39" fillId="5" borderId="0" xfId="0" applyFont="1">
      <alignment vertical="center" wrapText="1"/>
    </xf>
    <xf numFmtId="0" fontId="35" fillId="5" borderId="0" xfId="6" applyBorder="1"/>
    <xf numFmtId="0" fontId="41" fillId="5" borderId="0" xfId="0" applyFont="1">
      <alignment vertical="center" wrapText="1"/>
    </xf>
    <xf numFmtId="0" fontId="42" fillId="5" borderId="0" xfId="0" applyFont="1">
      <alignment vertical="center" wrapText="1"/>
    </xf>
    <xf numFmtId="0" fontId="43" fillId="2" borderId="0" xfId="0" applyFont="1" applyFill="1" applyAlignment="1">
      <alignment horizontal="left" vertical="center" indent="1"/>
    </xf>
    <xf numFmtId="0" fontId="43" fillId="11" borderId="0" xfId="0" applyFont="1" applyFill="1" applyAlignment="1">
      <alignment horizontal="left" vertical="center" indent="1"/>
    </xf>
    <xf numFmtId="0" fontId="43" fillId="10" borderId="0" xfId="0" applyFont="1" applyFill="1" applyAlignment="1">
      <alignment horizontal="left" vertical="center" indent="1"/>
    </xf>
    <xf numFmtId="0" fontId="0" fillId="12" borderId="0" xfId="0" applyFill="1">
      <alignment vertical="center" wrapText="1"/>
    </xf>
    <xf numFmtId="0" fontId="0" fillId="7" borderId="0" xfId="0" applyFill="1">
      <alignment vertical="center" wrapText="1"/>
    </xf>
    <xf numFmtId="0" fontId="0" fillId="6" borderId="0" xfId="0" applyFill="1">
      <alignment vertical="center" wrapText="1"/>
    </xf>
    <xf numFmtId="0" fontId="44" fillId="5" borderId="0" xfId="0" applyFont="1">
      <alignment vertical="center" wrapText="1"/>
    </xf>
    <xf numFmtId="0" fontId="44" fillId="3" borderId="0" xfId="0" applyFont="1" applyFill="1" applyAlignment="1">
      <alignment horizontal="left" vertical="top" wrapText="1" indent="1"/>
    </xf>
    <xf numFmtId="0" fontId="44" fillId="7" borderId="0" xfId="0" applyFont="1" applyFill="1" applyAlignment="1">
      <alignment horizontal="left" vertical="top" wrapText="1" indent="1"/>
    </xf>
    <xf numFmtId="0" fontId="44" fillId="6" borderId="0" xfId="0" applyFont="1" applyFill="1" applyAlignment="1">
      <alignment horizontal="left" vertical="top" wrapText="1" indent="1"/>
    </xf>
    <xf numFmtId="0" fontId="45" fillId="2" borderId="11" xfId="1" applyFont="1" applyBorder="1">
      <alignment vertical="center"/>
    </xf>
    <xf numFmtId="0" fontId="45" fillId="2" borderId="10" xfId="1" applyFont="1" applyBorder="1">
      <alignment vertical="center"/>
    </xf>
    <xf numFmtId="0" fontId="46" fillId="5" borderId="0" xfId="0" applyFont="1" applyAlignment="1">
      <alignment horizontal="right" vertical="center" indent="2"/>
    </xf>
    <xf numFmtId="0" fontId="48" fillId="5" borderId="0" xfId="0" applyFont="1" applyAlignment="1">
      <alignment horizontal="left" vertical="center" wrapText="1"/>
    </xf>
    <xf numFmtId="165" fontId="26" fillId="5" borderId="0" xfId="2" applyNumberFormat="1" applyFill="1">
      <alignment horizontal="left" vertical="center"/>
    </xf>
    <xf numFmtId="0" fontId="49" fillId="5" borderId="0" xfId="0" applyFont="1" applyAlignment="1">
      <alignment vertical="center"/>
    </xf>
    <xf numFmtId="168" fontId="50" fillId="5" borderId="2" xfId="5" applyNumberFormat="1" applyFont="1" applyFill="1" applyAlignment="1">
      <alignment horizontal="left" vertical="center"/>
    </xf>
    <xf numFmtId="168" fontId="51" fillId="5" borderId="2" xfId="5" applyNumberFormat="1" applyFont="1" applyFill="1" applyAlignment="1">
      <alignment horizontal="left" vertical="center"/>
    </xf>
    <xf numFmtId="0" fontId="44" fillId="5" borderId="0" xfId="0" applyFont="1" applyAlignment="1">
      <alignment horizontal="left" vertical="center" wrapText="1"/>
    </xf>
    <xf numFmtId="0" fontId="53" fillId="5" borderId="0" xfId="0" applyFont="1">
      <alignment vertical="center" wrapText="1"/>
    </xf>
    <xf numFmtId="0" fontId="54" fillId="2" borderId="11" xfId="1" applyFont="1" applyBorder="1">
      <alignment vertical="center"/>
    </xf>
    <xf numFmtId="0" fontId="54" fillId="2" borderId="10" xfId="1" applyFont="1" applyBorder="1">
      <alignment vertical="center"/>
    </xf>
    <xf numFmtId="0" fontId="46" fillId="5" borderId="0" xfId="0" applyFont="1" applyAlignment="1">
      <alignment horizontal="right" vertical="center" indent="1"/>
    </xf>
    <xf numFmtId="0" fontId="49" fillId="5" borderId="0" xfId="0" applyFont="1">
      <alignment vertical="center" wrapText="1"/>
    </xf>
    <xf numFmtId="0" fontId="49" fillId="5" borderId="0" xfId="0" applyFont="1" applyAlignment="1">
      <alignment horizontal="left" vertical="top" wrapText="1" indent="1"/>
    </xf>
    <xf numFmtId="0" fontId="52" fillId="5" borderId="0" xfId="0" applyFont="1">
      <alignment vertical="center" wrapText="1"/>
    </xf>
    <xf numFmtId="0" fontId="52" fillId="5" borderId="2" xfId="0" applyFont="1" applyBorder="1">
      <alignment vertical="center" wrapText="1"/>
    </xf>
    <xf numFmtId="0" fontId="44" fillId="5" borderId="0" xfId="0" applyFont="1" applyAlignment="1">
      <alignment horizontal="center"/>
    </xf>
    <xf numFmtId="0" fontId="46" fillId="5" borderId="0" xfId="0" applyFont="1" applyAlignment="1">
      <alignment horizontal="right" vertical="center"/>
    </xf>
    <xf numFmtId="0" fontId="41" fillId="5" borderId="9" xfId="0" applyFont="1" applyBorder="1" applyAlignment="1">
      <alignment horizontal="left" vertical="center" indent="4"/>
    </xf>
    <xf numFmtId="0" fontId="55" fillId="5" borderId="0" xfId="0" applyFont="1" applyAlignment="1">
      <alignment horizontal="left" vertical="center" wrapText="1" indent="1"/>
    </xf>
    <xf numFmtId="165" fontId="56" fillId="5" borderId="0" xfId="2" applyNumberFormat="1" applyFont="1" applyFill="1" applyAlignment="1">
      <alignment horizontal="center" vertical="center"/>
    </xf>
    <xf numFmtId="0" fontId="49" fillId="5" borderId="0" xfId="0" applyFont="1" applyAlignment="1">
      <alignment horizontal="left" vertical="center" wrapText="1" indent="1"/>
    </xf>
    <xf numFmtId="0" fontId="42" fillId="5" borderId="0" xfId="0" applyFont="1" applyAlignment="1">
      <alignment horizontal="left" vertical="center" wrapText="1" indent="1"/>
    </xf>
    <xf numFmtId="0" fontId="58" fillId="4" borderId="4" xfId="4" applyNumberFormat="1" applyFont="1" applyFill="1" applyAlignment="1">
      <alignment horizontal="left" vertical="center" indent="1"/>
    </xf>
    <xf numFmtId="0" fontId="58" fillId="4" borderId="4" xfId="4" applyFont="1" applyFill="1" applyAlignment="1">
      <alignment horizontal="left" vertical="center" indent="1"/>
    </xf>
    <xf numFmtId="0" fontId="59" fillId="4" borderId="6" xfId="0" applyFont="1" applyFill="1" applyBorder="1" applyAlignment="1">
      <alignment horizontal="center" vertical="center" wrapText="1"/>
    </xf>
    <xf numFmtId="0" fontId="59" fillId="4" borderId="0" xfId="0" applyFont="1" applyFill="1" applyAlignment="1">
      <alignment horizontal="center" vertical="center" wrapText="1"/>
    </xf>
    <xf numFmtId="0" fontId="58" fillId="4" borderId="12" xfId="4" applyNumberFormat="1" applyFont="1" applyFill="1" applyBorder="1" applyAlignment="1">
      <alignment horizontal="left" vertical="center" indent="1"/>
    </xf>
    <xf numFmtId="0" fontId="58" fillId="4" borderId="12" xfId="4" applyFont="1" applyFill="1" applyBorder="1">
      <alignment vertical="center"/>
    </xf>
    <xf numFmtId="0" fontId="48" fillId="5" borderId="0" xfId="0" applyFont="1">
      <alignment vertical="center" wrapText="1"/>
    </xf>
    <xf numFmtId="165" fontId="26" fillId="5" borderId="0" xfId="2" applyNumberFormat="1" applyFill="1" applyAlignment="1">
      <alignment horizontal="center" vertical="center"/>
    </xf>
    <xf numFmtId="0" fontId="60" fillId="5" borderId="0" xfId="0" applyFont="1">
      <alignment vertical="center" wrapText="1"/>
    </xf>
    <xf numFmtId="0" fontId="44" fillId="5" borderId="0" xfId="0" applyFont="1" applyAlignment="1">
      <alignment vertical="top" wrapText="1"/>
    </xf>
    <xf numFmtId="0" fontId="61" fillId="5" borderId="0" xfId="0" applyFont="1" applyAlignment="1">
      <alignment horizontal="right" vertical="center" wrapText="1" indent="2"/>
    </xf>
    <xf numFmtId="0" fontId="50" fillId="5" borderId="0" xfId="0" applyFont="1">
      <alignment vertical="center" wrapText="1"/>
    </xf>
    <xf numFmtId="168" fontId="63" fillId="8" borderId="0" xfId="0" applyNumberFormat="1" applyFont="1" applyFill="1" applyAlignment="1">
      <alignment horizontal="left" vertical="center" indent="1"/>
    </xf>
    <xf numFmtId="0" fontId="63" fillId="8" borderId="8" xfId="0" applyFont="1" applyFill="1" applyBorder="1" applyAlignment="1">
      <alignment horizontal="right" vertical="center"/>
    </xf>
    <xf numFmtId="168" fontId="64" fillId="8" borderId="6" xfId="0" applyNumberFormat="1" applyFont="1" applyFill="1" applyBorder="1" applyAlignment="1">
      <alignment horizontal="left" vertical="center" indent="1"/>
    </xf>
    <xf numFmtId="170" fontId="64" fillId="8" borderId="0" xfId="0" applyNumberFormat="1" applyFont="1" applyFill="1" applyAlignment="1">
      <alignment vertical="center"/>
    </xf>
    <xf numFmtId="168" fontId="64" fillId="8" borderId="0" xfId="0" applyNumberFormat="1" applyFont="1" applyFill="1" applyAlignment="1">
      <alignment horizontal="left" vertical="center" indent="1"/>
    </xf>
    <xf numFmtId="168" fontId="52" fillId="5" borderId="0" xfId="0" applyNumberFormat="1" applyFont="1" applyAlignment="1">
      <alignment vertical="center"/>
    </xf>
    <xf numFmtId="0" fontId="52" fillId="5" borderId="0" xfId="0" applyFont="1" applyAlignment="1">
      <alignment vertical="center"/>
    </xf>
    <xf numFmtId="168" fontId="53" fillId="5" borderId="0" xfId="0" applyNumberFormat="1" applyFont="1" applyAlignment="1">
      <alignment horizontal="left" vertical="center"/>
    </xf>
    <xf numFmtId="170" fontId="53" fillId="5" borderId="0" xfId="0" applyNumberFormat="1" applyFont="1" applyAlignment="1">
      <alignment horizontal="right" vertical="center" wrapText="1" indent="1"/>
    </xf>
    <xf numFmtId="43" fontId="44" fillId="5" borderId="0" xfId="7" applyFont="1" applyFill="1" applyBorder="1" applyAlignment="1">
      <alignment horizontal="left" vertical="center"/>
    </xf>
    <xf numFmtId="165" fontId="44" fillId="5" borderId="0" xfId="0" applyNumberFormat="1" applyFont="1">
      <alignment vertical="center" wrapText="1"/>
    </xf>
    <xf numFmtId="170" fontId="44" fillId="5" borderId="0" xfId="0" applyNumberFormat="1" applyFont="1" applyAlignment="1">
      <alignment horizontal="right" vertical="center" wrapText="1" indent="1"/>
    </xf>
    <xf numFmtId="168" fontId="52" fillId="5" borderId="2" xfId="3" applyNumberFormat="1" applyFont="1" applyFill="1" applyBorder="1" applyAlignment="1">
      <alignment vertical="center"/>
    </xf>
    <xf numFmtId="168" fontId="53" fillId="5" borderId="0" xfId="0" applyNumberFormat="1" applyFont="1">
      <alignment vertical="center" wrapText="1"/>
    </xf>
    <xf numFmtId="168" fontId="44" fillId="5" borderId="0" xfId="0" applyNumberFormat="1" applyFont="1">
      <alignment vertical="center" wrapText="1"/>
    </xf>
    <xf numFmtId="0" fontId="52" fillId="5" borderId="0" xfId="0" applyFont="1" applyAlignment="1">
      <alignment horizontal="right" vertical="center" indent="1"/>
    </xf>
    <xf numFmtId="168" fontId="44" fillId="5" borderId="0" xfId="0" applyNumberFormat="1" applyFont="1" applyAlignment="1">
      <alignment vertical="center"/>
    </xf>
    <xf numFmtId="170" fontId="44" fillId="5" borderId="0" xfId="0" applyNumberFormat="1" applyFont="1" applyAlignment="1">
      <alignment horizontal="right" vertical="center" indent="1"/>
    </xf>
    <xf numFmtId="165" fontId="52" fillId="5" borderId="0" xfId="0" applyNumberFormat="1" applyFont="1" applyAlignment="1">
      <alignment horizontal="right" vertical="center" indent="1"/>
    </xf>
    <xf numFmtId="0" fontId="40" fillId="5" borderId="0" xfId="6" applyFont="1" applyBorder="1"/>
    <xf numFmtId="0" fontId="41" fillId="5" borderId="0" xfId="0" applyFont="1" applyAlignment="1">
      <alignment horizontal="left" vertical="center" wrapText="1"/>
    </xf>
    <xf numFmtId="165" fontId="47" fillId="5" borderId="0" xfId="2" applyNumberFormat="1" applyFont="1" applyFill="1">
      <alignment horizontal="left" vertical="center"/>
    </xf>
    <xf numFmtId="0" fontId="41" fillId="5" borderId="9" xfId="0" applyFont="1" applyBorder="1" applyAlignment="1">
      <alignment horizontal="left" vertical="center" wrapText="1"/>
    </xf>
    <xf numFmtId="0" fontId="41" fillId="5" borderId="9" xfId="0" applyFont="1" applyBorder="1" applyAlignment="1">
      <alignment horizontal="left" vertical="center"/>
    </xf>
    <xf numFmtId="165" fontId="47" fillId="5" borderId="9" xfId="2" applyNumberFormat="1" applyFont="1" applyFill="1" applyBorder="1" applyAlignment="1">
      <alignment horizontal="left" vertical="center" indent="1"/>
    </xf>
    <xf numFmtId="0" fontId="57" fillId="4" borderId="2" xfId="3" applyFont="1" applyFill="1" applyBorder="1" applyAlignment="1">
      <alignment horizontal="left" vertical="center" indent="1"/>
    </xf>
    <xf numFmtId="165" fontId="58" fillId="4" borderId="12" xfId="4" applyNumberFormat="1" applyFont="1" applyFill="1" applyBorder="1" applyAlignment="1">
      <alignment horizontal="right" vertical="center"/>
    </xf>
    <xf numFmtId="165" fontId="58" fillId="4" borderId="4" xfId="4" applyNumberFormat="1" applyFont="1" applyFill="1" applyAlignment="1">
      <alignment horizontal="right" vertical="center"/>
    </xf>
    <xf numFmtId="170" fontId="58" fillId="4" borderId="12" xfId="4" applyNumberFormat="1" applyFont="1" applyFill="1" applyBorder="1" applyAlignment="1">
      <alignment horizontal="right" vertical="center"/>
    </xf>
    <xf numFmtId="170" fontId="58" fillId="4" borderId="4" xfId="4" applyNumberFormat="1" applyFont="1" applyFill="1" applyAlignment="1">
      <alignment horizontal="right" vertical="center"/>
    </xf>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8" builtinId="27" customBuiltin="1"/>
    <cellStyle name="Calculation" xfId="22" builtinId="22" customBuiltin="1"/>
    <cellStyle name="Check Cell" xfId="24" builtinId="23" customBuiltin="1"/>
    <cellStyle name="Comma" xfId="7" builtinId="3" customBuiltin="1"/>
    <cellStyle name="Comma [0]" xfId="8" builtinId="6" customBuiltin="1"/>
    <cellStyle name="Currency" xfId="9" builtinId="4" customBuiltin="1"/>
    <cellStyle name="Currency [0]" xfId="10" builtinId="7" customBuiltin="1"/>
    <cellStyle name="Explanatory Text" xfId="13" builtinId="53" customBuiltin="1"/>
    <cellStyle name="Followed Hyperlink" xfId="16" builtinId="9" customBuiltin="1"/>
    <cellStyle name="Good" xfId="17" builtinId="26" customBuiltin="1"/>
    <cellStyle name="Heading 1" xfId="1" builtinId="16" customBuiltin="1"/>
    <cellStyle name="Heading 2" xfId="2" builtinId="17" customBuiltin="1"/>
    <cellStyle name="Heading 3" xfId="3" builtinId="18" customBuiltin="1"/>
    <cellStyle name="Heading 4" xfId="4" builtinId="19" customBuiltin="1"/>
    <cellStyle name="Hyperlink" xfId="15" builtinId="8" customBuiltin="1"/>
    <cellStyle name="Input" xfId="20" builtinId="20" customBuiltin="1"/>
    <cellStyle name="Linked Cell" xfId="23" builtinId="24" customBuiltin="1"/>
    <cellStyle name="Neutral" xfId="19" builtinId="28" customBuiltin="1"/>
    <cellStyle name="Normal" xfId="0" builtinId="0" customBuiltin="1"/>
    <cellStyle name="Note" xfId="12" builtinId="10" customBuiltin="1"/>
    <cellStyle name="Output" xfId="21" builtinId="21" customBuiltin="1"/>
    <cellStyle name="Percent" xfId="11" builtinId="5" customBuiltin="1"/>
    <cellStyle name="Title" xfId="6" builtinId="15" customBuiltin="1"/>
    <cellStyle name="Total" xfId="14" builtinId="25" customBuiltin="1"/>
    <cellStyle name="Warning Text" xfId="25" builtinId="11" customBuiltin="1"/>
    <cellStyle name="見出し 5" xfId="5" xr:uid="{00000000-0005-0000-0000-00000A000000}"/>
  </cellStyles>
  <dxfs count="114">
    <dxf>
      <font>
        <b val="0"/>
        <i val="0"/>
        <strike val="0"/>
        <condense val="0"/>
        <extend val="0"/>
        <outline val="0"/>
        <shadow val="0"/>
        <u val="none"/>
        <vertAlign val="baseline"/>
        <sz val="11"/>
        <color theme="1" tint="0.249977111117893"/>
        <name val="Meiryo UI"/>
        <family val="2"/>
        <scheme val="none"/>
      </font>
      <numFmt numFmtId="170" formatCode="&quot;¥&quot;#,##0.00_);\(&quot;¥&quot;#,##0.00\)"/>
      <alignment horizontal="right" vertical="center" textRotation="0" wrapText="0" indent="1" justifyLastLine="0" shrinkToFit="0" readingOrder="0"/>
    </dxf>
    <dxf>
      <font>
        <b val="0"/>
        <i val="0"/>
        <strike val="0"/>
        <outline val="0"/>
        <shadow val="0"/>
        <u val="none"/>
        <vertAlign val="baseline"/>
        <sz val="11"/>
        <color theme="1" tint="0.249977111117893"/>
        <name val="Meiryo UI"/>
        <family val="2"/>
        <scheme val="none"/>
      </font>
      <numFmt numFmtId="170" formatCode="&quot;¥&quot;#,##0.00_);\(&quot;¥&quot;#,##0.00\)"/>
      <alignment horizontal="right" vertical="center" textRotation="0" wrapText="0" indent="1" justifyLastLine="0" shrinkToFit="0" readingOrder="0"/>
    </dxf>
    <dxf>
      <font>
        <b val="0"/>
        <i val="0"/>
        <strike val="0"/>
        <condense val="0"/>
        <extend val="0"/>
        <outline val="0"/>
        <shadow val="0"/>
        <u val="none"/>
        <vertAlign val="baseline"/>
        <sz val="11"/>
        <color theme="1" tint="0.249977111117893"/>
        <name val="Meiryo UI"/>
        <family val="2"/>
        <scheme val="none"/>
      </font>
      <numFmt numFmtId="170" formatCode="&quot;¥&quot;#,##0.00_);\(&quot;¥&quot;#,##0.00\)"/>
      <alignment horizontal="right" vertical="center" textRotation="0" wrapText="0" indent="1" justifyLastLine="0" shrinkToFit="0" readingOrder="0"/>
    </dxf>
    <dxf>
      <font>
        <b val="0"/>
        <i val="0"/>
        <strike val="0"/>
        <outline val="0"/>
        <shadow val="0"/>
        <u val="none"/>
        <vertAlign val="baseline"/>
        <sz val="11"/>
        <color theme="1" tint="0.249977111117893"/>
        <name val="Meiryo UI"/>
        <family val="2"/>
        <scheme val="none"/>
      </font>
      <numFmt numFmtId="170" formatCode="&quot;¥&quot;#,##0.00_);\(&quot;¥&quot;#,##0.00\)"/>
      <alignment horizontal="right" vertical="center" textRotation="0" wrapText="0" indent="1" justifyLastLine="0" shrinkToFit="0" readingOrder="0"/>
    </dxf>
    <dxf>
      <font>
        <b val="0"/>
        <i val="0"/>
        <strike val="0"/>
        <condense val="0"/>
        <extend val="0"/>
        <outline val="0"/>
        <shadow val="0"/>
        <u val="none"/>
        <vertAlign val="baseline"/>
        <sz val="11"/>
        <color theme="1" tint="0.249977111117893"/>
        <name val="Meiryo UI"/>
        <family val="2"/>
        <scheme val="none"/>
      </font>
      <numFmt numFmtId="168" formatCode="_)@"/>
      <alignment horizontal="general" vertical="center" textRotation="0" wrapText="0" indent="0" justifyLastLine="0" shrinkToFit="0" readingOrder="0"/>
    </dxf>
    <dxf>
      <font>
        <b val="0"/>
        <i val="0"/>
        <strike val="0"/>
        <outline val="0"/>
        <shadow val="0"/>
        <u val="none"/>
        <vertAlign val="baseline"/>
        <sz val="11"/>
        <color theme="1" tint="0.249977111117893"/>
        <name val="Meiryo UI"/>
        <family val="2"/>
        <scheme val="none"/>
      </font>
      <numFmt numFmtId="168" formatCode="_)@"/>
    </dxf>
    <dxf>
      <font>
        <b val="0"/>
        <i val="0"/>
        <strike val="0"/>
        <outline val="0"/>
        <shadow val="0"/>
        <u val="none"/>
        <vertAlign val="baseline"/>
        <sz val="11"/>
        <color theme="1" tint="0.249977111117893"/>
        <name val="Meiryo UI"/>
        <family val="2"/>
        <scheme val="none"/>
      </font>
    </dxf>
    <dxf>
      <font>
        <b val="0"/>
        <i val="0"/>
        <strike val="0"/>
        <outline val="0"/>
        <shadow val="0"/>
        <u val="none"/>
        <vertAlign val="baseline"/>
        <sz val="11"/>
        <color theme="1" tint="0.249977111117893"/>
        <name val="Meiryo UI"/>
        <family val="2"/>
        <scheme val="none"/>
      </font>
    </dxf>
    <dxf>
      <font>
        <b val="0"/>
        <i val="0"/>
        <strike val="0"/>
        <outline val="0"/>
        <shadow val="0"/>
        <u val="none"/>
        <vertAlign val="baseline"/>
        <sz val="14"/>
        <color theme="1" tint="0.249977111117893"/>
        <name val="Meiryo UI"/>
        <family val="2"/>
        <scheme val="none"/>
      </font>
      <alignment vertical="center" textRotation="0" indent="0" justifyLastLine="0" shrinkToFit="0" readingOrder="0"/>
    </dxf>
    <dxf>
      <font>
        <b val="0"/>
        <i val="0"/>
        <strike val="0"/>
        <condense val="0"/>
        <extend val="0"/>
        <outline val="0"/>
        <shadow val="0"/>
        <u val="none"/>
        <vertAlign val="baseline"/>
        <sz val="11"/>
        <color theme="1" tint="0.249977111117893"/>
        <name val="Meiryo UI"/>
        <family val="2"/>
        <scheme val="none"/>
      </font>
      <numFmt numFmtId="170" formatCode="&quot;¥&quot;#,##0.00_);\(&quot;¥&quot;#,##0.00\)"/>
      <alignment horizontal="right" vertical="center" textRotation="0" wrapText="0" indent="1" justifyLastLine="0" shrinkToFit="0" readingOrder="0"/>
    </dxf>
    <dxf>
      <font>
        <b val="0"/>
        <i val="0"/>
        <strike val="0"/>
        <outline val="0"/>
        <shadow val="0"/>
        <u val="none"/>
        <vertAlign val="baseline"/>
        <sz val="11"/>
        <color theme="1" tint="0.249977111117893"/>
        <name val="Meiryo UI"/>
        <family val="2"/>
        <scheme val="none"/>
      </font>
      <numFmt numFmtId="170" formatCode="&quot;¥&quot;#,##0.00_);\(&quot;¥&quot;#,##0.00\)"/>
      <alignment horizontal="right" vertical="center" textRotation="0" wrapText="0" indent="1" justifyLastLine="0" shrinkToFit="0" readingOrder="0"/>
    </dxf>
    <dxf>
      <font>
        <b val="0"/>
        <i val="0"/>
        <strike val="0"/>
        <condense val="0"/>
        <extend val="0"/>
        <outline val="0"/>
        <shadow val="0"/>
        <u val="none"/>
        <vertAlign val="baseline"/>
        <sz val="11"/>
        <color theme="1" tint="0.249977111117893"/>
        <name val="Meiryo UI"/>
        <family val="2"/>
        <scheme val="none"/>
      </font>
      <numFmt numFmtId="170" formatCode="&quot;¥&quot;#,##0.00_);\(&quot;¥&quot;#,##0.00\)"/>
      <alignment horizontal="right" vertical="center" textRotation="0" wrapText="0" indent="1" justifyLastLine="0" shrinkToFit="0" readingOrder="0"/>
    </dxf>
    <dxf>
      <font>
        <b val="0"/>
        <i val="0"/>
        <strike val="0"/>
        <outline val="0"/>
        <shadow val="0"/>
        <u val="none"/>
        <vertAlign val="baseline"/>
        <sz val="11"/>
        <color theme="1" tint="0.249977111117893"/>
        <name val="Meiryo UI"/>
        <family val="2"/>
        <scheme val="none"/>
      </font>
      <numFmt numFmtId="170" formatCode="&quot;¥&quot;#,##0.00_);\(&quot;¥&quot;#,##0.00\)"/>
      <alignment horizontal="right" vertical="center" textRotation="0" wrapText="0" indent="1" justifyLastLine="0" shrinkToFit="0" readingOrder="0"/>
    </dxf>
    <dxf>
      <font>
        <b val="0"/>
        <i val="0"/>
        <strike val="0"/>
        <condense val="0"/>
        <extend val="0"/>
        <outline val="0"/>
        <shadow val="0"/>
        <u val="none"/>
        <vertAlign val="baseline"/>
        <sz val="11"/>
        <color theme="1" tint="0.249977111117893"/>
        <name val="Meiryo UI"/>
        <family val="2"/>
        <scheme val="none"/>
      </font>
      <numFmt numFmtId="168" formatCode="_)@"/>
      <alignment horizontal="general" vertical="center" textRotation="0" wrapText="0" indent="0" justifyLastLine="0" shrinkToFit="0" readingOrder="0"/>
    </dxf>
    <dxf>
      <font>
        <b val="0"/>
        <i val="0"/>
        <strike val="0"/>
        <outline val="0"/>
        <shadow val="0"/>
        <u val="none"/>
        <vertAlign val="baseline"/>
        <sz val="11"/>
        <color theme="1" tint="0.249977111117893"/>
        <name val="Meiryo UI"/>
        <family val="2"/>
        <scheme val="none"/>
      </font>
      <numFmt numFmtId="168" formatCode="_)@"/>
    </dxf>
    <dxf>
      <font>
        <b val="0"/>
        <i val="0"/>
        <strike val="0"/>
        <outline val="0"/>
        <shadow val="0"/>
        <u val="none"/>
        <vertAlign val="baseline"/>
        <sz val="11"/>
        <color theme="1" tint="0.249977111117893"/>
        <name val="Meiryo UI"/>
        <family val="2"/>
        <scheme val="none"/>
      </font>
    </dxf>
    <dxf>
      <font>
        <b val="0"/>
        <i val="0"/>
        <strike val="0"/>
        <outline val="0"/>
        <shadow val="0"/>
        <u val="none"/>
        <vertAlign val="baseline"/>
        <sz val="11"/>
        <color theme="1" tint="0.249977111117893"/>
        <name val="Meiryo UI"/>
        <family val="2"/>
        <scheme val="none"/>
      </font>
    </dxf>
    <dxf>
      <font>
        <b val="0"/>
        <i val="0"/>
        <strike val="0"/>
        <outline val="0"/>
        <shadow val="0"/>
        <u val="none"/>
        <vertAlign val="baseline"/>
        <sz val="14"/>
        <color theme="1" tint="0.249977111117893"/>
        <name val="Meiryo UI"/>
        <family val="2"/>
        <scheme val="none"/>
      </font>
      <alignment vertical="center" textRotation="0" indent="0" justifyLastLine="0" shrinkToFit="0" readingOrder="0"/>
    </dxf>
    <dxf>
      <font>
        <b val="0"/>
        <i val="0"/>
        <strike val="0"/>
        <condense val="0"/>
        <extend val="0"/>
        <outline val="0"/>
        <shadow val="0"/>
        <u val="none"/>
        <vertAlign val="baseline"/>
        <sz val="11"/>
        <color theme="1" tint="0.249977111117893"/>
        <name val="Meiryo UI"/>
        <family val="2"/>
        <scheme val="none"/>
      </font>
      <numFmt numFmtId="170" formatCode="&quot;¥&quot;#,##0.00_);\(&quot;¥&quot;#,##0.00\)"/>
      <alignment horizontal="right" vertical="center" textRotation="0" wrapText="0" indent="1" justifyLastLine="0" shrinkToFit="0" readingOrder="0"/>
    </dxf>
    <dxf>
      <font>
        <b val="0"/>
        <i val="0"/>
        <strike val="0"/>
        <outline val="0"/>
        <shadow val="0"/>
        <u val="none"/>
        <vertAlign val="baseline"/>
        <color theme="1" tint="0.249977111117893"/>
        <name val="Meiryo UI"/>
        <family val="2"/>
        <scheme val="none"/>
      </font>
      <numFmt numFmtId="170" formatCode="&quot;¥&quot;#,##0.00_);\(&quot;¥&quot;#,##0.00\)"/>
      <fill>
        <patternFill patternType="solid">
          <fgColor indexed="64"/>
          <bgColor theme="2"/>
        </patternFill>
      </fill>
      <alignment horizontal="right" vertical="center" textRotation="0" wrapText="0" indent="1" justifyLastLine="0" shrinkToFit="0" readingOrder="0"/>
    </dxf>
    <dxf>
      <font>
        <b val="0"/>
        <i val="0"/>
        <strike val="0"/>
        <condense val="0"/>
        <extend val="0"/>
        <outline val="0"/>
        <shadow val="0"/>
        <u val="none"/>
        <vertAlign val="baseline"/>
        <sz val="11"/>
        <color theme="1" tint="0.249977111117893"/>
        <name val="Meiryo UI"/>
        <family val="2"/>
        <scheme val="none"/>
      </font>
      <numFmt numFmtId="170" formatCode="&quot;¥&quot;#,##0.00_);\(&quot;¥&quot;#,##0.00\)"/>
      <alignment horizontal="right" vertical="center" textRotation="0" wrapText="0" indent="1" justifyLastLine="0" shrinkToFit="0" readingOrder="0"/>
    </dxf>
    <dxf>
      <font>
        <b val="0"/>
        <i val="0"/>
        <strike val="0"/>
        <outline val="0"/>
        <shadow val="0"/>
        <u val="none"/>
        <vertAlign val="baseline"/>
        <color theme="1" tint="0.249977111117893"/>
        <name val="Meiryo UI"/>
        <family val="2"/>
        <scheme val="none"/>
      </font>
      <numFmt numFmtId="170" formatCode="&quot;¥&quot;#,##0.00_);\(&quot;¥&quot;#,##0.00\)"/>
      <fill>
        <patternFill patternType="solid">
          <fgColor indexed="64"/>
          <bgColor theme="2"/>
        </patternFill>
      </fill>
      <alignment horizontal="right" vertical="center" textRotation="0" wrapText="0" indent="1" justifyLastLine="0" shrinkToFit="0" readingOrder="0"/>
    </dxf>
    <dxf>
      <font>
        <b val="0"/>
        <i val="0"/>
        <strike val="0"/>
        <condense val="0"/>
        <extend val="0"/>
        <outline val="0"/>
        <shadow val="0"/>
        <u val="none"/>
        <vertAlign val="baseline"/>
        <sz val="11"/>
        <color theme="1" tint="0.249977111117893"/>
        <name val="Meiryo UI"/>
        <family val="2"/>
        <scheme val="none"/>
      </font>
      <numFmt numFmtId="168" formatCode="_)@"/>
      <alignment horizontal="general" vertical="center" textRotation="0" wrapText="0" indent="0" justifyLastLine="0" shrinkToFit="0" readingOrder="0"/>
    </dxf>
    <dxf>
      <font>
        <b val="0"/>
        <i val="0"/>
        <strike val="0"/>
        <outline val="0"/>
        <shadow val="0"/>
        <u val="none"/>
        <vertAlign val="baseline"/>
        <color theme="1" tint="0.249977111117893"/>
        <name val="Meiryo UI"/>
        <family val="2"/>
        <scheme val="none"/>
      </font>
    </dxf>
    <dxf>
      <font>
        <b val="0"/>
        <i val="0"/>
        <strike val="0"/>
        <outline val="0"/>
        <shadow val="0"/>
        <u val="none"/>
        <vertAlign val="baseline"/>
        <color theme="1" tint="0.249977111117893"/>
        <name val="Meiryo UI"/>
        <family val="2"/>
        <scheme val="none"/>
      </font>
    </dxf>
    <dxf>
      <font>
        <b val="0"/>
        <i val="0"/>
        <strike val="0"/>
        <outline val="0"/>
        <shadow val="0"/>
        <u val="none"/>
        <vertAlign val="baseline"/>
        <color theme="1" tint="0.249977111117893"/>
        <name val="Meiryo UI"/>
        <family val="2"/>
        <scheme val="none"/>
      </font>
    </dxf>
    <dxf>
      <font>
        <b val="0"/>
        <i val="0"/>
        <strike val="0"/>
        <outline val="0"/>
        <shadow val="0"/>
        <u val="none"/>
        <vertAlign val="baseline"/>
        <sz val="14"/>
        <color theme="1" tint="0.249977111117893"/>
        <name val="Meiryo UI"/>
        <family val="2"/>
        <scheme val="none"/>
      </font>
      <alignment vertical="center" textRotation="0" indent="0" justifyLastLine="0" shrinkToFit="0" readingOrder="0"/>
    </dxf>
    <dxf>
      <font>
        <b val="0"/>
        <i val="0"/>
        <strike val="0"/>
        <condense val="0"/>
        <extend val="0"/>
        <outline val="0"/>
        <shadow val="0"/>
        <u val="none"/>
        <vertAlign val="baseline"/>
        <sz val="11"/>
        <color theme="1" tint="0.249977111117893"/>
        <name val="Meiryo UI"/>
        <family val="2"/>
        <scheme val="none"/>
      </font>
      <numFmt numFmtId="170" formatCode="&quot;¥&quot;#,##0.00_);\(&quot;¥&quot;#,##0.00\)"/>
      <alignment horizontal="right" vertical="center" textRotation="0" wrapText="0" indent="1" justifyLastLine="0" shrinkToFit="0" readingOrder="0"/>
    </dxf>
    <dxf>
      <font>
        <b val="0"/>
        <i val="0"/>
        <strike val="0"/>
        <outline val="0"/>
        <shadow val="0"/>
        <u val="none"/>
        <vertAlign val="baseline"/>
        <color theme="1" tint="0.249977111117893"/>
        <name val="Meiryo UI"/>
        <family val="2"/>
        <scheme val="none"/>
      </font>
      <numFmt numFmtId="170" formatCode="&quot;¥&quot;#,##0.00_);\(&quot;¥&quot;#,##0.00\)"/>
      <alignment horizontal="right" vertical="center" textRotation="0" wrapText="0" indent="1" justifyLastLine="0" shrinkToFit="0" readingOrder="0"/>
    </dxf>
    <dxf>
      <font>
        <b val="0"/>
        <i val="0"/>
        <strike val="0"/>
        <condense val="0"/>
        <extend val="0"/>
        <outline val="0"/>
        <shadow val="0"/>
        <u val="none"/>
        <vertAlign val="baseline"/>
        <sz val="11"/>
        <color theme="1" tint="0.249977111117893"/>
        <name val="Meiryo UI"/>
        <family val="2"/>
        <scheme val="none"/>
      </font>
      <numFmt numFmtId="170" formatCode="&quot;¥&quot;#,##0.00_);\(&quot;¥&quot;#,##0.00\)"/>
      <alignment horizontal="right" vertical="center" textRotation="0" wrapText="0" indent="1" justifyLastLine="0" shrinkToFit="0" readingOrder="0"/>
    </dxf>
    <dxf>
      <font>
        <b val="0"/>
        <i val="0"/>
        <strike val="0"/>
        <outline val="0"/>
        <shadow val="0"/>
        <u val="none"/>
        <vertAlign val="baseline"/>
        <color theme="1" tint="0.249977111117893"/>
        <name val="Meiryo UI"/>
        <family val="2"/>
        <scheme val="none"/>
      </font>
      <numFmt numFmtId="170" formatCode="&quot;¥&quot;#,##0.00_);\(&quot;¥&quot;#,##0.00\)"/>
      <alignment horizontal="right" vertical="center" textRotation="0" wrapText="0" indent="1" justifyLastLine="0" shrinkToFit="0" readingOrder="0"/>
    </dxf>
    <dxf>
      <font>
        <b val="0"/>
        <i val="0"/>
        <strike val="0"/>
        <condense val="0"/>
        <extend val="0"/>
        <outline val="0"/>
        <shadow val="0"/>
        <u val="none"/>
        <vertAlign val="baseline"/>
        <sz val="11"/>
        <color theme="1" tint="0.249977111117893"/>
        <name val="Meiryo UI"/>
        <family val="2"/>
        <scheme val="none"/>
      </font>
      <numFmt numFmtId="168" formatCode="_)@"/>
      <alignment horizontal="general" vertical="center" textRotation="0" wrapText="0" indent="0" justifyLastLine="0" shrinkToFit="0" readingOrder="0"/>
    </dxf>
    <dxf>
      <font>
        <b val="0"/>
        <i val="0"/>
        <strike val="0"/>
        <outline val="0"/>
        <shadow val="0"/>
        <u val="none"/>
        <vertAlign val="baseline"/>
        <color theme="1" tint="0.249977111117893"/>
        <name val="Meiryo UI"/>
        <family val="2"/>
        <scheme val="none"/>
      </font>
      <numFmt numFmtId="168" formatCode="_)@"/>
    </dxf>
    <dxf>
      <font>
        <b val="0"/>
        <i val="0"/>
        <strike val="0"/>
        <outline val="0"/>
        <shadow val="0"/>
        <u val="none"/>
        <vertAlign val="baseline"/>
        <sz val="11"/>
        <color theme="1" tint="0.249977111117893"/>
        <name val="Meiryo UI"/>
        <family val="2"/>
        <scheme val="none"/>
      </font>
    </dxf>
    <dxf>
      <font>
        <b val="0"/>
        <i val="0"/>
        <strike val="0"/>
        <outline val="0"/>
        <shadow val="0"/>
        <u val="none"/>
        <vertAlign val="baseline"/>
        <color theme="1" tint="0.249977111117893"/>
        <name val="Meiryo UI"/>
        <family val="2"/>
        <scheme val="none"/>
      </font>
    </dxf>
    <dxf>
      <font>
        <b val="0"/>
        <i val="0"/>
        <strike val="0"/>
        <outline val="0"/>
        <shadow val="0"/>
        <u val="none"/>
        <vertAlign val="baseline"/>
        <sz val="14"/>
        <color theme="1" tint="0.249977111117893"/>
        <name val="Meiryo UI"/>
        <family val="2"/>
        <scheme val="none"/>
      </font>
      <alignment vertical="center" textRotation="0" indent="0" justifyLastLine="0" shrinkToFit="0" readingOrder="0"/>
    </dxf>
    <dxf>
      <font>
        <b val="0"/>
        <i val="0"/>
        <strike val="0"/>
        <condense val="0"/>
        <extend val="0"/>
        <outline val="0"/>
        <shadow val="0"/>
        <u val="none"/>
        <vertAlign val="baseline"/>
        <sz val="11"/>
        <color theme="1" tint="0.249977111117893"/>
        <name val="Meiryo UI"/>
        <family val="2"/>
        <scheme val="none"/>
      </font>
      <numFmt numFmtId="170" formatCode="&quot;¥&quot;#,##0.00_);\(&quot;¥&quot;#,##0.00\)"/>
      <alignment horizontal="right" vertical="center" textRotation="0" wrapText="1" indent="1" justifyLastLine="0" shrinkToFit="0" readingOrder="0"/>
    </dxf>
    <dxf>
      <font>
        <b val="0"/>
        <i val="0"/>
        <strike val="0"/>
        <outline val="0"/>
        <shadow val="0"/>
        <u val="none"/>
        <vertAlign val="baseline"/>
        <sz val="10"/>
        <color theme="1" tint="0.249977111117893"/>
        <name val="Meiryo UI"/>
        <family val="2"/>
        <scheme val="none"/>
      </font>
      <alignment horizontal="right" vertical="center" textRotation="0" wrapText="1" indent="1" justifyLastLine="0" shrinkToFit="0" readingOrder="0"/>
    </dxf>
    <dxf>
      <font>
        <b val="0"/>
        <i val="0"/>
        <strike val="0"/>
        <condense val="0"/>
        <extend val="0"/>
        <outline val="0"/>
        <shadow val="0"/>
        <u val="none"/>
        <vertAlign val="baseline"/>
        <sz val="11"/>
        <color theme="1" tint="0.249977111117893"/>
        <name val="Meiryo UI"/>
        <family val="2"/>
        <scheme val="none"/>
      </font>
      <numFmt numFmtId="170" formatCode="&quot;¥&quot;#,##0.00_);\(&quot;¥&quot;#,##0.00\)"/>
      <alignment horizontal="right" vertical="center" textRotation="0" wrapText="1" indent="1" justifyLastLine="0" shrinkToFit="0" readingOrder="0"/>
    </dxf>
    <dxf>
      <font>
        <b val="0"/>
        <i val="0"/>
        <strike val="0"/>
        <outline val="0"/>
        <shadow val="0"/>
        <u val="none"/>
        <vertAlign val="baseline"/>
        <sz val="10"/>
        <color theme="1" tint="0.249977111117893"/>
        <name val="Meiryo UI"/>
        <family val="2"/>
        <scheme val="none"/>
      </font>
      <alignment horizontal="right" vertical="center" textRotation="0" wrapText="1" indent="1" justifyLastLine="0" shrinkToFit="0" readingOrder="0"/>
    </dxf>
    <dxf>
      <font>
        <b val="0"/>
        <i val="0"/>
        <strike val="0"/>
        <condense val="0"/>
        <extend val="0"/>
        <outline val="0"/>
        <shadow val="0"/>
        <u val="none"/>
        <vertAlign val="baseline"/>
        <sz val="11"/>
        <color theme="1" tint="0.249977111117893"/>
        <name val="Meiryo UI"/>
        <family val="2"/>
        <scheme val="none"/>
      </font>
      <numFmt numFmtId="170" formatCode="&quot;¥&quot;#,##0.00_);\(&quot;¥&quot;#,##0.00\)"/>
      <alignment horizontal="right" vertical="center" textRotation="0" wrapText="1" indent="1" justifyLastLine="0" shrinkToFit="0" readingOrder="0"/>
    </dxf>
    <dxf>
      <font>
        <b val="0"/>
        <i val="0"/>
        <strike val="0"/>
        <outline val="0"/>
        <shadow val="0"/>
        <u val="none"/>
        <vertAlign val="baseline"/>
        <sz val="10"/>
        <color theme="1" tint="0.249977111117893"/>
        <name val="Meiryo UI"/>
        <family val="2"/>
        <scheme val="none"/>
      </font>
      <alignment horizontal="right" vertical="center" textRotation="0" wrapText="1" indent="1" justifyLastLine="0" shrinkToFit="0" readingOrder="0"/>
    </dxf>
    <dxf>
      <font>
        <b val="0"/>
        <i val="0"/>
        <strike val="0"/>
        <condense val="0"/>
        <extend val="0"/>
        <outline val="0"/>
        <shadow val="0"/>
        <u val="none"/>
        <vertAlign val="baseline"/>
        <sz val="11"/>
        <color theme="1" tint="0.249977111117893"/>
        <name val="Meiryo UI"/>
        <family val="2"/>
        <scheme val="none"/>
      </font>
      <numFmt numFmtId="170" formatCode="&quot;¥&quot;#,##0.00_);\(&quot;¥&quot;#,##0.00\)"/>
      <alignment horizontal="right" vertical="center" textRotation="0" wrapText="1" indent="1" justifyLastLine="0" shrinkToFit="0" readingOrder="0"/>
    </dxf>
    <dxf>
      <font>
        <b val="0"/>
        <i val="0"/>
        <strike val="0"/>
        <outline val="0"/>
        <shadow val="0"/>
        <u val="none"/>
        <vertAlign val="baseline"/>
        <sz val="10"/>
        <color theme="1" tint="0.249977111117893"/>
        <name val="Meiryo UI"/>
        <family val="2"/>
        <scheme val="none"/>
      </font>
      <alignment horizontal="right" vertical="center" textRotation="0" wrapText="1" indent="1" justifyLastLine="0" shrinkToFit="0" readingOrder="0"/>
    </dxf>
    <dxf>
      <font>
        <b val="0"/>
        <i val="0"/>
        <strike val="0"/>
        <condense val="0"/>
        <extend val="0"/>
        <outline val="0"/>
        <shadow val="0"/>
        <u val="none"/>
        <vertAlign val="baseline"/>
        <sz val="11"/>
        <color theme="1" tint="0.249977111117893"/>
        <name val="Meiryo UI"/>
        <family val="2"/>
        <scheme val="none"/>
      </font>
      <numFmt numFmtId="170" formatCode="&quot;¥&quot;#,##0.00_);\(&quot;¥&quot;#,##0.00\)"/>
      <alignment horizontal="right" vertical="center" textRotation="0" wrapText="1" indent="1" justifyLastLine="0" shrinkToFit="0" readingOrder="0"/>
    </dxf>
    <dxf>
      <font>
        <b val="0"/>
        <i val="0"/>
        <strike val="0"/>
        <outline val="0"/>
        <shadow val="0"/>
        <u val="none"/>
        <vertAlign val="baseline"/>
        <sz val="10"/>
        <color theme="1" tint="0.249977111117893"/>
        <name val="Meiryo UI"/>
        <family val="2"/>
        <scheme val="none"/>
      </font>
      <alignment horizontal="right" vertical="center" textRotation="0" wrapText="1" indent="1" justifyLastLine="0" shrinkToFit="0" readingOrder="0"/>
    </dxf>
    <dxf>
      <font>
        <b val="0"/>
        <i val="0"/>
        <strike val="0"/>
        <condense val="0"/>
        <extend val="0"/>
        <outline val="0"/>
        <shadow val="0"/>
        <u val="none"/>
        <vertAlign val="baseline"/>
        <sz val="11"/>
        <color theme="1" tint="0.249977111117893"/>
        <name val="Meiryo UI"/>
        <family val="2"/>
        <scheme val="none"/>
      </font>
      <numFmt numFmtId="170" formatCode="&quot;¥&quot;#,##0.00_);\(&quot;¥&quot;#,##0.00\)"/>
      <alignment horizontal="right" vertical="center" textRotation="0" wrapText="1" indent="1" justifyLastLine="0" shrinkToFit="0" readingOrder="0"/>
    </dxf>
    <dxf>
      <font>
        <b val="0"/>
        <i val="0"/>
        <strike val="0"/>
        <outline val="0"/>
        <shadow val="0"/>
        <u val="none"/>
        <vertAlign val="baseline"/>
        <sz val="10"/>
        <color theme="1" tint="0.249977111117893"/>
        <name val="Meiryo UI"/>
        <family val="2"/>
        <scheme val="none"/>
      </font>
      <alignment horizontal="right" vertical="center" textRotation="0" wrapText="1" indent="1" justifyLastLine="0" shrinkToFit="0" readingOrder="0"/>
    </dxf>
    <dxf>
      <font>
        <b val="0"/>
        <i val="0"/>
        <strike val="0"/>
        <condense val="0"/>
        <extend val="0"/>
        <outline val="0"/>
        <shadow val="0"/>
        <u val="none"/>
        <vertAlign val="baseline"/>
        <sz val="11"/>
        <color theme="1" tint="0.249977111117893"/>
        <name val="Meiryo UI"/>
        <family val="2"/>
        <scheme val="none"/>
      </font>
      <numFmt numFmtId="170" formatCode="&quot;¥&quot;#,##0.00_);\(&quot;¥&quot;#,##0.00\)"/>
      <alignment horizontal="right" vertical="center" textRotation="0" wrapText="1" indent="1" justifyLastLine="0" shrinkToFit="0" readingOrder="0"/>
    </dxf>
    <dxf>
      <font>
        <b val="0"/>
        <i val="0"/>
        <strike val="0"/>
        <outline val="0"/>
        <shadow val="0"/>
        <u val="none"/>
        <vertAlign val="baseline"/>
        <sz val="10"/>
        <color theme="1" tint="0.249977111117893"/>
        <name val="Meiryo UI"/>
        <family val="2"/>
        <scheme val="none"/>
      </font>
      <alignment horizontal="right" vertical="center" textRotation="0" wrapText="1" indent="1" justifyLastLine="0" shrinkToFit="0" readingOrder="0"/>
    </dxf>
    <dxf>
      <font>
        <b val="0"/>
        <i val="0"/>
        <strike val="0"/>
        <condense val="0"/>
        <extend val="0"/>
        <outline val="0"/>
        <shadow val="0"/>
        <u val="none"/>
        <vertAlign val="baseline"/>
        <sz val="11"/>
        <color theme="1" tint="0.249977111117893"/>
        <name val="Meiryo UI"/>
        <family val="2"/>
        <scheme val="none"/>
      </font>
      <numFmt numFmtId="170" formatCode="&quot;¥&quot;#,##0.00_);\(&quot;¥&quot;#,##0.00\)"/>
      <alignment horizontal="right" vertical="center" textRotation="0" wrapText="1" indent="1" justifyLastLine="0" shrinkToFit="0" readingOrder="0"/>
    </dxf>
    <dxf>
      <font>
        <b val="0"/>
        <i val="0"/>
        <strike val="0"/>
        <outline val="0"/>
        <shadow val="0"/>
        <u val="none"/>
        <vertAlign val="baseline"/>
        <sz val="10"/>
        <color theme="1" tint="0.249977111117893"/>
        <name val="Meiryo UI"/>
        <family val="2"/>
        <scheme val="none"/>
      </font>
      <alignment horizontal="right" vertical="center" textRotation="0" wrapText="1" indent="1" justifyLastLine="0" shrinkToFit="0" readingOrder="0"/>
    </dxf>
    <dxf>
      <font>
        <b val="0"/>
        <i val="0"/>
        <strike val="0"/>
        <condense val="0"/>
        <extend val="0"/>
        <outline val="0"/>
        <shadow val="0"/>
        <u val="none"/>
        <vertAlign val="baseline"/>
        <sz val="11"/>
        <color theme="1" tint="0.249977111117893"/>
        <name val="Meiryo UI"/>
        <family val="2"/>
        <scheme val="none"/>
      </font>
      <numFmt numFmtId="170" formatCode="&quot;¥&quot;#,##0.00_);\(&quot;¥&quot;#,##0.00\)"/>
      <alignment horizontal="right" vertical="center" textRotation="0" wrapText="1" indent="1" justifyLastLine="0" shrinkToFit="0" readingOrder="0"/>
    </dxf>
    <dxf>
      <font>
        <b val="0"/>
        <i val="0"/>
        <strike val="0"/>
        <outline val="0"/>
        <shadow val="0"/>
        <u val="none"/>
        <vertAlign val="baseline"/>
        <sz val="10"/>
        <color theme="1" tint="0.249977111117893"/>
        <name val="Meiryo UI"/>
        <family val="2"/>
        <scheme val="none"/>
      </font>
      <alignment horizontal="right" vertical="center" textRotation="0" wrapText="1" indent="1" justifyLastLine="0" shrinkToFit="0" readingOrder="0"/>
    </dxf>
    <dxf>
      <font>
        <b val="0"/>
        <i val="0"/>
        <strike val="0"/>
        <condense val="0"/>
        <extend val="0"/>
        <outline val="0"/>
        <shadow val="0"/>
        <u val="none"/>
        <vertAlign val="baseline"/>
        <sz val="11"/>
        <color theme="1" tint="0.249977111117893"/>
        <name val="Meiryo UI"/>
        <family val="2"/>
        <scheme val="none"/>
      </font>
      <numFmt numFmtId="170" formatCode="&quot;¥&quot;#,##0.00_);\(&quot;¥&quot;#,##0.00\)"/>
      <alignment horizontal="right" vertical="center" textRotation="0" wrapText="1" indent="1" justifyLastLine="0" shrinkToFit="0" readingOrder="0"/>
    </dxf>
    <dxf>
      <font>
        <b val="0"/>
        <i val="0"/>
        <strike val="0"/>
        <outline val="0"/>
        <shadow val="0"/>
        <u val="none"/>
        <vertAlign val="baseline"/>
        <sz val="10"/>
        <color theme="1" tint="0.249977111117893"/>
        <name val="Meiryo UI"/>
        <family val="2"/>
        <scheme val="none"/>
      </font>
      <alignment horizontal="right" vertical="center" textRotation="0" wrapText="1" indent="1" justifyLastLine="0" shrinkToFit="0" readingOrder="0"/>
    </dxf>
    <dxf>
      <font>
        <b val="0"/>
        <i val="0"/>
        <strike val="0"/>
        <condense val="0"/>
        <extend val="0"/>
        <outline val="0"/>
        <shadow val="0"/>
        <u val="none"/>
        <vertAlign val="baseline"/>
        <sz val="11"/>
        <color theme="1" tint="0.249977111117893"/>
        <name val="Meiryo UI"/>
        <family val="2"/>
        <scheme val="none"/>
      </font>
      <numFmt numFmtId="170" formatCode="&quot;¥&quot;#,##0.00_);\(&quot;¥&quot;#,##0.00\)"/>
      <alignment horizontal="right" vertical="center" textRotation="0" wrapText="1" indent="1" justifyLastLine="0" shrinkToFit="0" readingOrder="0"/>
    </dxf>
    <dxf>
      <font>
        <b val="0"/>
        <i val="0"/>
        <strike val="0"/>
        <outline val="0"/>
        <shadow val="0"/>
        <u val="none"/>
        <vertAlign val="baseline"/>
        <sz val="10"/>
        <color theme="1" tint="0.249977111117893"/>
        <name val="Meiryo UI"/>
        <family val="2"/>
        <scheme val="none"/>
      </font>
      <alignment horizontal="right" vertical="center" textRotation="0" wrapText="1" indent="1" justifyLastLine="0" shrinkToFit="0" readingOrder="0"/>
    </dxf>
    <dxf>
      <font>
        <b val="0"/>
        <i val="0"/>
        <strike val="0"/>
        <condense val="0"/>
        <extend val="0"/>
        <outline val="0"/>
        <shadow val="0"/>
        <u val="none"/>
        <vertAlign val="baseline"/>
        <sz val="11"/>
        <color theme="1" tint="0.249977111117893"/>
        <name val="Meiryo UI"/>
        <family val="2"/>
        <scheme val="none"/>
      </font>
      <numFmt numFmtId="170" formatCode="&quot;¥&quot;#,##0.00_);\(&quot;¥&quot;#,##0.00\)"/>
      <alignment horizontal="right" vertical="center" textRotation="0" wrapText="1" indent="1" justifyLastLine="0" shrinkToFit="0" readingOrder="0"/>
    </dxf>
    <dxf>
      <font>
        <b val="0"/>
        <i val="0"/>
        <strike val="0"/>
        <outline val="0"/>
        <shadow val="0"/>
        <u val="none"/>
        <vertAlign val="baseline"/>
        <sz val="10"/>
        <color theme="1" tint="0.249977111117893"/>
        <name val="Meiryo UI"/>
        <family val="2"/>
        <scheme val="none"/>
      </font>
      <alignment horizontal="right" vertical="center" textRotation="0" wrapText="1" indent="1" justifyLastLine="0" shrinkToFit="0" readingOrder="0"/>
    </dxf>
    <dxf>
      <font>
        <b val="0"/>
        <i val="0"/>
        <strike val="0"/>
        <condense val="0"/>
        <extend val="0"/>
        <outline val="0"/>
        <shadow val="0"/>
        <u val="none"/>
        <vertAlign val="baseline"/>
        <sz val="11"/>
        <color theme="1" tint="0.249977111117893"/>
        <name val="Meiryo UI"/>
        <family val="2"/>
        <scheme val="none"/>
      </font>
      <numFmt numFmtId="170" formatCode="&quot;¥&quot;#,##0.00_);\(&quot;¥&quot;#,##0.00\)"/>
      <alignment horizontal="right" vertical="center" textRotation="0" wrapText="1" indent="1" justifyLastLine="0" shrinkToFit="0" readingOrder="0"/>
    </dxf>
    <dxf>
      <font>
        <b val="0"/>
        <i val="0"/>
        <strike val="0"/>
        <outline val="0"/>
        <shadow val="0"/>
        <u val="none"/>
        <vertAlign val="baseline"/>
        <sz val="10"/>
        <color theme="1" tint="0.249977111117893"/>
        <name val="Meiryo UI"/>
        <family val="2"/>
        <scheme val="none"/>
      </font>
      <alignment horizontal="right" vertical="center" textRotation="0" wrapText="1" indent="1" justifyLastLine="0" shrinkToFit="0" readingOrder="0"/>
    </dxf>
    <dxf>
      <font>
        <b val="0"/>
        <i val="0"/>
        <strike val="0"/>
        <condense val="0"/>
        <extend val="0"/>
        <outline val="0"/>
        <shadow val="0"/>
        <u val="none"/>
        <vertAlign val="baseline"/>
        <sz val="11"/>
        <color theme="1" tint="0.249977111117893"/>
        <name val="Meiryo UI"/>
        <family val="2"/>
        <scheme val="none"/>
      </font>
      <numFmt numFmtId="165" formatCode="&quot;¥&quot;#,##0.00;&quot;¥&quot;\-#,##0.00"/>
    </dxf>
    <dxf>
      <font>
        <b val="0"/>
        <i val="0"/>
        <strike val="0"/>
        <outline val="0"/>
        <shadow val="0"/>
        <u val="none"/>
        <vertAlign val="baseline"/>
        <sz val="10"/>
        <color theme="1" tint="0.249977111117893"/>
        <name val="Meiryo UI"/>
        <family val="2"/>
        <scheme val="none"/>
      </font>
    </dxf>
    <dxf>
      <font>
        <b val="0"/>
        <i val="0"/>
        <strike val="0"/>
        <condense val="0"/>
        <extend val="0"/>
        <outline val="0"/>
        <shadow val="0"/>
        <u val="none"/>
        <vertAlign val="baseline"/>
        <sz val="11"/>
        <color theme="1" tint="0.249977111117893"/>
        <name val="Meiryo UI"/>
        <family val="2"/>
        <scheme val="none"/>
      </font>
      <numFmt numFmtId="168" formatCode="_)@"/>
    </dxf>
    <dxf>
      <font>
        <b val="0"/>
        <i val="0"/>
        <strike val="0"/>
        <outline val="0"/>
        <shadow val="0"/>
        <u val="none"/>
        <vertAlign val="baseline"/>
        <sz val="10"/>
        <color theme="1" tint="0.249977111117893"/>
        <name val="Meiryo UI"/>
        <family val="2"/>
        <scheme val="none"/>
      </font>
    </dxf>
    <dxf>
      <font>
        <b val="0"/>
        <i val="0"/>
        <strike val="0"/>
        <outline val="0"/>
        <shadow val="0"/>
        <u val="none"/>
        <vertAlign val="baseline"/>
        <sz val="11"/>
        <color theme="1" tint="0.249977111117893"/>
        <name val="Meiryo UI"/>
        <family val="2"/>
        <scheme val="none"/>
      </font>
    </dxf>
    <dxf>
      <font>
        <b val="0"/>
        <i val="0"/>
        <strike val="0"/>
        <outline val="0"/>
        <shadow val="0"/>
        <u val="none"/>
        <vertAlign val="baseline"/>
        <color theme="1" tint="0.249977111117893"/>
        <name val="Meiryo UI"/>
        <family val="2"/>
        <scheme val="none"/>
      </font>
    </dxf>
    <dxf>
      <border>
        <bottom style="medium">
          <color theme="3" tint="0.24994659260841701"/>
        </bottom>
      </border>
    </dxf>
    <dxf>
      <font>
        <b val="0"/>
        <i val="0"/>
        <strike val="0"/>
        <outline val="0"/>
        <shadow val="0"/>
        <u val="none"/>
        <vertAlign val="baseline"/>
        <sz val="14"/>
        <color theme="1" tint="0.249977111117893"/>
        <name val="Meiryo UI"/>
        <family val="2"/>
        <scheme val="none"/>
      </font>
      <alignment horizontal="general" vertical="center" textRotation="0" indent="0" justifyLastLine="0" shrinkToFit="0" readingOrder="0"/>
    </dxf>
    <dxf>
      <fill>
        <patternFill>
          <bgColor theme="4" tint="0.79998168889431442"/>
        </patternFill>
      </fill>
    </dxf>
    <dxf>
      <fill>
        <patternFill>
          <bgColor theme="4" tint="0.59996337778862885"/>
        </patternFill>
      </fill>
    </dxf>
    <dxf>
      <font>
        <b val="0"/>
        <i val="0"/>
        <strike val="0"/>
        <condense val="0"/>
        <extend val="0"/>
        <outline val="0"/>
        <shadow val="0"/>
        <u val="none"/>
        <vertAlign val="baseline"/>
        <sz val="11"/>
        <color theme="1" tint="0.249977111117893"/>
        <name val="Meiryo UI"/>
        <family val="2"/>
        <scheme val="none"/>
      </font>
      <numFmt numFmtId="170" formatCode="&quot;¥&quot;#,##0.00_);\(&quot;¥&quot;#,##0.00\)"/>
      <alignment horizontal="right" vertical="center" textRotation="0" wrapText="1" indent="1" justifyLastLine="0" shrinkToFit="0" readingOrder="0"/>
    </dxf>
    <dxf>
      <font>
        <b val="0"/>
        <i val="0"/>
        <strike val="0"/>
        <outline val="0"/>
        <shadow val="0"/>
        <u val="none"/>
        <vertAlign val="baseline"/>
        <sz val="10"/>
        <color theme="1" tint="0.249977111117893"/>
        <name val="Meiryo UI"/>
        <family val="2"/>
        <scheme val="none"/>
      </font>
      <numFmt numFmtId="170" formatCode="&quot;¥&quot;#,##0.00_);\(&quot;¥&quot;#,##0.00\)"/>
      <alignment horizontal="right" vertical="center" textRotation="0" wrapText="1" indent="1" justifyLastLine="0" shrinkToFit="0" readingOrder="0"/>
    </dxf>
    <dxf>
      <font>
        <b val="0"/>
        <i val="0"/>
        <strike val="0"/>
        <condense val="0"/>
        <extend val="0"/>
        <outline val="0"/>
        <shadow val="0"/>
        <u val="none"/>
        <vertAlign val="baseline"/>
        <sz val="11"/>
        <color theme="1" tint="0.249977111117893"/>
        <name val="Meiryo UI"/>
        <family val="2"/>
        <scheme val="none"/>
      </font>
      <numFmt numFmtId="170" formatCode="&quot;¥&quot;#,##0.00_);\(&quot;¥&quot;#,##0.00\)"/>
      <alignment horizontal="right" vertical="center" textRotation="0" wrapText="1" indent="1" justifyLastLine="0" shrinkToFit="0" readingOrder="0"/>
    </dxf>
    <dxf>
      <font>
        <b val="0"/>
        <i val="0"/>
        <strike val="0"/>
        <outline val="0"/>
        <shadow val="0"/>
        <u val="none"/>
        <vertAlign val="baseline"/>
        <sz val="10"/>
        <color theme="1" tint="0.249977111117893"/>
        <name val="Meiryo UI"/>
        <family val="2"/>
        <scheme val="none"/>
      </font>
      <numFmt numFmtId="170" formatCode="&quot;¥&quot;#,##0.00_);\(&quot;¥&quot;#,##0.00\)"/>
      <alignment horizontal="right" vertical="center" textRotation="0" wrapText="1" indent="1" justifyLastLine="0" shrinkToFit="0" readingOrder="0"/>
    </dxf>
    <dxf>
      <font>
        <b val="0"/>
        <i val="0"/>
        <strike val="0"/>
        <condense val="0"/>
        <extend val="0"/>
        <outline val="0"/>
        <shadow val="0"/>
        <u val="none"/>
        <vertAlign val="baseline"/>
        <sz val="11"/>
        <color theme="1" tint="0.249977111117893"/>
        <name val="Meiryo UI"/>
        <family val="2"/>
        <scheme val="none"/>
      </font>
      <numFmt numFmtId="170" formatCode="&quot;¥&quot;#,##0.00_);\(&quot;¥&quot;#,##0.00\)"/>
      <alignment horizontal="right" vertical="center" textRotation="0" wrapText="1" indent="1" justifyLastLine="0" shrinkToFit="0" readingOrder="0"/>
    </dxf>
    <dxf>
      <font>
        <b val="0"/>
        <i val="0"/>
        <strike val="0"/>
        <outline val="0"/>
        <shadow val="0"/>
        <u val="none"/>
        <vertAlign val="baseline"/>
        <sz val="10"/>
        <color theme="1" tint="0.249977111117893"/>
        <name val="Meiryo UI"/>
        <family val="2"/>
        <scheme val="none"/>
      </font>
      <numFmt numFmtId="170" formatCode="&quot;¥&quot;#,##0.00_);\(&quot;¥&quot;#,##0.00\)"/>
      <alignment horizontal="right" vertical="center" textRotation="0" wrapText="1" indent="1" justifyLastLine="0" shrinkToFit="0" readingOrder="0"/>
    </dxf>
    <dxf>
      <font>
        <b val="0"/>
        <i val="0"/>
        <strike val="0"/>
        <condense val="0"/>
        <extend val="0"/>
        <outline val="0"/>
        <shadow val="0"/>
        <u val="none"/>
        <vertAlign val="baseline"/>
        <sz val="11"/>
        <color theme="1" tint="0.249977111117893"/>
        <name val="Meiryo UI"/>
        <family val="2"/>
        <scheme val="none"/>
      </font>
      <numFmt numFmtId="165" formatCode="&quot;¥&quot;#,##0.00;&quot;¥&quot;\-#,##0.00"/>
    </dxf>
    <dxf>
      <font>
        <b val="0"/>
        <i val="0"/>
        <strike val="0"/>
        <outline val="0"/>
        <shadow val="0"/>
        <u val="none"/>
        <vertAlign val="baseline"/>
        <sz val="10"/>
        <color theme="1" tint="0.249977111117893"/>
        <name val="Meiryo UI"/>
        <family val="2"/>
        <scheme val="none"/>
      </font>
      <alignment vertical="center" textRotation="0" indent="0" justifyLastLine="0" shrinkToFit="0" readingOrder="0"/>
    </dxf>
    <dxf>
      <font>
        <b val="0"/>
        <i val="0"/>
        <strike val="0"/>
        <condense val="0"/>
        <extend val="0"/>
        <outline val="0"/>
        <shadow val="0"/>
        <u val="none"/>
        <vertAlign val="baseline"/>
        <sz val="11"/>
        <color theme="1" tint="0.249977111117893"/>
        <name val="Meiryo UI"/>
        <family val="2"/>
        <scheme val="none"/>
      </font>
      <fill>
        <patternFill patternType="solid">
          <fgColor indexed="64"/>
          <bgColor theme="2"/>
        </patternFill>
      </fill>
      <alignment horizontal="left" vertical="center" textRotation="0" wrapText="0" indent="0" justifyLastLine="0" shrinkToFit="0" readingOrder="0"/>
    </dxf>
    <dxf>
      <font>
        <b val="0"/>
        <i val="0"/>
        <strike val="0"/>
        <outline val="0"/>
        <shadow val="0"/>
        <u val="none"/>
        <vertAlign val="baseline"/>
        <sz val="10"/>
        <color theme="1" tint="0.249977111117893"/>
        <name val="Meiryo UI"/>
        <family val="2"/>
        <scheme val="none"/>
      </font>
      <numFmt numFmtId="168" formatCode="_)@"/>
      <alignment horizontal="left" vertical="center" textRotation="0" wrapText="0" indent="0" justifyLastLine="0" shrinkToFit="0" readingOrder="0"/>
    </dxf>
    <dxf>
      <font>
        <b val="0"/>
        <i val="0"/>
        <strike val="0"/>
        <outline val="0"/>
        <shadow val="0"/>
        <u val="none"/>
        <vertAlign val="baseline"/>
        <sz val="11"/>
        <color theme="1" tint="0.249977111117893"/>
        <name val="Meiryo UI"/>
        <family val="2"/>
        <scheme val="none"/>
      </font>
      <alignment vertical="center" textRotation="0" indent="0" justifyLastLine="0" shrinkToFit="0" readingOrder="0"/>
    </dxf>
    <dxf>
      <font>
        <b val="0"/>
        <i val="0"/>
        <strike val="0"/>
        <outline val="0"/>
        <shadow val="0"/>
        <u val="none"/>
        <vertAlign val="baseline"/>
        <color theme="1" tint="0.249977111117893"/>
        <name val="Meiryo UI"/>
        <family val="2"/>
        <scheme val="none"/>
      </font>
      <alignment vertical="center" textRotation="0" indent="0" justifyLastLine="0" shrinkToFit="0" readingOrder="0"/>
    </dxf>
    <dxf>
      <font>
        <b val="0"/>
        <i val="0"/>
        <strike val="0"/>
        <outline val="0"/>
        <shadow val="0"/>
        <u val="none"/>
        <vertAlign val="baseline"/>
        <sz val="14"/>
        <color theme="1" tint="0.249977111117893"/>
        <name val="Meiryo UI"/>
        <family val="2"/>
        <scheme val="none"/>
      </font>
      <alignment vertical="center" textRotation="0" indent="0" justifyLastLine="0" shrinkToFit="0" readingOrder="0"/>
    </dxf>
    <dxf>
      <fill>
        <patternFill>
          <bgColor theme="2" tint="-9.9948118533890809E-2"/>
        </patternFill>
      </fill>
    </dxf>
    <dxf>
      <fill>
        <patternFill>
          <bgColor theme="4" tint="0.79998168889431442"/>
        </patternFill>
      </fill>
    </dxf>
    <dxf>
      <fill>
        <patternFill>
          <bgColor theme="4" tint="0.59996337778862885"/>
        </patternFill>
      </fill>
    </dxf>
    <dxf>
      <fill>
        <patternFill>
          <bgColor theme="4" tint="0.59996337778862885"/>
        </patternFill>
      </fill>
    </dxf>
    <dxf>
      <fill>
        <patternFill>
          <bgColor theme="5" tint="0.79998168889431442"/>
        </patternFill>
      </fill>
    </dxf>
    <dxf>
      <fill>
        <patternFill>
          <bgColor theme="5" tint="0.79998168889431442"/>
        </patternFill>
      </fill>
    </dxf>
    <dxf>
      <fill>
        <patternFill>
          <bgColor theme="3" tint="0.749961851863155"/>
        </patternFill>
      </fill>
    </dxf>
    <dxf>
      <fill>
        <patternFill>
          <bgColor theme="3" tint="0.89996032593768116"/>
        </patternFill>
      </fill>
    </dxf>
    <dxf>
      <fill>
        <patternFill>
          <bgColor theme="2" tint="-0.24994659260841701"/>
        </patternFill>
      </fill>
    </dxf>
    <dxf>
      <fill>
        <patternFill>
          <bgColor theme="2" tint="-9.9948118533890809E-2"/>
        </patternFill>
      </fill>
    </dxf>
    <dxf>
      <fill>
        <patternFill>
          <bgColor theme="5" tint="0.79998168889431442"/>
        </patternFill>
      </fill>
    </dxf>
    <dxf>
      <fill>
        <patternFill>
          <bgColor theme="0"/>
        </patternFill>
      </fill>
    </dxf>
    <dxf>
      <fill>
        <patternFill>
          <bgColor theme="5" tint="0.79998168889431442"/>
        </patternFill>
      </fill>
    </dxf>
    <dxf>
      <fill>
        <patternFill>
          <bgColor theme="0"/>
        </patternFill>
      </fill>
    </dxf>
    <dxf>
      <font>
        <b val="0"/>
        <i val="0"/>
        <color theme="3" tint="0.24994659260841701"/>
      </font>
      <fill>
        <patternFill>
          <bgColor theme="5" tint="0.79998168889431442"/>
        </patternFill>
      </fill>
      <border diagonalUp="0" diagonalDown="0">
        <left/>
        <right/>
        <top/>
        <bottom/>
        <vertical/>
        <horizontal/>
      </border>
    </dxf>
    <dxf>
      <font>
        <b val="0"/>
        <i val="0"/>
        <color theme="3" tint="0.24994659260841701"/>
      </font>
      <fill>
        <patternFill>
          <bgColor theme="0"/>
        </patternFill>
      </fill>
      <border diagonalUp="0" diagonalDown="0">
        <left/>
        <right/>
        <top/>
        <bottom/>
        <vertical/>
        <horizontal/>
      </border>
    </dxf>
    <dxf>
      <font>
        <b val="0"/>
        <i val="0"/>
        <color theme="3" tint="0.24994659260841701"/>
      </font>
      <fill>
        <patternFill>
          <bgColor theme="3" tint="0.89996032593768116"/>
        </patternFill>
      </fill>
      <border diagonalUp="0" diagonalDown="0">
        <left/>
        <right/>
        <top style="medium">
          <color theme="3" tint="0.24994659260841701"/>
        </top>
        <bottom/>
        <vertical/>
        <horizontal/>
      </border>
    </dxf>
    <dxf>
      <font>
        <b val="0"/>
        <i val="0"/>
        <color theme="3" tint="0.24994659260841701"/>
      </font>
      <fill>
        <patternFill patternType="solid">
          <fgColor theme="7"/>
          <bgColor theme="3" tint="0.89996032593768116"/>
        </patternFill>
      </fill>
      <border diagonalUp="0" diagonalDown="0">
        <left/>
        <right/>
        <top/>
        <bottom style="medium">
          <color theme="3" tint="0.24994659260841701"/>
        </bottom>
        <vertical/>
        <horizontal/>
      </border>
    </dxf>
    <dxf>
      <font>
        <b val="0"/>
        <i val="0"/>
        <color theme="3" tint="0.24994659260841701"/>
      </font>
      <fill>
        <patternFill>
          <bgColor theme="3" tint="0.89996032593768116"/>
        </patternFill>
      </fill>
      <border diagonalUp="0" diagonalDown="0">
        <left/>
        <right/>
        <top/>
        <bottom/>
        <vertical/>
        <horizontal/>
      </border>
    </dxf>
    <dxf>
      <fill>
        <patternFill>
          <bgColor theme="0" tint="-4.9989318521683403E-2"/>
        </patternFill>
      </fill>
    </dxf>
    <dxf>
      <font>
        <b val="0"/>
        <i val="0"/>
        <color theme="3" tint="0.24994659260841701"/>
      </font>
      <fill>
        <patternFill>
          <bgColor theme="0"/>
        </patternFill>
      </fill>
      <border diagonalUp="0" diagonalDown="0">
        <left/>
        <right style="dashed">
          <color theme="3" tint="0.24994659260841701"/>
        </right>
        <top/>
        <bottom/>
        <vertical style="dashed">
          <color theme="3" tint="0.24994659260841701"/>
        </vertical>
        <horizontal/>
      </border>
    </dxf>
    <dxf>
      <font>
        <b val="0"/>
        <i val="0"/>
        <color theme="3" tint="0.24994659260841701"/>
      </font>
      <fill>
        <patternFill>
          <bgColor theme="0"/>
        </patternFill>
      </fill>
      <border diagonalUp="0" diagonalDown="0">
        <left/>
        <right/>
        <top style="medium">
          <color theme="3" tint="0.24994659260841701"/>
        </top>
        <bottom/>
        <vertical/>
        <horizontal/>
      </border>
    </dxf>
    <dxf>
      <font>
        <b val="0"/>
        <i val="0"/>
        <color theme="3" tint="0.24994659260841701"/>
      </font>
      <fill>
        <patternFill patternType="solid">
          <fgColor indexed="64"/>
          <bgColor theme="2"/>
        </patternFill>
      </fill>
      <border diagonalUp="0" diagonalDown="0">
        <left/>
        <right/>
        <top/>
        <bottom style="medium">
          <color theme="3" tint="0.24994659260841701"/>
        </bottom>
        <vertical/>
        <horizontal/>
      </border>
    </dxf>
    <dxf>
      <font>
        <b val="0"/>
        <i val="0"/>
        <color theme="3" tint="0.24994659260841701"/>
      </font>
      <border diagonalUp="0" diagonalDown="0">
        <left/>
        <right style="dashed">
          <color theme="3" tint="0.24994659260841701"/>
        </right>
        <top/>
        <bottom/>
        <vertical style="dashed">
          <color theme="3" tint="0.24994659260841701"/>
        </vertical>
        <horizontal/>
      </border>
    </dxf>
    <dxf>
      <fill>
        <patternFill>
          <bgColor theme="2"/>
        </patternFill>
      </fill>
    </dxf>
    <dxf>
      <font>
        <b val="0"/>
        <i val="0"/>
        <color theme="3" tint="9.9948118533890809E-2"/>
      </font>
      <fill>
        <patternFill>
          <bgColor theme="0"/>
        </patternFill>
      </fill>
      <border diagonalUp="0" diagonalDown="0">
        <left/>
        <right/>
        <top/>
        <bottom/>
        <vertical/>
        <horizontal/>
      </border>
    </dxf>
    <dxf>
      <font>
        <b val="0"/>
        <i val="0"/>
        <color theme="3" tint="9.9917600024414813E-2"/>
      </font>
      <fill>
        <patternFill>
          <bgColor theme="0"/>
        </patternFill>
      </fill>
      <border diagonalUp="0" diagonalDown="0">
        <left/>
        <right/>
        <top style="medium">
          <color theme="3" tint="0.24994659260841701"/>
        </top>
        <bottom/>
        <vertical/>
        <horizontal/>
      </border>
    </dxf>
    <dxf>
      <font>
        <b val="0"/>
        <i val="0"/>
        <color theme="3" tint="9.9917600024414813E-2"/>
      </font>
      <fill>
        <patternFill patternType="solid">
          <fgColor indexed="64"/>
          <bgColor theme="2"/>
        </patternFill>
      </fill>
      <border diagonalUp="0" diagonalDown="0">
        <left/>
        <right/>
        <top/>
        <bottom style="medium">
          <color theme="3" tint="0.24994659260841701"/>
        </bottom>
        <vertical/>
        <horizontal/>
      </border>
    </dxf>
    <dxf>
      <font>
        <b val="0"/>
        <i val="0"/>
        <color theme="3" tint="9.9948118533890809E-2"/>
      </font>
      <fill>
        <patternFill patternType="solid">
          <bgColor theme="0"/>
        </patternFill>
      </fill>
      <border diagonalUp="0" diagonalDown="0">
        <left/>
        <right/>
        <top/>
        <bottom/>
        <vertical/>
        <horizontal/>
      </border>
    </dxf>
  </dxfs>
  <tableStyles count="3" defaultPivotStyle="PivotStyleLight15">
    <tableStyle name="毎日の概要" pivot="0" count="5" xr9:uid="{00000000-0011-0000-FFFF-FFFF00000000}">
      <tableStyleElement type="wholeTable" dxfId="113"/>
      <tableStyleElement type="headerRow" dxfId="112"/>
      <tableStyleElement type="totalRow" dxfId="111"/>
      <tableStyleElement type="firstRowStripe" dxfId="110"/>
      <tableStyleElement type="secondRowStripe" dxfId="109"/>
    </tableStyle>
    <tableStyle name="毎月のキャッシュフロー" pivot="0" count="5" xr9:uid="{00000000-0011-0000-FFFF-FFFF01000000}">
      <tableStyleElement type="wholeTable" dxfId="108"/>
      <tableStyleElement type="headerRow" dxfId="107"/>
      <tableStyleElement type="totalRow" dxfId="106"/>
      <tableStyleElement type="firstRowStripe" dxfId="105"/>
      <tableStyleElement type="secondRowStripe" dxfId="104"/>
    </tableStyle>
    <tableStyle name="[個人のキャッシュ フロー] 計算書" pivot="0" count="9" xr9:uid="{00000000-0011-0000-FFFF-FFFF02000000}">
      <tableStyleElement type="wholeTable" dxfId="103"/>
      <tableStyleElement type="headerRow" dxfId="102"/>
      <tableStyleElement type="totalRow" dxfId="101"/>
      <tableStyleElement type="firstColumn" dxfId="100"/>
      <tableStyleElement type="lastColumn" dxfId="99"/>
      <tableStyleElement type="firstHeaderCell" dxfId="98"/>
      <tableStyleElement type="lastHeaderCell" dxfId="97"/>
      <tableStyleElement type="firstTotalCell" dxfId="96"/>
      <tableStyleElement type="lastTotalCell" dxfId="9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pivotCacheDefinition" Target="/xl/pivotCache/pivotCacheDefinition51.xml" Id="rId13" /><Relationship Type="http://schemas.openxmlformats.org/officeDocument/2006/relationships/pivotTable" Target="/xl/pivotTables/pivotTable2.xml" Id="rId18" /><Relationship Type="http://schemas.openxmlformats.org/officeDocument/2006/relationships/calcChain" Target="/xl/calcChain.xml" Id="rId26" /><Relationship Type="http://schemas.openxmlformats.org/officeDocument/2006/relationships/worksheet" Target="/xl/worksheets/sheet32.xml" Id="rId3" /><Relationship Type="http://schemas.openxmlformats.org/officeDocument/2006/relationships/theme" Target="/xl/theme/theme11.xml" Id="rId21" /><Relationship Type="http://schemas.openxmlformats.org/officeDocument/2006/relationships/worksheet" Target="/xl/worksheets/sheet73.xml" Id="rId7" /><Relationship Type="http://schemas.openxmlformats.org/officeDocument/2006/relationships/pivotCacheDefinition" Target="/xl/pivotCache/pivotCacheDefinition43.xml" Id="rId12" /><Relationship Type="http://schemas.openxmlformats.org/officeDocument/2006/relationships/pivotTable" Target="/xl/pivotTables/pivotTable12.xml" Id="rId17" /><Relationship Type="http://schemas.openxmlformats.org/officeDocument/2006/relationships/powerPivotData" Target="/xl/model/item.data" Id="rId25" /><Relationship Type="http://schemas.openxmlformats.org/officeDocument/2006/relationships/worksheet" Target="/xl/worksheets/sheet24.xml" Id="rId2" /><Relationship Type="http://schemas.openxmlformats.org/officeDocument/2006/relationships/pivotCacheDefinition" Target="/xl/pivotCache/pivotCacheDefinition84.xml" Id="rId16" /><Relationship Type="http://schemas.openxmlformats.org/officeDocument/2006/relationships/pivotTable" Target="/xl/pivotTables/pivotTable43.xml" Id="rId20" /><Relationship Type="http://schemas.openxmlformats.org/officeDocument/2006/relationships/customXml" Target="/customXml/item3.xml" Id="rId29" /><Relationship Type="http://schemas.openxmlformats.org/officeDocument/2006/relationships/worksheet" Target="/xl/worksheets/sheet15.xml" Id="rId1" /><Relationship Type="http://schemas.openxmlformats.org/officeDocument/2006/relationships/worksheet" Target="/xl/worksheets/sheet66.xml" Id="rId6" /><Relationship Type="http://schemas.openxmlformats.org/officeDocument/2006/relationships/pivotCacheDefinition" Target="/xl/pivotCache/pivotCacheDefinition35.xml" Id="rId11" /><Relationship Type="http://schemas.openxmlformats.org/officeDocument/2006/relationships/sharedStrings" Target="/xl/sharedStrings.xml" Id="rId24" /><Relationship Type="http://schemas.openxmlformats.org/officeDocument/2006/relationships/worksheet" Target="/xl/worksheets/sheet57.xml" Id="rId5" /><Relationship Type="http://schemas.openxmlformats.org/officeDocument/2006/relationships/pivotCacheDefinition" Target="/xl/pivotCache/pivotCacheDefinition72.xml" Id="rId15" /><Relationship Type="http://schemas.openxmlformats.org/officeDocument/2006/relationships/styles" Target="/xl/styles.xml" Id="rId23" /><Relationship Type="http://schemas.openxmlformats.org/officeDocument/2006/relationships/customXml" Target="/customXml/item22.xml" Id="rId28" /><Relationship Type="http://schemas.openxmlformats.org/officeDocument/2006/relationships/pivotCacheDefinition" Target="/xl/pivotCache/pivotCacheDefinition26.xml" Id="rId10" /><Relationship Type="http://schemas.openxmlformats.org/officeDocument/2006/relationships/pivotTable" Target="/xl/pivotTables/pivotTable34.xml" Id="rId19" /><Relationship Type="http://schemas.openxmlformats.org/officeDocument/2006/relationships/worksheet" Target="/xl/worksheets/sheet48.xml" Id="rId4" /><Relationship Type="http://schemas.openxmlformats.org/officeDocument/2006/relationships/pivotCacheDefinition" Target="/xl/pivotCache/pivotCacheDefinition18.xml" Id="rId9" /><Relationship Type="http://schemas.openxmlformats.org/officeDocument/2006/relationships/pivotCacheDefinition" Target="/xl/pivotCache/pivotCacheDefinition67.xml" Id="rId14" /><Relationship Type="http://schemas.openxmlformats.org/officeDocument/2006/relationships/connections" Target="/xl/connections.xml" Id="rId22" /><Relationship Type="http://schemas.openxmlformats.org/officeDocument/2006/relationships/customXml" Target="/customXml/item13.xml" Id="rId27" /></Relationships>
</file>

<file path=xl/charts/_rels/chart12.xml.rels>&#65279;<?xml version="1.0" encoding="utf-8"?><Relationships xmlns="http://schemas.openxmlformats.org/package/2006/relationships"><Relationship Type="http://schemas.microsoft.com/office/2011/relationships/chartColorStyle" Target="/xl/charts/colors12.xml" Id="rId2" /><Relationship Type="http://schemas.microsoft.com/office/2011/relationships/chartStyle" Target="/xl/charts/style12.xml" Id="rId1" /></Relationships>
</file>

<file path=xl/charts/_rels/chart21.xml.rels>&#65279;<?xml version="1.0" encoding="utf-8"?><Relationships xmlns="http://schemas.openxmlformats.org/package/2006/relationships"><Relationship Type="http://schemas.microsoft.com/office/2011/relationships/chartColorStyle" Target="/xl/charts/colors2.xml" Id="rId2" /><Relationship Type="http://schemas.microsoft.com/office/2011/relationships/chartStyle" Target="/xl/charts/style2.xml" Id="rId1" /></Relationships>
</file>

<file path=xl/charts/_rels/chart34.xml.rels>&#65279;<?xml version="1.0" encoding="utf-8"?><Relationships xmlns="http://schemas.openxmlformats.org/package/2006/relationships"><Relationship Type="http://schemas.microsoft.com/office/2011/relationships/chartColorStyle" Target="/xl/charts/colors34.xml" Id="rId2" /><Relationship Type="http://schemas.microsoft.com/office/2011/relationships/chartStyle" Target="/xl/charts/style34.xml" Id="rId1" /></Relationships>
</file>

<file path=xl/charts/_rels/chart43.xml.rels>&#65279;<?xml version="1.0" encoding="utf-8"?><Relationships xmlns="http://schemas.openxmlformats.org/package/2006/relationships"><Relationship Type="http://schemas.microsoft.com/office/2011/relationships/chartColorStyle" Target="/xl/charts/colors43.xml" Id="rId2" /><Relationship Type="http://schemas.microsoft.com/office/2011/relationships/chartStyle" Target="/xl/charts/style43.xml" Id="rId1" /></Relationships>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eiryo UI" panose="020B0604030504040204" pitchFamily="50" charset="-128"/>
                  <a:ea typeface="Meiryo UI" panose="020B0604030504040204" pitchFamily="50" charset="-128"/>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dLbls>
          <c:showLegendKey val="0"/>
          <c:showVal val="0"/>
          <c:showCatName val="0"/>
          <c:showSerName val="0"/>
          <c:showPercent val="0"/>
          <c:showBubbleSize val="0"/>
        </c:dLbls>
        <c:gapWidth val="100"/>
        <c:axId val="1891534015"/>
        <c:axId val="1891530271"/>
      </c:barChart>
      <c:catAx>
        <c:axId val="1891534015"/>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en-US"/>
          </a:p>
        </c:txPr>
        <c:crossAx val="1891530271"/>
        <c:crosses val="autoZero"/>
        <c:auto val="1"/>
        <c:lblAlgn val="ctr"/>
        <c:lblOffset val="100"/>
        <c:noMultiLvlLbl val="0"/>
        <c:extLst>
          <c:ext xmlns:c15="http://schemas.microsoft.com/office/drawing/2012/chart" uri="{F40574EE-89B7-4290-83BB-5DA773EAF853}">
            <c15:numFmt c:formatCode="General" c:sourceLinked="1"/>
          </c:ext>
        </c:extLst>
      </c:catAx>
      <c:valAx>
        <c:axId val="1891530271"/>
        <c:scaling>
          <c:orientation val="minMax"/>
        </c:scaling>
        <c:delete val="0"/>
        <c:axPos val="b"/>
        <c:numFmt formatCode="&quot;¥&quot;#,##0_);\(&quot;¥&quot;#,##0\)" sourceLinked="0"/>
        <c:majorTickMark val="none"/>
        <c:minorTickMark val="none"/>
        <c:tickLblPos val="nextTo"/>
        <c:spPr>
          <a:noFill/>
          <a:ln>
            <a:noFill/>
          </a:ln>
          <a:effectLst/>
        </c:spPr>
        <c:txPr>
          <a:bodyPr rot="-60000000" spcFirstLastPara="1" vertOverflow="ellipsis" vert="horz" wrap="square" anchor="ctr" anchorCtr="1"/>
          <a:lstStyle/>
          <a:p>
            <a:pPr>
              <a:defRPr lang="ja-JP" sz="10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en-US"/>
          </a:p>
        </c:txPr>
        <c:crossAx val="1891534015"/>
        <c:crosses val="autoZero"/>
        <c:crossBetween val="between"/>
        <c:majorUnit val="50000"/>
        <c:extLs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baseline="0">
          <a:latin typeface="Meiryo UI" panose="020B0604030504040204" pitchFamily="50" charset="-128"/>
          <a:ea typeface="Meiryo UI" panose="020B0604030504040204" pitchFamily="50" charset="-128"/>
        </a:defRPr>
      </a:pPr>
      <a:endParaRPr lang="en-US"/>
    </a:p>
  </c:txPr>
  <c:printSettings>
    <c:headerFooter/>
    <c:pageMargins b="0.75" l="0.7" r="0.7" t="0.75" header="0.3" footer="0.3"/>
    <c:pageSetup/>
  </c:printSettings>
  <c:extLst>
    <c:ext xmlns:c15="http://schemas.microsoft.com/office/drawing/2012/chart" uri="{723BEF56-08C2-4564-9609-F4CBC75E7E54}">
      <c15:pivotSource>
        <c15:name>[Office_63710416_TF03107654_Win32.xltx]PivotChartTable1</c15:name>
        <c15:fmtId val="0"/>
      </c15:pivotSource>
      <c15:pivotOptions>
        <c15:dropZoneFilter val="1"/>
        <c15:dropZoneCategories val="1"/>
        <c15:dropZoneData val="1"/>
      </c15:pivotOptions>
    </c:ext>
    <c:ext xmlns:c16="http://schemas.microsoft.com/office/drawing/2014/chart" uri="{E28EC0CA-F0BB-4C9C-879D-F8772B89E7AC}">
      <c16:pivotOptions16>
        <c16:showExpandCollapseFieldButtons val="1"/>
      </c16:pivotOptions16>
    </c:ext>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eiryo UI" panose="020B0604030504040204" pitchFamily="50" charset="-128"/>
                  <a:ea typeface="Meiryo UI" panose="020B0604030504040204" pitchFamily="50" charset="-128"/>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dLbls>
          <c:showLegendKey val="0"/>
          <c:showVal val="0"/>
          <c:showCatName val="0"/>
          <c:showSerName val="0"/>
          <c:showPercent val="0"/>
          <c:showBubbleSize val="0"/>
        </c:dLbls>
        <c:gapWidth val="100"/>
        <c:axId val="73082960"/>
        <c:axId val="73079632"/>
      </c:barChart>
      <c:catAx>
        <c:axId val="73082960"/>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en-US"/>
          </a:p>
        </c:txPr>
        <c:crossAx val="73079632"/>
        <c:crosses val="autoZero"/>
        <c:auto val="1"/>
        <c:lblAlgn val="ctr"/>
        <c:lblOffset val="100"/>
        <c:noMultiLvlLbl val="0"/>
        <c:extLst>
          <c:ext xmlns:c15="http://schemas.microsoft.com/office/drawing/2012/chart" uri="{F40574EE-89B7-4290-83BB-5DA773EAF853}">
            <c15:numFmt c:formatCode="General" c:sourceLinked="1"/>
          </c:ext>
        </c:extLst>
      </c:catAx>
      <c:valAx>
        <c:axId val="73079632"/>
        <c:scaling>
          <c:orientation val="minMax"/>
        </c:scaling>
        <c:delete val="0"/>
        <c:axPos val="b"/>
        <c:numFmt formatCode="&quot;¥&quot;#,##0_);\(&quot;¥&quot;#,##0\)" sourceLinked="0"/>
        <c:majorTickMark val="none"/>
        <c:minorTickMark val="none"/>
        <c:tickLblPos val="nextTo"/>
        <c:spPr>
          <a:noFill/>
          <a:ln>
            <a:noFill/>
          </a:ln>
          <a:effectLst/>
        </c:spPr>
        <c:txPr>
          <a:bodyPr rot="-60000000" spcFirstLastPara="1" vertOverflow="ellipsis" vert="horz" wrap="square" anchor="ctr" anchorCtr="1"/>
          <a:lstStyle/>
          <a:p>
            <a:pPr>
              <a:defRPr lang="ja-JP" sz="10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en-US"/>
          </a:p>
        </c:txPr>
        <c:crossAx val="73082960"/>
        <c:crosses val="autoZero"/>
        <c:crossBetween val="between"/>
        <c:majorUnit val="5000"/>
        <c:extLs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baseline="0">
          <a:latin typeface="Meiryo UI" panose="020B0604030504040204" pitchFamily="50" charset="-128"/>
          <a:ea typeface="Meiryo UI" panose="020B0604030504040204" pitchFamily="50" charset="-128"/>
        </a:defRPr>
      </a:pPr>
      <a:endParaRPr lang="en-US"/>
    </a:p>
  </c:txPr>
  <c:printSettings>
    <c:headerFooter/>
    <c:pageMargins b="0.75" l="0.7" r="0.7" t="0.75" header="0.3" footer="0.3"/>
    <c:pageSetup/>
  </c:printSettings>
  <c:extLst>
    <c:ext xmlns:c15="http://schemas.microsoft.com/office/drawing/2012/chart" uri="{723BEF56-08C2-4564-9609-F4CBC75E7E54}">
      <c15:pivotSource>
        <c15:name>[Office_63710416_TF03107654_Win32.xltx]PivotChartTable2</c15:name>
        <c15:fmtId val="0"/>
      </c15:pivotSource>
      <c15:pivotOptions>
        <c15:dropZoneFilter val="1"/>
        <c15:dropZoneCategories val="1"/>
        <c15:dropZoneData val="1"/>
      </c15:pivotOptions>
    </c:ext>
    <c:ext xmlns:c16="http://schemas.microsoft.com/office/drawing/2014/chart" uri="{E28EC0CA-F0BB-4C9C-879D-F8772B89E7AC}">
      <c16:pivotOptions16>
        <c16:showExpandCollapseFieldButtons val="1"/>
      </c16:pivotOptions16>
    </c:ext>
  </c:extLst>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eiryo UI" panose="020B0604030504040204" pitchFamily="50" charset="-128"/>
                  <a:ea typeface="Meiryo UI" panose="020B0604030504040204" pitchFamily="50" charset="-128"/>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dLbls>
          <c:showLegendKey val="0"/>
          <c:showVal val="0"/>
          <c:showCatName val="0"/>
          <c:showSerName val="0"/>
          <c:showPercent val="0"/>
          <c:showBubbleSize val="0"/>
        </c:dLbls>
        <c:gapWidth val="100"/>
        <c:axId val="73097936"/>
        <c:axId val="73096688"/>
      </c:barChart>
      <c:catAx>
        <c:axId val="73097936"/>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en-US"/>
          </a:p>
        </c:txPr>
        <c:crossAx val="73096688"/>
        <c:crosses val="autoZero"/>
        <c:auto val="1"/>
        <c:lblAlgn val="ctr"/>
        <c:lblOffset val="100"/>
        <c:noMultiLvlLbl val="0"/>
        <c:extLst>
          <c:ext xmlns:c15="http://schemas.microsoft.com/office/drawing/2012/chart" uri="{F40574EE-89B7-4290-83BB-5DA773EAF853}">
            <c15:numFmt c:formatCode="General" c:sourceLinked="1"/>
          </c:ext>
        </c:extLst>
      </c:catAx>
      <c:valAx>
        <c:axId val="73096688"/>
        <c:scaling>
          <c:orientation val="minMax"/>
        </c:scaling>
        <c:delete val="0"/>
        <c:axPos val="b"/>
        <c:numFmt formatCode="&quot;¥&quot;#,##0_);\(&quot;¥&quot;#,##0\)" sourceLinked="0"/>
        <c:majorTickMark val="none"/>
        <c:minorTickMark val="none"/>
        <c:tickLblPos val="nextTo"/>
        <c:spPr>
          <a:noFill/>
          <a:ln>
            <a:noFill/>
          </a:ln>
          <a:effectLst/>
        </c:spPr>
        <c:txPr>
          <a:bodyPr rot="-60000000" spcFirstLastPara="1" vertOverflow="ellipsis" vert="horz" wrap="square" anchor="ctr" anchorCtr="1"/>
          <a:lstStyle/>
          <a:p>
            <a:pPr>
              <a:defRPr lang="ja-JP" sz="10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en-US"/>
          </a:p>
        </c:txPr>
        <c:crossAx val="73097936"/>
        <c:crosses val="autoZero"/>
        <c:crossBetween val="between"/>
        <c:extLs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baseline="0">
          <a:latin typeface="Meiryo UI" panose="020B0604030504040204" pitchFamily="50" charset="-128"/>
          <a:ea typeface="Meiryo UI" panose="020B0604030504040204" pitchFamily="50" charset="-128"/>
        </a:defRPr>
      </a:pPr>
      <a:endParaRPr lang="en-US"/>
    </a:p>
  </c:txPr>
  <c:printSettings>
    <c:headerFooter/>
    <c:pageMargins b="0.75" l="0.7" r="0.7" t="0.75" header="0.3" footer="0.3"/>
    <c:pageSetup/>
  </c:printSettings>
  <c:extLst>
    <c:ext xmlns:c15="http://schemas.microsoft.com/office/drawing/2012/chart" uri="{723BEF56-08C2-4564-9609-F4CBC75E7E54}">
      <c15:pivotSource>
        <c15:name>[Office_63710416_TF03107654_Win32.xltx]PivotChartTable3</c15:name>
        <c15:fmtId val="0"/>
      </c15:pivotSource>
      <c15:pivotOptions>
        <c15:dropZoneFilter val="1"/>
        <c15:dropZoneCategories val="1"/>
        <c15:dropZoneData val="1"/>
      </c15:pivotOptions>
    </c:ext>
    <c:ext xmlns:c16="http://schemas.microsoft.com/office/drawing/2014/chart" uri="{E28EC0CA-F0BB-4C9C-879D-F8772B89E7AC}">
      <c16:pivotOptions16>
        <c16:showExpandCollapseFieldButtons val="1"/>
      </c16:pivotOptions16>
    </c:ext>
  </c:extLst>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eiryo UI" panose="020B0604030504040204" pitchFamily="50" charset="-128"/>
                  <a:ea typeface="Meiryo UI" panose="020B0604030504040204" pitchFamily="50" charset="-128"/>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dLbls>
          <c:showLegendKey val="0"/>
          <c:showVal val="0"/>
          <c:showCatName val="0"/>
          <c:showSerName val="0"/>
          <c:showPercent val="0"/>
          <c:showBubbleSize val="0"/>
        </c:dLbls>
        <c:gapWidth val="100"/>
        <c:axId val="69804544"/>
        <c:axId val="69786656"/>
      </c:barChart>
      <c:catAx>
        <c:axId val="69804544"/>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en-US"/>
          </a:p>
        </c:txPr>
        <c:crossAx val="69786656"/>
        <c:crosses val="autoZero"/>
        <c:auto val="1"/>
        <c:lblAlgn val="ctr"/>
        <c:lblOffset val="100"/>
        <c:noMultiLvlLbl val="0"/>
        <c:extLst>
          <c:ext xmlns:c15="http://schemas.microsoft.com/office/drawing/2012/chart" uri="{F40574EE-89B7-4290-83BB-5DA773EAF853}">
            <c15:numFmt c:formatCode="General" c:sourceLinked="1"/>
          </c:ext>
        </c:extLst>
      </c:catAx>
      <c:valAx>
        <c:axId val="69786656"/>
        <c:scaling>
          <c:orientation val="minMax"/>
        </c:scaling>
        <c:delete val="0"/>
        <c:axPos val="b"/>
        <c:numFmt formatCode="&quot;¥&quot;#,##0_);\(&quot;¥&quot;#,##0\)" sourceLinked="0"/>
        <c:majorTickMark val="none"/>
        <c:minorTickMark val="none"/>
        <c:tickLblPos val="nextTo"/>
        <c:spPr>
          <a:noFill/>
          <a:ln>
            <a:noFill/>
          </a:ln>
          <a:effectLst/>
        </c:spPr>
        <c:txPr>
          <a:bodyPr rot="-60000000" spcFirstLastPara="1" vertOverflow="ellipsis" vert="horz" wrap="square" anchor="ctr" anchorCtr="1"/>
          <a:lstStyle/>
          <a:p>
            <a:pPr>
              <a:defRPr lang="ja-JP" sz="10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en-US"/>
          </a:p>
        </c:txPr>
        <c:crossAx val="69804544"/>
        <c:crosses val="autoZero"/>
        <c:crossBetween val="between"/>
        <c:extLs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baseline="0">
          <a:latin typeface="Meiryo UI" panose="020B0604030504040204" pitchFamily="50" charset="-128"/>
          <a:ea typeface="Meiryo UI" panose="020B0604030504040204" pitchFamily="50" charset="-128"/>
        </a:defRPr>
      </a:pPr>
      <a:endParaRPr lang="en-US"/>
    </a:p>
  </c:txPr>
  <c:printSettings>
    <c:headerFooter/>
    <c:pageMargins b="0.75" l="0.7" r="0.7" t="0.75" header="0.3" footer="0.3"/>
    <c:pageSetup/>
  </c:printSettings>
  <c:extLst>
    <c:ext xmlns:c15="http://schemas.microsoft.com/office/drawing/2012/chart" uri="{723BEF56-08C2-4564-9609-F4CBC75E7E54}">
      <c15:pivotSource>
        <c15:name>[Office_63710416_TF03107654_Win32.xltx]PivotChartTable4</c15:name>
        <c15:fmtId val="0"/>
      </c15:pivotSource>
      <c15:pivotOptions>
        <c15:dropZoneFilter val="1"/>
        <c15:dropZoneCategories val="1"/>
        <c15:dropZoneData val="1"/>
      </c15:pivotOptions>
    </c:ext>
    <c:ext xmlns:c16="http://schemas.microsoft.com/office/drawing/2014/chart" uri="{E28EC0CA-F0BB-4C9C-879D-F8772B89E7AC}">
      <c16:pivotOptions16>
        <c16:showExpandCollapseFieldButtons val="1"/>
      </c16:pivotOptions16>
    </c:ext>
  </c:extLst>
</c:chartSpac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5.xml.rels>&#65279;<?xml version="1.0" encoding="utf-8"?><Relationships xmlns="http://schemas.openxmlformats.org/package/2006/relationships"><Relationship Type="http://schemas.openxmlformats.org/officeDocument/2006/relationships/hyperlink" Target="#'&#24180;&#38291;&#12398;&#12461;&#12515;&#12483;&#12471;&#12517; &#12501;&#12525;&#12540;'!A1" TargetMode="External" Id="rId3" /><Relationship Type="http://schemas.openxmlformats.org/officeDocument/2006/relationships/hyperlink" Target="#'&#27598;&#26085;&#12398;&#12461;&#12515;&#12483;&#12471;&#12517; &#12501;&#12525;&#12540;'!A1" TargetMode="External" Id="rId2" /><Relationship Type="http://schemas.openxmlformats.org/officeDocument/2006/relationships/hyperlink" Target="#'&#12460;&#12452;&#12489;'!A1" TargetMode="External" Id="rId1" /><Relationship Type="http://schemas.openxmlformats.org/officeDocument/2006/relationships/hyperlink" Target="#'&#27598;&#26376;&#12398;&#12461;&#12515;&#12483;&#12471;&#12517;&#12501;&#12525;&#12540;'!A1" TargetMode="External" Id="rId4" /></Relationships>
</file>

<file path=xl/drawings/_rels/drawing24.xml.rels>&#65279;<?xml version="1.0" encoding="utf-8"?><Relationships xmlns="http://schemas.openxmlformats.org/package/2006/relationships"><Relationship Type="http://schemas.openxmlformats.org/officeDocument/2006/relationships/hyperlink" Target="#'&#24180;&#38291;&#12398;&#12461;&#12515;&#12483;&#12471;&#12517; &#12501;&#12525;&#12540;'!A1" TargetMode="External" Id="rId3" /><Relationship Type="http://schemas.openxmlformats.org/officeDocument/2006/relationships/hyperlink" Target="#'&#27598;&#26085;&#12398;&#12461;&#12515;&#12483;&#12471;&#12517; &#12501;&#12525;&#12540;'!A1" TargetMode="External" Id="rId2" /><Relationship Type="http://schemas.openxmlformats.org/officeDocument/2006/relationships/hyperlink" Target="#'&#12460;&#12452;&#12489;'!A1" TargetMode="External" Id="rId1" /><Relationship Type="http://schemas.openxmlformats.org/officeDocument/2006/relationships/hyperlink" Target="#'&#27598;&#26376;&#12398;&#12461;&#12515;&#12483;&#12471;&#12517;&#12501;&#12525;&#12540;'!A1" TargetMode="External" Id="rId4" /></Relationships>
</file>

<file path=xl/drawings/_rels/drawing32.xml.rels>&#65279;<?xml version="1.0" encoding="utf-8"?><Relationships xmlns="http://schemas.openxmlformats.org/package/2006/relationships"><Relationship Type="http://schemas.openxmlformats.org/officeDocument/2006/relationships/hyperlink" Target="#'&#24180;&#38291;&#12398;&#12461;&#12515;&#12483;&#12471;&#12517; &#12501;&#12525;&#12540;'!A1" TargetMode="External" Id="rId3" /><Relationship Type="http://schemas.openxmlformats.org/officeDocument/2006/relationships/hyperlink" Target="#'&#27598;&#26085;&#12398;&#12461;&#12515;&#12483;&#12471;&#12517; &#12501;&#12525;&#12540;'!A1" TargetMode="External" Id="rId2" /><Relationship Type="http://schemas.openxmlformats.org/officeDocument/2006/relationships/hyperlink" Target="#'&#12460;&#12452;&#12489;'!A1" TargetMode="External" Id="rId1" /><Relationship Type="http://schemas.openxmlformats.org/officeDocument/2006/relationships/hyperlink" Target="#'&#27598;&#26376;&#12398;&#12461;&#12515;&#12483;&#12471;&#12517;&#12501;&#12525;&#12540;'!A1" TargetMode="External" Id="rId4" /></Relationships>
</file>

<file path=xl/drawings/_rels/drawing48.xml.rels>&#65279;<?xml version="1.0" encoding="utf-8"?><Relationships xmlns="http://schemas.openxmlformats.org/package/2006/relationships"><Relationship Type="http://schemas.openxmlformats.org/officeDocument/2006/relationships/chart" Target="/xl/charts/chart21.xml" Id="rId8" /><Relationship Type="http://schemas.openxmlformats.org/officeDocument/2006/relationships/chart" Target="/xl/charts/chart12.xml" Id="rId7" /><Relationship Type="http://schemas.openxmlformats.org/officeDocument/2006/relationships/chart" Target="/xl/charts/chart43.xml" Id="rId10" /><Relationship Type="http://schemas.openxmlformats.org/officeDocument/2006/relationships/chart" Target="/xl/charts/chart34.xml" Id="rId9" /><Relationship Type="http://schemas.openxmlformats.org/officeDocument/2006/relationships/hyperlink" Target="#'&#24180;&#38291;&#12398;&#12461;&#12515;&#12483;&#12471;&#12517; &#12501;&#12525;&#12540;'!A1" TargetMode="External" Id="rId3" /><Relationship Type="http://schemas.openxmlformats.org/officeDocument/2006/relationships/hyperlink" Target="#'&#33258;&#30001;&#12395;&#20351;&#12360;&#12427;&#12362;&#37329;'!A1" TargetMode="External" Id="rId2" /><Relationship Type="http://schemas.openxmlformats.org/officeDocument/2006/relationships/hyperlink" Target="#'&#12460;&#12452;&#12489;'!A1" TargetMode="External" Id="rId1" /><Relationship Type="http://schemas.openxmlformats.org/officeDocument/2006/relationships/hyperlink" Target="#'&#21454;&#20837;'!A1" TargetMode="External" Id="rId6" /><Relationship Type="http://schemas.openxmlformats.org/officeDocument/2006/relationships/hyperlink" Target="#'&#25903;&#20986;'!A1" TargetMode="External" Id="rId5" /><Relationship Type="http://schemas.openxmlformats.org/officeDocument/2006/relationships/hyperlink" Target="#'&#36015;&#33988;'!A1" TargetMode="External" Id="rId4" /></Relationships>
</file>

<file path=xl/drawings/_rels/drawing57.xml.rels>&#65279;<?xml version="1.0" encoding="utf-8"?><Relationships xmlns="http://schemas.openxmlformats.org/package/2006/relationships"><Relationship Type="http://schemas.openxmlformats.org/officeDocument/2006/relationships/hyperlink" Target="#'&#24180;&#38291;&#12398;&#12461;&#12515;&#12483;&#12471;&#12517; &#12501;&#12525;&#12540;'!A1" TargetMode="External" Id="rId3" /><Relationship Type="http://schemas.openxmlformats.org/officeDocument/2006/relationships/hyperlink" Target="#'&#33258;&#30001;&#12395;&#20351;&#12360;&#12427;&#12362;&#37329;'!A1" TargetMode="External" Id="rId2" /><Relationship Type="http://schemas.openxmlformats.org/officeDocument/2006/relationships/hyperlink" Target="#'&#12460;&#12452;&#12489;'!A1" TargetMode="External" Id="rId1" /><Relationship Type="http://schemas.openxmlformats.org/officeDocument/2006/relationships/hyperlink" Target="#'&#21454;&#20837;'!A1" TargetMode="External" Id="rId6" /><Relationship Type="http://schemas.openxmlformats.org/officeDocument/2006/relationships/hyperlink" Target="#'&#25903;&#20986;'!A1" TargetMode="External" Id="rId5" /><Relationship Type="http://schemas.openxmlformats.org/officeDocument/2006/relationships/hyperlink" Target="#'&#36015;&#33988;'!A1" TargetMode="External" Id="rId4" /></Relationships>
</file>

<file path=xl/drawings/_rels/drawing66.xml.rels>&#65279;<?xml version="1.0" encoding="utf-8"?><Relationships xmlns="http://schemas.openxmlformats.org/package/2006/relationships"><Relationship Type="http://schemas.openxmlformats.org/officeDocument/2006/relationships/hyperlink" Target="#'&#24180;&#38291;&#12398;&#12461;&#12515;&#12483;&#12471;&#12517; &#12501;&#12525;&#12540;'!A1" TargetMode="External" Id="rId3" /><Relationship Type="http://schemas.openxmlformats.org/officeDocument/2006/relationships/hyperlink" Target="#'&#33258;&#30001;&#12395;&#20351;&#12360;&#12427;&#12362;&#37329;'!A1" TargetMode="External" Id="rId2" /><Relationship Type="http://schemas.openxmlformats.org/officeDocument/2006/relationships/hyperlink" Target="#'&#12460;&#12452;&#12489;'!A1" TargetMode="External" Id="rId1" /><Relationship Type="http://schemas.openxmlformats.org/officeDocument/2006/relationships/hyperlink" Target="#'&#21454;&#20837;'!A1" TargetMode="External" Id="rId6" /><Relationship Type="http://schemas.openxmlformats.org/officeDocument/2006/relationships/hyperlink" Target="#'&#25903;&#20986;'!A1" TargetMode="External" Id="rId5" /><Relationship Type="http://schemas.openxmlformats.org/officeDocument/2006/relationships/hyperlink" Target="#'&#36015;&#33988;'!A1" TargetMode="External" Id="rId4" /></Relationships>
</file>

<file path=xl/drawings/_rels/drawing73.xml.rels>&#65279;<?xml version="1.0" encoding="utf-8"?><Relationships xmlns="http://schemas.openxmlformats.org/package/2006/relationships"><Relationship Type="http://schemas.openxmlformats.org/officeDocument/2006/relationships/hyperlink" Target="#'&#24180;&#38291;&#12398;&#12461;&#12515;&#12483;&#12471;&#12517; &#12501;&#12525;&#12540;'!A1" TargetMode="External" Id="rId3" /><Relationship Type="http://schemas.openxmlformats.org/officeDocument/2006/relationships/hyperlink" Target="#'&#33258;&#30001;&#12395;&#20351;&#12360;&#12427;&#12362;&#37329;'!A1" TargetMode="External" Id="rId2" /><Relationship Type="http://schemas.openxmlformats.org/officeDocument/2006/relationships/hyperlink" Target="#'&#12460;&#12452;&#12489;'!A1" TargetMode="External" Id="rId1" /><Relationship Type="http://schemas.openxmlformats.org/officeDocument/2006/relationships/hyperlink" Target="#'&#21454;&#20837;'!A1" TargetMode="External" Id="rId6" /><Relationship Type="http://schemas.openxmlformats.org/officeDocument/2006/relationships/hyperlink" Target="#'&#25903;&#20986;'!A1" TargetMode="External" Id="rId5" /><Relationship Type="http://schemas.openxmlformats.org/officeDocument/2006/relationships/hyperlink" Target="#'&#36015;&#33988;'!A1" TargetMode="External" Id="rId4" /></Relationships>
</file>

<file path=xl/drawings/_rels/drawing81.xml.rels>&#65279;<?xml version="1.0" encoding="utf-8"?><Relationships xmlns="http://schemas.openxmlformats.org/package/2006/relationships"><Relationship Type="http://schemas.openxmlformats.org/officeDocument/2006/relationships/hyperlink" Target="#'&#24180;&#38291;&#12398;&#12461;&#12515;&#12483;&#12471;&#12517; &#12501;&#12525;&#12540;'!A1" TargetMode="External" Id="rId3" /><Relationship Type="http://schemas.openxmlformats.org/officeDocument/2006/relationships/hyperlink" Target="#'&#33258;&#30001;&#12395;&#20351;&#12360;&#12427;&#12362;&#37329;'!A1" TargetMode="External" Id="rId2" /><Relationship Type="http://schemas.openxmlformats.org/officeDocument/2006/relationships/hyperlink" Target="#'&#12460;&#12452;&#12489;'!A1" TargetMode="External" Id="rId1" /><Relationship Type="http://schemas.openxmlformats.org/officeDocument/2006/relationships/hyperlink" Target="#'&#21454;&#20837;'!A1" TargetMode="External" Id="rId6" /><Relationship Type="http://schemas.openxmlformats.org/officeDocument/2006/relationships/hyperlink" Target="#'&#25903;&#20986;'!A1" TargetMode="External" Id="rId5" /><Relationship Type="http://schemas.openxmlformats.org/officeDocument/2006/relationships/hyperlink" Target="#'&#36015;&#33988;'!A1" TargetMode="External" Id="rId4" /></Relationships>
</file>

<file path=xl/drawings/drawing15.xml><?xml version="1.0" encoding="utf-8"?>
<xdr:wsDr xmlns:xdr="http://schemas.openxmlformats.org/drawingml/2006/spreadsheetDrawing" xmlns:a="http://schemas.openxmlformats.org/drawingml/2006/main">
  <xdr:twoCellAnchor editAs="absolute">
    <xdr:from>
      <xdr:col>12</xdr:col>
      <xdr:colOff>258318</xdr:colOff>
      <xdr:row>0</xdr:row>
      <xdr:rowOff>57150</xdr:rowOff>
    </xdr:from>
    <xdr:to>
      <xdr:col>13</xdr:col>
      <xdr:colOff>675894</xdr:colOff>
      <xdr:row>0</xdr:row>
      <xdr:rowOff>496062</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11640693" y="57150"/>
          <a:ext cx="1179576" cy="438912"/>
        </a:xfrm>
        <a:prstGeom prst="roundRect">
          <a:avLst/>
        </a:prstGeom>
        <a:solidFill>
          <a:schemeClr val="tx2">
            <a:lumMod val="75000"/>
            <a:lumOff val="25000"/>
          </a:schemeClr>
        </a:solidFill>
        <a:ln w="127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800">
              <a:solidFill>
                <a:schemeClr val="accent1">
                  <a:lumMod val="40000"/>
                  <a:lumOff val="60000"/>
                </a:schemeClr>
              </a:solidFill>
              <a:latin typeface="Meiryo UI" panose="020B0604030504040204" pitchFamily="34" charset="-128"/>
              <a:ea typeface="Meiryo UI" panose="020B0604030504040204" pitchFamily="34" charset="-128"/>
            </a:rPr>
            <a:t>ガイド</a:t>
          </a:r>
        </a:p>
      </xdr:txBody>
    </xdr:sp>
    <xdr:clientData fPrintsWithSheet="0"/>
  </xdr:twoCellAnchor>
  <xdr:twoCellAnchor editAs="absolute">
    <xdr:from>
      <xdr:col>7</xdr:col>
      <xdr:colOff>2011146</xdr:colOff>
      <xdr:row>0</xdr:row>
      <xdr:rowOff>56768</xdr:rowOff>
    </xdr:from>
    <xdr:to>
      <xdr:col>9</xdr:col>
      <xdr:colOff>380847</xdr:colOff>
      <xdr:row>0</xdr:row>
      <xdr:rowOff>495680</xdr:rowOff>
    </xdr:to>
    <xdr:sp macro="" textlink="">
      <xdr:nvSpPr>
        <xdr:cNvPr id="4" name="角丸四角形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7897596"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zh-CN" altLang="en-US" sz="800">
              <a:solidFill>
                <a:schemeClr val="tx2">
                  <a:lumMod val="10000"/>
                  <a:lumOff val="90000"/>
                </a:schemeClr>
              </a:solidFill>
              <a:latin typeface="Meiryo UI" panose="020B0604030504040204" pitchFamily="34" charset="-128"/>
              <a:ea typeface="Meiryo UI" panose="020B0604030504040204" pitchFamily="34" charset="-128"/>
            </a:rPr>
            <a:t>毎日</a:t>
          </a:r>
          <a:r>
            <a:rPr lang="ja-JP" altLang="en-US" sz="800">
              <a:solidFill>
                <a:schemeClr val="tx2">
                  <a:lumMod val="10000"/>
                  <a:lumOff val="90000"/>
                </a:schemeClr>
              </a:solidFill>
              <a:latin typeface="Meiryo UI" panose="020B0604030504040204" pitchFamily="34" charset="-128"/>
              <a:ea typeface="Meiryo UI" panose="020B0604030504040204" pitchFamily="34" charset="-128"/>
            </a:rPr>
            <a:t>のキャッシュ フロー</a:t>
          </a:r>
          <a:endParaRPr lang="ja" sz="800">
            <a:solidFill>
              <a:schemeClr val="tx2">
                <a:lumMod val="10000"/>
                <a:lumOff val="90000"/>
              </a:schemeClr>
            </a:solidFill>
            <a:latin typeface="Meiryo UI" panose="020B0604030504040204" pitchFamily="34" charset="-128"/>
            <a:ea typeface="Meiryo UI" panose="020B0604030504040204" pitchFamily="34" charset="-128"/>
          </a:endParaRPr>
        </a:p>
      </xdr:txBody>
    </xdr:sp>
    <xdr:clientData fPrintsWithSheet="0"/>
  </xdr:twoCellAnchor>
  <xdr:twoCellAnchor editAs="absolute">
    <xdr:from>
      <xdr:col>10</xdr:col>
      <xdr:colOff>429844</xdr:colOff>
      <xdr:row>0</xdr:row>
      <xdr:rowOff>57150</xdr:rowOff>
    </xdr:from>
    <xdr:to>
      <xdr:col>12</xdr:col>
      <xdr:colOff>190195</xdr:colOff>
      <xdr:row>0</xdr:row>
      <xdr:rowOff>496062</xdr:rowOff>
    </xdr:to>
    <xdr:sp macro="" textlink="">
      <xdr:nvSpPr>
        <xdr:cNvPr id="6" name="角丸四角形 5">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10392994"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zh-CN" altLang="en-US" sz="800">
              <a:solidFill>
                <a:schemeClr val="tx2">
                  <a:lumMod val="10000"/>
                  <a:lumOff val="90000"/>
                </a:schemeClr>
              </a:solidFill>
              <a:latin typeface="Meiryo UI" panose="020B0604030504040204" pitchFamily="34" charset="-128"/>
              <a:ea typeface="Meiryo UI" panose="020B0604030504040204" pitchFamily="34" charset="-128"/>
            </a:rPr>
            <a:t>年間</a:t>
          </a:r>
          <a:r>
            <a:rPr lang="ja-JP" altLang="en-US" sz="800">
              <a:solidFill>
                <a:schemeClr val="tx2">
                  <a:lumMod val="10000"/>
                  <a:lumOff val="90000"/>
                </a:schemeClr>
              </a:solidFill>
              <a:latin typeface="Meiryo UI" panose="020B0604030504040204" pitchFamily="34" charset="-128"/>
              <a:ea typeface="Meiryo UI" panose="020B0604030504040204" pitchFamily="34" charset="-128"/>
            </a:rPr>
            <a:t>のキャッシュ フロー</a:t>
          </a:r>
          <a:endParaRPr lang="ja" sz="800">
            <a:solidFill>
              <a:schemeClr val="tx2">
                <a:lumMod val="10000"/>
                <a:lumOff val="90000"/>
              </a:schemeClr>
            </a:solidFill>
            <a:latin typeface="Meiryo UI" panose="020B0604030504040204" pitchFamily="34" charset="-128"/>
            <a:ea typeface="Meiryo UI" panose="020B0604030504040204" pitchFamily="34" charset="-128"/>
          </a:endParaRPr>
        </a:p>
      </xdr:txBody>
    </xdr:sp>
    <xdr:clientData fPrintsWithSheet="0"/>
  </xdr:twoCellAnchor>
  <xdr:twoCellAnchor editAs="absolute">
    <xdr:from>
      <xdr:col>9</xdr:col>
      <xdr:colOff>448970</xdr:colOff>
      <xdr:row>0</xdr:row>
      <xdr:rowOff>57150</xdr:rowOff>
    </xdr:from>
    <xdr:to>
      <xdr:col>10</xdr:col>
      <xdr:colOff>361721</xdr:colOff>
      <xdr:row>0</xdr:row>
      <xdr:rowOff>496062</xdr:rowOff>
    </xdr:to>
    <xdr:sp macro="" textlink="">
      <xdr:nvSpPr>
        <xdr:cNvPr id="7" name="角丸四角形 6">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9145295"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zh-CN" altLang="en-US" sz="800">
              <a:solidFill>
                <a:schemeClr val="tx2">
                  <a:lumMod val="10000"/>
                  <a:lumOff val="90000"/>
                </a:schemeClr>
              </a:solidFill>
              <a:latin typeface="Meiryo UI" panose="020B0604030504040204" pitchFamily="34" charset="-128"/>
              <a:ea typeface="Meiryo UI" panose="020B0604030504040204" pitchFamily="34" charset="-128"/>
            </a:rPr>
            <a:t>毎月</a:t>
          </a:r>
          <a:r>
            <a:rPr lang="ja-JP" altLang="en-US" sz="800">
              <a:solidFill>
                <a:schemeClr val="tx2">
                  <a:lumMod val="10000"/>
                  <a:lumOff val="90000"/>
                </a:schemeClr>
              </a:solidFill>
              <a:latin typeface="Meiryo UI" panose="020B0604030504040204" pitchFamily="34" charset="-128"/>
              <a:ea typeface="Meiryo UI" panose="020B0604030504040204" pitchFamily="34" charset="-128"/>
            </a:rPr>
            <a:t>のキャッシュフロー</a:t>
          </a:r>
          <a:endParaRPr lang="ja" sz="800">
            <a:solidFill>
              <a:schemeClr val="tx2">
                <a:lumMod val="10000"/>
                <a:lumOff val="90000"/>
              </a:schemeClr>
            </a:solidFill>
            <a:latin typeface="Meiryo UI" panose="020B0604030504040204" pitchFamily="34" charset="-128"/>
            <a:ea typeface="Meiryo UI" panose="020B0604030504040204" pitchFamily="34" charset="-128"/>
          </a:endParaRP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1104900</xdr:colOff>
      <xdr:row>2</xdr:row>
      <xdr:rowOff>0</xdr:rowOff>
    </xdr:to>
    <xdr:sp macro="" textlink="">
      <xdr:nvSpPr>
        <xdr:cNvPr id="3" name="片側の 2 つの角を丸めた四角形 2" descr="角丸四角形">
          <a:extLst>
            <a:ext uri="{FF2B5EF4-FFF2-40B4-BE49-F238E27FC236}">
              <a16:creationId xmlns:a16="http://schemas.microsoft.com/office/drawing/2014/main" id="{00000000-0008-0000-0100-000003000000}"/>
            </a:ext>
          </a:extLst>
        </xdr:cNvPr>
        <xdr:cNvSpPr/>
      </xdr:nvSpPr>
      <xdr:spPr>
        <a:xfrm>
          <a:off x="152400" y="552450"/>
          <a:ext cx="4248150" cy="552450"/>
        </a:xfrm>
        <a:prstGeom prst="round2SameRect">
          <a:avLst>
            <a:gd name="adj1" fmla="val 0"/>
            <a:gd name="adj2" fmla="val 25491"/>
          </a:avLst>
        </a:prstGeom>
        <a:no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endParaRPr lang="en-US" sz="1600" b="1">
            <a:solidFill>
              <a:schemeClr val="tx2">
                <a:lumMod val="75000"/>
                <a:lumOff val="25000"/>
              </a:schemeClr>
            </a:solidFill>
            <a:latin typeface="Meiryo UI" panose="020B0604030504040204" pitchFamily="34" charset="-128"/>
            <a:ea typeface="Meiryo UI" panose="020B0604030504040204" pitchFamily="34" charset="-128"/>
            <a:cs typeface="Meiryo UI" panose="020B0604030504040204" pitchFamily="34" charset="-128"/>
          </a:endParaRPr>
        </a:p>
      </xdr:txBody>
    </xdr:sp>
    <xdr:clientData/>
  </xdr:twoCellAnchor>
  <xdr:twoCellAnchor editAs="absolute">
    <xdr:from>
      <xdr:col>10</xdr:col>
      <xdr:colOff>267843</xdr:colOff>
      <xdr:row>0</xdr:row>
      <xdr:rowOff>57150</xdr:rowOff>
    </xdr:from>
    <xdr:to>
      <xdr:col>11</xdr:col>
      <xdr:colOff>18669</xdr:colOff>
      <xdr:row>0</xdr:row>
      <xdr:rowOff>496062</xdr:rowOff>
    </xdr:to>
    <xdr:sp macro="" textlink="">
      <xdr:nvSpPr>
        <xdr:cNvPr id="10" name="角丸四角形 9">
          <a:hlinkClick xmlns:r="http://schemas.openxmlformats.org/officeDocument/2006/relationships" r:id="rId1"/>
          <a:extLst>
            <a:ext uri="{FF2B5EF4-FFF2-40B4-BE49-F238E27FC236}">
              <a16:creationId xmlns:a16="http://schemas.microsoft.com/office/drawing/2014/main" id="{00000000-0008-0000-0100-00000A000000}"/>
            </a:ext>
          </a:extLst>
        </xdr:cNvPr>
        <xdr:cNvSpPr/>
      </xdr:nvSpPr>
      <xdr:spPr>
        <a:xfrm>
          <a:off x="11640693"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800">
              <a:solidFill>
                <a:schemeClr val="tx2">
                  <a:lumMod val="10000"/>
                  <a:lumOff val="90000"/>
                </a:schemeClr>
              </a:solidFill>
              <a:latin typeface="Meiryo UI" panose="020B0604030504040204" pitchFamily="34" charset="-128"/>
              <a:ea typeface="Meiryo UI" panose="020B0604030504040204" pitchFamily="34" charset="-128"/>
            </a:rPr>
            <a:t>ガイド</a:t>
          </a:r>
        </a:p>
      </xdr:txBody>
    </xdr:sp>
    <xdr:clientData fPrintsWithSheet="0"/>
  </xdr:twoCellAnchor>
  <xdr:twoCellAnchor editAs="absolute">
    <xdr:from>
      <xdr:col>6</xdr:col>
      <xdr:colOff>477621</xdr:colOff>
      <xdr:row>0</xdr:row>
      <xdr:rowOff>56768</xdr:rowOff>
    </xdr:from>
    <xdr:to>
      <xdr:col>7</xdr:col>
      <xdr:colOff>390372</xdr:colOff>
      <xdr:row>0</xdr:row>
      <xdr:rowOff>495680</xdr:rowOff>
    </xdr:to>
    <xdr:sp macro="" textlink="">
      <xdr:nvSpPr>
        <xdr:cNvPr id="11" name="角丸四角形 10">
          <a:hlinkClick xmlns:r="http://schemas.openxmlformats.org/officeDocument/2006/relationships" r:id="rId2"/>
          <a:extLst>
            <a:ext uri="{FF2B5EF4-FFF2-40B4-BE49-F238E27FC236}">
              <a16:creationId xmlns:a16="http://schemas.microsoft.com/office/drawing/2014/main" id="{00000000-0008-0000-0100-00000B000000}"/>
            </a:ext>
          </a:extLst>
        </xdr:cNvPr>
        <xdr:cNvSpPr/>
      </xdr:nvSpPr>
      <xdr:spPr>
        <a:xfrm>
          <a:off x="7897596" y="56768"/>
          <a:ext cx="1179576" cy="438912"/>
        </a:xfrm>
        <a:prstGeom prst="roundRect">
          <a:avLst/>
        </a:prstGeom>
        <a:solidFill>
          <a:schemeClr val="tx2">
            <a:lumMod val="75000"/>
            <a:lumOff val="25000"/>
          </a:schemeClr>
        </a:solidFill>
        <a:ln w="127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zh-CN" altLang="en-US" sz="800">
              <a:solidFill>
                <a:schemeClr val="accent1">
                  <a:lumMod val="40000"/>
                  <a:lumOff val="60000"/>
                </a:schemeClr>
              </a:solidFill>
              <a:latin typeface="Meiryo UI" panose="020B0604030504040204" pitchFamily="34" charset="-128"/>
              <a:ea typeface="Meiryo UI" panose="020B0604030504040204" pitchFamily="34" charset="-128"/>
            </a:rPr>
            <a:t>毎日</a:t>
          </a:r>
          <a:r>
            <a:rPr lang="ja-JP" altLang="en-US" sz="800">
              <a:solidFill>
                <a:schemeClr val="accent1">
                  <a:lumMod val="40000"/>
                  <a:lumOff val="60000"/>
                </a:schemeClr>
              </a:solidFill>
              <a:latin typeface="Meiryo UI" panose="020B0604030504040204" pitchFamily="34" charset="-128"/>
              <a:ea typeface="Meiryo UI" panose="020B0604030504040204" pitchFamily="34" charset="-128"/>
            </a:rPr>
            <a:t>のキャッシュ フロー</a:t>
          </a:r>
          <a:endParaRPr lang="ja" sz="800">
            <a:solidFill>
              <a:schemeClr val="accent1">
                <a:lumMod val="40000"/>
                <a:lumOff val="60000"/>
              </a:schemeClr>
            </a:solidFill>
            <a:latin typeface="Meiryo UI" panose="020B0604030504040204" pitchFamily="34" charset="-128"/>
            <a:ea typeface="Meiryo UI" panose="020B0604030504040204" pitchFamily="34" charset="-128"/>
          </a:endParaRPr>
        </a:p>
      </xdr:txBody>
    </xdr:sp>
    <xdr:clientData fPrintsWithSheet="0"/>
  </xdr:twoCellAnchor>
  <xdr:twoCellAnchor editAs="absolute">
    <xdr:from>
      <xdr:col>8</xdr:col>
      <xdr:colOff>439369</xdr:colOff>
      <xdr:row>0</xdr:row>
      <xdr:rowOff>57150</xdr:rowOff>
    </xdr:from>
    <xdr:to>
      <xdr:col>10</xdr:col>
      <xdr:colOff>199720</xdr:colOff>
      <xdr:row>0</xdr:row>
      <xdr:rowOff>496062</xdr:rowOff>
    </xdr:to>
    <xdr:sp macro="" textlink="">
      <xdr:nvSpPr>
        <xdr:cNvPr id="12" name="角丸四角形 11">
          <a:hlinkClick xmlns:r="http://schemas.openxmlformats.org/officeDocument/2006/relationships" r:id="rId3"/>
          <a:extLst>
            <a:ext uri="{FF2B5EF4-FFF2-40B4-BE49-F238E27FC236}">
              <a16:creationId xmlns:a16="http://schemas.microsoft.com/office/drawing/2014/main" id="{00000000-0008-0000-0100-00000C000000}"/>
            </a:ext>
          </a:extLst>
        </xdr:cNvPr>
        <xdr:cNvSpPr/>
      </xdr:nvSpPr>
      <xdr:spPr>
        <a:xfrm>
          <a:off x="10392994"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zh-CN" altLang="en-US" sz="800">
              <a:solidFill>
                <a:schemeClr val="tx2">
                  <a:lumMod val="10000"/>
                  <a:lumOff val="90000"/>
                </a:schemeClr>
              </a:solidFill>
              <a:latin typeface="Meiryo UI" panose="020B0604030504040204" pitchFamily="34" charset="-128"/>
              <a:ea typeface="Meiryo UI" panose="020B0604030504040204" pitchFamily="34" charset="-128"/>
            </a:rPr>
            <a:t>年間</a:t>
          </a:r>
          <a:r>
            <a:rPr lang="ja-JP" altLang="en-US" sz="800">
              <a:solidFill>
                <a:schemeClr val="tx2">
                  <a:lumMod val="10000"/>
                  <a:lumOff val="90000"/>
                </a:schemeClr>
              </a:solidFill>
              <a:latin typeface="Meiryo UI" panose="020B0604030504040204" pitchFamily="34" charset="-128"/>
              <a:ea typeface="Meiryo UI" panose="020B0604030504040204" pitchFamily="34" charset="-128"/>
            </a:rPr>
            <a:t>のキャッシュ フロー</a:t>
          </a:r>
          <a:endParaRPr lang="ja" sz="800">
            <a:solidFill>
              <a:schemeClr val="tx2">
                <a:lumMod val="10000"/>
                <a:lumOff val="90000"/>
              </a:schemeClr>
            </a:solidFill>
            <a:latin typeface="Meiryo UI" panose="020B0604030504040204" pitchFamily="34" charset="-128"/>
            <a:ea typeface="Meiryo UI" panose="020B0604030504040204" pitchFamily="34" charset="-128"/>
          </a:endParaRPr>
        </a:p>
      </xdr:txBody>
    </xdr:sp>
    <xdr:clientData fPrintsWithSheet="0"/>
  </xdr:twoCellAnchor>
  <xdr:twoCellAnchor editAs="absolute">
    <xdr:from>
      <xdr:col>7</xdr:col>
      <xdr:colOff>458495</xdr:colOff>
      <xdr:row>0</xdr:row>
      <xdr:rowOff>57150</xdr:rowOff>
    </xdr:from>
    <xdr:to>
      <xdr:col>8</xdr:col>
      <xdr:colOff>371246</xdr:colOff>
      <xdr:row>0</xdr:row>
      <xdr:rowOff>496062</xdr:rowOff>
    </xdr:to>
    <xdr:sp macro="" textlink="">
      <xdr:nvSpPr>
        <xdr:cNvPr id="13" name="角丸四角形 12">
          <a:hlinkClick xmlns:r="http://schemas.openxmlformats.org/officeDocument/2006/relationships" r:id="rId4"/>
          <a:extLst>
            <a:ext uri="{FF2B5EF4-FFF2-40B4-BE49-F238E27FC236}">
              <a16:creationId xmlns:a16="http://schemas.microsoft.com/office/drawing/2014/main" id="{00000000-0008-0000-0100-00000D000000}"/>
            </a:ext>
          </a:extLst>
        </xdr:cNvPr>
        <xdr:cNvSpPr/>
      </xdr:nvSpPr>
      <xdr:spPr>
        <a:xfrm>
          <a:off x="9145295"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zh-CN" altLang="en-US" sz="800">
              <a:solidFill>
                <a:schemeClr val="tx2">
                  <a:lumMod val="10000"/>
                  <a:lumOff val="90000"/>
                </a:schemeClr>
              </a:solidFill>
              <a:latin typeface="Meiryo UI" panose="020B0604030504040204" pitchFamily="34" charset="-128"/>
              <a:ea typeface="Meiryo UI" panose="020B0604030504040204" pitchFamily="34" charset="-128"/>
            </a:rPr>
            <a:t>毎月</a:t>
          </a:r>
          <a:r>
            <a:rPr lang="ja-JP" altLang="en-US" sz="800">
              <a:solidFill>
                <a:schemeClr val="tx2">
                  <a:lumMod val="10000"/>
                  <a:lumOff val="90000"/>
                </a:schemeClr>
              </a:solidFill>
              <a:latin typeface="Meiryo UI" panose="020B0604030504040204" pitchFamily="34" charset="-128"/>
              <a:ea typeface="Meiryo UI" panose="020B0604030504040204" pitchFamily="34" charset="-128"/>
            </a:rPr>
            <a:t>のキャッシュフロー</a:t>
          </a:r>
          <a:endParaRPr lang="ja" sz="800">
            <a:solidFill>
              <a:schemeClr val="tx2">
                <a:lumMod val="10000"/>
                <a:lumOff val="90000"/>
              </a:schemeClr>
            </a:solidFill>
            <a:latin typeface="Meiryo UI" panose="020B0604030504040204" pitchFamily="34" charset="-128"/>
            <a:ea typeface="Meiryo UI" panose="020B0604030504040204" pitchFamily="34" charset="-128"/>
          </a:endParaRPr>
        </a:p>
      </xdr:txBody>
    </xdr:sp>
    <xdr:clientData fPrintsWithSheet="0"/>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276225</xdr:colOff>
      <xdr:row>2</xdr:row>
      <xdr:rowOff>0</xdr:rowOff>
    </xdr:to>
    <xdr:sp macro="" textlink="">
      <xdr:nvSpPr>
        <xdr:cNvPr id="6" name="片側の 2 つの角を丸めた四角形 5" descr="角丸四角形">
          <a:extLst>
            <a:ext uri="{FF2B5EF4-FFF2-40B4-BE49-F238E27FC236}">
              <a16:creationId xmlns:a16="http://schemas.microsoft.com/office/drawing/2014/main" id="{00000000-0008-0000-0200-000006000000}"/>
            </a:ext>
          </a:extLst>
        </xdr:cNvPr>
        <xdr:cNvSpPr/>
      </xdr:nvSpPr>
      <xdr:spPr>
        <a:xfrm>
          <a:off x="152400" y="552450"/>
          <a:ext cx="4248150" cy="552450"/>
        </a:xfrm>
        <a:prstGeom prst="round2SameRect">
          <a:avLst>
            <a:gd name="adj1" fmla="val 0"/>
            <a:gd name="adj2" fmla="val 25491"/>
          </a:avLst>
        </a:prstGeom>
        <a:no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endParaRPr lang="en-US" sz="1600" b="1">
            <a:solidFill>
              <a:schemeClr val="tx2">
                <a:lumMod val="75000"/>
                <a:lumOff val="25000"/>
              </a:schemeClr>
            </a:solidFill>
            <a:latin typeface="Meiryo UI" panose="020B0604030504040204" pitchFamily="34" charset="-128"/>
            <a:ea typeface="Meiryo UI" panose="020B0604030504040204" pitchFamily="34" charset="-128"/>
            <a:cs typeface="Meiryo UI" panose="020B0604030504040204" pitchFamily="34" charset="-128"/>
          </a:endParaRPr>
        </a:p>
      </xdr:txBody>
    </xdr:sp>
    <xdr:clientData/>
  </xdr:twoCellAnchor>
  <xdr:twoCellAnchor editAs="absolute">
    <xdr:from>
      <xdr:col>9</xdr:col>
      <xdr:colOff>1182243</xdr:colOff>
      <xdr:row>0</xdr:row>
      <xdr:rowOff>57150</xdr:rowOff>
    </xdr:from>
    <xdr:to>
      <xdr:col>10</xdr:col>
      <xdr:colOff>1094994</xdr:colOff>
      <xdr:row>0</xdr:row>
      <xdr:rowOff>496062</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1640693"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800">
              <a:solidFill>
                <a:schemeClr val="tx2">
                  <a:lumMod val="10000"/>
                  <a:lumOff val="90000"/>
                </a:schemeClr>
              </a:solidFill>
              <a:latin typeface="Meiryo UI" panose="020B0604030504040204" pitchFamily="34" charset="-128"/>
              <a:ea typeface="Meiryo UI" panose="020B0604030504040204" pitchFamily="34" charset="-128"/>
            </a:rPr>
            <a:t>ガイド</a:t>
          </a:r>
        </a:p>
      </xdr:txBody>
    </xdr:sp>
    <xdr:clientData fPrintsWithSheet="0"/>
  </xdr:twoCellAnchor>
  <xdr:twoCellAnchor editAs="absolute">
    <xdr:from>
      <xdr:col>6</xdr:col>
      <xdr:colOff>1239621</xdr:colOff>
      <xdr:row>0</xdr:row>
      <xdr:rowOff>56768</xdr:rowOff>
    </xdr:from>
    <xdr:to>
      <xdr:col>7</xdr:col>
      <xdr:colOff>1152372</xdr:colOff>
      <xdr:row>0</xdr:row>
      <xdr:rowOff>495680</xdr:rowOff>
    </xdr:to>
    <xdr:sp macro="" textlink="">
      <xdr:nvSpPr>
        <xdr:cNvPr id="4" name="角丸四角形 3">
          <a:hlinkClick xmlns:r="http://schemas.openxmlformats.org/officeDocument/2006/relationships" r:id="rId2"/>
          <a:extLst>
            <a:ext uri="{FF2B5EF4-FFF2-40B4-BE49-F238E27FC236}">
              <a16:creationId xmlns:a16="http://schemas.microsoft.com/office/drawing/2014/main" id="{00000000-0008-0000-0200-000004000000}"/>
            </a:ext>
          </a:extLst>
        </xdr:cNvPr>
        <xdr:cNvSpPr/>
      </xdr:nvSpPr>
      <xdr:spPr>
        <a:xfrm>
          <a:off x="7897596"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zh-CN" altLang="en-US" sz="800">
              <a:solidFill>
                <a:schemeClr val="tx2">
                  <a:lumMod val="10000"/>
                  <a:lumOff val="90000"/>
                </a:schemeClr>
              </a:solidFill>
              <a:latin typeface="Meiryo UI" panose="020B0604030504040204" pitchFamily="34" charset="-128"/>
              <a:ea typeface="Meiryo UI" panose="020B0604030504040204" pitchFamily="34" charset="-128"/>
            </a:rPr>
            <a:t>毎日</a:t>
          </a:r>
          <a:r>
            <a:rPr lang="ja-JP" altLang="en-US" sz="800">
              <a:solidFill>
                <a:schemeClr val="tx2">
                  <a:lumMod val="10000"/>
                  <a:lumOff val="90000"/>
                </a:schemeClr>
              </a:solidFill>
              <a:latin typeface="Meiryo UI" panose="020B0604030504040204" pitchFamily="34" charset="-128"/>
              <a:ea typeface="Meiryo UI" panose="020B0604030504040204" pitchFamily="34" charset="-128"/>
            </a:rPr>
            <a:t>のキャッシュ フロー</a:t>
          </a:r>
          <a:endParaRPr lang="ja" sz="800">
            <a:solidFill>
              <a:schemeClr val="tx2">
                <a:lumMod val="10000"/>
                <a:lumOff val="90000"/>
              </a:schemeClr>
            </a:solidFill>
            <a:latin typeface="Meiryo UI" panose="020B0604030504040204" pitchFamily="34" charset="-128"/>
            <a:ea typeface="Meiryo UI" panose="020B0604030504040204" pitchFamily="34" charset="-128"/>
          </a:endParaRPr>
        </a:p>
      </xdr:txBody>
    </xdr:sp>
    <xdr:clientData fPrintsWithSheet="0"/>
  </xdr:twoCellAnchor>
  <xdr:twoCellAnchor editAs="absolute">
    <xdr:from>
      <xdr:col>8</xdr:col>
      <xdr:colOff>1201369</xdr:colOff>
      <xdr:row>0</xdr:row>
      <xdr:rowOff>57150</xdr:rowOff>
    </xdr:from>
    <xdr:to>
      <xdr:col>9</xdr:col>
      <xdr:colOff>1114120</xdr:colOff>
      <xdr:row>0</xdr:row>
      <xdr:rowOff>496062</xdr:rowOff>
    </xdr:to>
    <xdr:sp macro="" textlink="">
      <xdr:nvSpPr>
        <xdr:cNvPr id="5" name="角丸四角形 4">
          <a:hlinkClick xmlns:r="http://schemas.openxmlformats.org/officeDocument/2006/relationships" r:id="rId3"/>
          <a:extLst>
            <a:ext uri="{FF2B5EF4-FFF2-40B4-BE49-F238E27FC236}">
              <a16:creationId xmlns:a16="http://schemas.microsoft.com/office/drawing/2014/main" id="{00000000-0008-0000-0200-000005000000}"/>
            </a:ext>
          </a:extLst>
        </xdr:cNvPr>
        <xdr:cNvSpPr/>
      </xdr:nvSpPr>
      <xdr:spPr>
        <a:xfrm>
          <a:off x="10392994"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zh-CN" altLang="en-US" sz="800">
              <a:solidFill>
                <a:schemeClr val="tx2">
                  <a:lumMod val="10000"/>
                  <a:lumOff val="90000"/>
                </a:schemeClr>
              </a:solidFill>
              <a:latin typeface="Meiryo UI" panose="020B0604030504040204" pitchFamily="34" charset="-128"/>
              <a:ea typeface="Meiryo UI" panose="020B0604030504040204" pitchFamily="34" charset="-128"/>
            </a:rPr>
            <a:t>年間</a:t>
          </a:r>
          <a:r>
            <a:rPr lang="ja-JP" altLang="en-US" sz="800">
              <a:solidFill>
                <a:schemeClr val="tx2">
                  <a:lumMod val="10000"/>
                  <a:lumOff val="90000"/>
                </a:schemeClr>
              </a:solidFill>
              <a:latin typeface="Meiryo UI" panose="020B0604030504040204" pitchFamily="34" charset="-128"/>
              <a:ea typeface="Meiryo UI" panose="020B0604030504040204" pitchFamily="34" charset="-128"/>
            </a:rPr>
            <a:t>のキャッシュ フロー</a:t>
          </a:r>
          <a:endParaRPr lang="ja" sz="800">
            <a:solidFill>
              <a:schemeClr val="tx2">
                <a:lumMod val="10000"/>
                <a:lumOff val="90000"/>
              </a:schemeClr>
            </a:solidFill>
            <a:latin typeface="Meiryo UI" panose="020B0604030504040204" pitchFamily="34" charset="-128"/>
            <a:ea typeface="Meiryo UI" panose="020B0604030504040204" pitchFamily="34" charset="-128"/>
          </a:endParaRPr>
        </a:p>
      </xdr:txBody>
    </xdr:sp>
    <xdr:clientData fPrintsWithSheet="0"/>
  </xdr:twoCellAnchor>
  <xdr:twoCellAnchor editAs="absolute">
    <xdr:from>
      <xdr:col>7</xdr:col>
      <xdr:colOff>1220495</xdr:colOff>
      <xdr:row>0</xdr:row>
      <xdr:rowOff>57150</xdr:rowOff>
    </xdr:from>
    <xdr:to>
      <xdr:col>8</xdr:col>
      <xdr:colOff>1133246</xdr:colOff>
      <xdr:row>0</xdr:row>
      <xdr:rowOff>496062</xdr:rowOff>
    </xdr:to>
    <xdr:sp macro="" textlink="">
      <xdr:nvSpPr>
        <xdr:cNvPr id="7" name="角丸四角形 6">
          <a:hlinkClick xmlns:r="http://schemas.openxmlformats.org/officeDocument/2006/relationships" r:id="rId4"/>
          <a:extLst>
            <a:ext uri="{FF2B5EF4-FFF2-40B4-BE49-F238E27FC236}">
              <a16:creationId xmlns:a16="http://schemas.microsoft.com/office/drawing/2014/main" id="{00000000-0008-0000-0200-000007000000}"/>
            </a:ext>
          </a:extLst>
        </xdr:cNvPr>
        <xdr:cNvSpPr/>
      </xdr:nvSpPr>
      <xdr:spPr>
        <a:xfrm>
          <a:off x="9145295" y="57150"/>
          <a:ext cx="1179576" cy="438912"/>
        </a:xfrm>
        <a:prstGeom prst="roundRect">
          <a:avLst/>
        </a:prstGeom>
        <a:solidFill>
          <a:schemeClr val="tx2">
            <a:lumMod val="75000"/>
            <a:lumOff val="25000"/>
          </a:schemeClr>
        </a:solidFill>
        <a:ln w="127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zh-CN" altLang="en-US" sz="800">
              <a:solidFill>
                <a:schemeClr val="accent1">
                  <a:lumMod val="40000"/>
                  <a:lumOff val="60000"/>
                </a:schemeClr>
              </a:solidFill>
              <a:latin typeface="Meiryo UI" panose="020B0604030504040204" pitchFamily="34" charset="-128"/>
              <a:ea typeface="Meiryo UI" panose="020B0604030504040204" pitchFamily="34" charset="-128"/>
            </a:rPr>
            <a:t>毎月</a:t>
          </a:r>
          <a:r>
            <a:rPr lang="ja-JP" altLang="en-US" sz="800">
              <a:solidFill>
                <a:schemeClr val="accent1">
                  <a:lumMod val="40000"/>
                  <a:lumOff val="60000"/>
                </a:schemeClr>
              </a:solidFill>
              <a:latin typeface="Meiryo UI" panose="020B0604030504040204" pitchFamily="34" charset="-128"/>
              <a:ea typeface="Meiryo UI" panose="020B0604030504040204" pitchFamily="34" charset="-128"/>
            </a:rPr>
            <a:t>のキャッシュフロー</a:t>
          </a:r>
          <a:endParaRPr lang="ja" sz="800">
            <a:solidFill>
              <a:schemeClr val="accent1">
                <a:lumMod val="40000"/>
                <a:lumOff val="60000"/>
              </a:schemeClr>
            </a:solidFill>
            <a:latin typeface="Meiryo UI" panose="020B0604030504040204" pitchFamily="34" charset="-128"/>
            <a:ea typeface="Meiryo UI" panose="020B0604030504040204" pitchFamily="34" charset="-128"/>
          </a:endParaRPr>
        </a:p>
      </xdr:txBody>
    </xdr:sp>
    <xdr:clientData fPrintsWithSheet="0"/>
  </xdr:twoCellAnchor>
</xdr:wsDr>
</file>

<file path=xl/drawings/drawing48.xml><?xml version="1.0" encoding="utf-8"?>
<xdr:wsDr xmlns:xdr="http://schemas.openxmlformats.org/drawingml/2006/spreadsheetDrawing" xmlns:a="http://schemas.openxmlformats.org/drawingml/2006/main">
  <xdr:twoCellAnchor editAs="oneCell">
    <xdr:from>
      <xdr:col>1</xdr:col>
      <xdr:colOff>0</xdr:colOff>
      <xdr:row>1</xdr:row>
      <xdr:rowOff>3176</xdr:rowOff>
    </xdr:from>
    <xdr:to>
      <xdr:col>4</xdr:col>
      <xdr:colOff>123825</xdr:colOff>
      <xdr:row>2</xdr:row>
      <xdr:rowOff>0</xdr:rowOff>
    </xdr:to>
    <xdr:sp macro="" textlink="">
      <xdr:nvSpPr>
        <xdr:cNvPr id="2" name="片側の 2 つの角を丸めた四角形 18" descr="角丸四角形">
          <a:extLst>
            <a:ext uri="{FF2B5EF4-FFF2-40B4-BE49-F238E27FC236}">
              <a16:creationId xmlns:a16="http://schemas.microsoft.com/office/drawing/2014/main" id="{00000000-0008-0000-0300-000002000000}"/>
            </a:ext>
          </a:extLst>
        </xdr:cNvPr>
        <xdr:cNvSpPr/>
      </xdr:nvSpPr>
      <xdr:spPr>
        <a:xfrm>
          <a:off x="152400" y="555626"/>
          <a:ext cx="4572000" cy="549274"/>
        </a:xfrm>
        <a:prstGeom prst="round2SameRect">
          <a:avLst>
            <a:gd name="adj1" fmla="val 0"/>
            <a:gd name="adj2" fmla="val 25491"/>
          </a:avLst>
        </a:prstGeom>
        <a:no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endParaRPr lang="en-US" sz="1600" b="1">
            <a:solidFill>
              <a:schemeClr val="tx2">
                <a:lumMod val="75000"/>
                <a:lumOff val="25000"/>
              </a:schemeClr>
            </a:solidFill>
            <a:latin typeface="Meiryo UI" panose="020B0604030504040204" pitchFamily="34" charset="-128"/>
            <a:ea typeface="Meiryo UI" panose="020B0604030504040204" pitchFamily="34" charset="-128"/>
            <a:cs typeface="Meiryo UI" panose="020B0604030504040204" pitchFamily="34" charset="-128"/>
          </a:endParaRPr>
        </a:p>
      </xdr:txBody>
    </xdr:sp>
    <xdr:clientData/>
  </xdr:twoCellAnchor>
  <xdr:twoCellAnchor editAs="absolute">
    <xdr:from>
      <xdr:col>10</xdr:col>
      <xdr:colOff>1106043</xdr:colOff>
      <xdr:row>0</xdr:row>
      <xdr:rowOff>57150</xdr:rowOff>
    </xdr:from>
    <xdr:to>
      <xdr:col>11</xdr:col>
      <xdr:colOff>1018794</xdr:colOff>
      <xdr:row>0</xdr:row>
      <xdr:rowOff>496062</xdr:rowOff>
    </xdr:to>
    <xdr:sp macro="" textlink="">
      <xdr:nvSpPr>
        <xdr:cNvPr id="7" name="角丸四角形 6">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a:off x="11640693"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800">
              <a:solidFill>
                <a:schemeClr val="tx2">
                  <a:lumMod val="10000"/>
                  <a:lumOff val="90000"/>
                </a:schemeClr>
              </a:solidFill>
              <a:latin typeface="Meiryo UI" panose="020B0604030504040204" pitchFamily="34" charset="-128"/>
              <a:ea typeface="Meiryo UI" panose="020B0604030504040204" pitchFamily="34" charset="-128"/>
            </a:rPr>
            <a:t>ガイド</a:t>
          </a:r>
        </a:p>
      </xdr:txBody>
    </xdr:sp>
    <xdr:clientData fPrintsWithSheet="0"/>
  </xdr:twoCellAnchor>
  <xdr:twoCellAnchor editAs="absolute">
    <xdr:from>
      <xdr:col>7</xdr:col>
      <xdr:colOff>20421</xdr:colOff>
      <xdr:row>0</xdr:row>
      <xdr:rowOff>56768</xdr:rowOff>
    </xdr:from>
    <xdr:to>
      <xdr:col>8</xdr:col>
      <xdr:colOff>37947</xdr:colOff>
      <xdr:row>0</xdr:row>
      <xdr:rowOff>495680</xdr:rowOff>
    </xdr:to>
    <xdr:sp macro="" textlink="">
      <xdr:nvSpPr>
        <xdr:cNvPr id="11" name="角丸四角形 10">
          <a:hlinkClick xmlns:r="http://schemas.openxmlformats.org/officeDocument/2006/relationships" r:id="rId2"/>
          <a:extLst>
            <a:ext uri="{FF2B5EF4-FFF2-40B4-BE49-F238E27FC236}">
              <a16:creationId xmlns:a16="http://schemas.microsoft.com/office/drawing/2014/main" id="{00000000-0008-0000-0300-00000B000000}"/>
            </a:ext>
          </a:extLst>
        </xdr:cNvPr>
        <xdr:cNvSpPr/>
      </xdr:nvSpPr>
      <xdr:spPr>
        <a:xfrm>
          <a:off x="7897596"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800">
              <a:solidFill>
                <a:schemeClr val="tx2">
                  <a:lumMod val="10000"/>
                  <a:lumOff val="90000"/>
                </a:schemeClr>
              </a:solidFill>
              <a:latin typeface="Meiryo UI" panose="020B0604030504040204" pitchFamily="34" charset="-128"/>
              <a:ea typeface="Meiryo UI" panose="020B0604030504040204" pitchFamily="34" charset="-128"/>
            </a:rPr>
            <a:t>自由に使えるお金</a:t>
          </a:r>
        </a:p>
      </xdr:txBody>
    </xdr:sp>
    <xdr:clientData fPrintsWithSheet="0"/>
  </xdr:twoCellAnchor>
  <xdr:twoCellAnchor editAs="absolute">
    <xdr:from>
      <xdr:col>9</xdr:col>
      <xdr:colOff>1125169</xdr:colOff>
      <xdr:row>0</xdr:row>
      <xdr:rowOff>57150</xdr:rowOff>
    </xdr:from>
    <xdr:to>
      <xdr:col>10</xdr:col>
      <xdr:colOff>1037920</xdr:colOff>
      <xdr:row>0</xdr:row>
      <xdr:rowOff>496062</xdr:rowOff>
    </xdr:to>
    <xdr:sp macro="" textlink="">
      <xdr:nvSpPr>
        <xdr:cNvPr id="12" name="角丸四角形 11">
          <a:hlinkClick xmlns:r="http://schemas.openxmlformats.org/officeDocument/2006/relationships" r:id="rId3"/>
          <a:extLst>
            <a:ext uri="{FF2B5EF4-FFF2-40B4-BE49-F238E27FC236}">
              <a16:creationId xmlns:a16="http://schemas.microsoft.com/office/drawing/2014/main" id="{00000000-0008-0000-0300-00000C000000}"/>
            </a:ext>
          </a:extLst>
        </xdr:cNvPr>
        <xdr:cNvSpPr/>
      </xdr:nvSpPr>
      <xdr:spPr>
        <a:xfrm>
          <a:off x="10392994" y="57150"/>
          <a:ext cx="1179576" cy="438912"/>
        </a:xfrm>
        <a:prstGeom prst="roundRect">
          <a:avLst/>
        </a:prstGeom>
        <a:solidFill>
          <a:schemeClr val="tx2">
            <a:lumMod val="75000"/>
            <a:lumOff val="25000"/>
          </a:schemeClr>
        </a:solidFill>
        <a:ln w="127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zh-CN" altLang="en-US" sz="800">
              <a:solidFill>
                <a:schemeClr val="accent1">
                  <a:lumMod val="40000"/>
                  <a:lumOff val="60000"/>
                </a:schemeClr>
              </a:solidFill>
              <a:latin typeface="Meiryo UI" panose="020B0604030504040204" pitchFamily="34" charset="-128"/>
              <a:ea typeface="Meiryo UI" panose="020B0604030504040204" pitchFamily="34" charset="-128"/>
            </a:rPr>
            <a:t>年間</a:t>
          </a:r>
          <a:r>
            <a:rPr lang="ja-JP" altLang="en-US" sz="800">
              <a:solidFill>
                <a:schemeClr val="accent1">
                  <a:lumMod val="40000"/>
                  <a:lumOff val="60000"/>
                </a:schemeClr>
              </a:solidFill>
              <a:latin typeface="Meiryo UI" panose="020B0604030504040204" pitchFamily="34" charset="-128"/>
              <a:ea typeface="Meiryo UI" panose="020B0604030504040204" pitchFamily="34" charset="-128"/>
            </a:rPr>
            <a:t>のキャッシュ フロー</a:t>
          </a:r>
          <a:endParaRPr lang="ja" sz="800">
            <a:solidFill>
              <a:schemeClr val="accent1">
                <a:lumMod val="40000"/>
                <a:lumOff val="60000"/>
              </a:schemeClr>
            </a:solidFill>
            <a:latin typeface="Meiryo UI" panose="020B0604030504040204" pitchFamily="34" charset="-128"/>
            <a:ea typeface="Meiryo UI" panose="020B0604030504040204" pitchFamily="34" charset="-128"/>
          </a:endParaRPr>
        </a:p>
      </xdr:txBody>
    </xdr:sp>
    <xdr:clientData fPrintsWithSheet="0"/>
  </xdr:twoCellAnchor>
  <xdr:twoCellAnchor editAs="absolute">
    <xdr:from>
      <xdr:col>8</xdr:col>
      <xdr:colOff>106070</xdr:colOff>
      <xdr:row>0</xdr:row>
      <xdr:rowOff>57150</xdr:rowOff>
    </xdr:from>
    <xdr:to>
      <xdr:col>9</xdr:col>
      <xdr:colOff>1057046</xdr:colOff>
      <xdr:row>0</xdr:row>
      <xdr:rowOff>496062</xdr:rowOff>
    </xdr:to>
    <xdr:sp macro="" textlink="">
      <xdr:nvSpPr>
        <xdr:cNvPr id="13" name="角丸四角形 12">
          <a:hlinkClick xmlns:r="http://schemas.openxmlformats.org/officeDocument/2006/relationships" r:id="rId4"/>
          <a:extLst>
            <a:ext uri="{FF2B5EF4-FFF2-40B4-BE49-F238E27FC236}">
              <a16:creationId xmlns:a16="http://schemas.microsoft.com/office/drawing/2014/main" id="{00000000-0008-0000-0300-00000D000000}"/>
            </a:ext>
          </a:extLst>
        </xdr:cNvPr>
        <xdr:cNvSpPr/>
      </xdr:nvSpPr>
      <xdr:spPr>
        <a:xfrm>
          <a:off x="9145295"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800">
              <a:solidFill>
                <a:schemeClr val="tx2">
                  <a:lumMod val="10000"/>
                  <a:lumOff val="90000"/>
                </a:schemeClr>
              </a:solidFill>
              <a:latin typeface="Meiryo UI" panose="020B0604030504040204" pitchFamily="34" charset="-128"/>
              <a:ea typeface="Meiryo UI" panose="020B0604030504040204" pitchFamily="34" charset="-128"/>
            </a:rPr>
            <a:t>貯蓄</a:t>
          </a:r>
        </a:p>
      </xdr:txBody>
    </xdr:sp>
    <xdr:clientData fPrintsWithSheet="0"/>
  </xdr:twoCellAnchor>
  <xdr:twoCellAnchor editAs="absolute">
    <xdr:from>
      <xdr:col>6</xdr:col>
      <xdr:colOff>172897</xdr:colOff>
      <xdr:row>0</xdr:row>
      <xdr:rowOff>56768</xdr:rowOff>
    </xdr:from>
    <xdr:to>
      <xdr:col>6</xdr:col>
      <xdr:colOff>1352473</xdr:colOff>
      <xdr:row>0</xdr:row>
      <xdr:rowOff>495680</xdr:rowOff>
    </xdr:to>
    <xdr:sp macro="" textlink="">
      <xdr:nvSpPr>
        <xdr:cNvPr id="14" name="角丸四角形 13">
          <a:hlinkClick xmlns:r="http://schemas.openxmlformats.org/officeDocument/2006/relationships" r:id="rId5"/>
          <a:extLst>
            <a:ext uri="{FF2B5EF4-FFF2-40B4-BE49-F238E27FC236}">
              <a16:creationId xmlns:a16="http://schemas.microsoft.com/office/drawing/2014/main" id="{00000000-0008-0000-0300-00000E000000}"/>
            </a:ext>
          </a:extLst>
        </xdr:cNvPr>
        <xdr:cNvSpPr/>
      </xdr:nvSpPr>
      <xdr:spPr>
        <a:xfrm>
          <a:off x="6649897"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800">
              <a:solidFill>
                <a:schemeClr val="tx2">
                  <a:lumMod val="10000"/>
                  <a:lumOff val="90000"/>
                </a:schemeClr>
              </a:solidFill>
              <a:latin typeface="Meiryo UI" panose="020B0604030504040204" pitchFamily="34" charset="-128"/>
              <a:ea typeface="Meiryo UI" panose="020B0604030504040204" pitchFamily="34" charset="-128"/>
            </a:rPr>
            <a:t>支出</a:t>
          </a:r>
        </a:p>
      </xdr:txBody>
    </xdr:sp>
    <xdr:clientData fPrintsWithSheet="0"/>
  </xdr:twoCellAnchor>
  <xdr:twoCellAnchor editAs="absolute">
    <xdr:from>
      <xdr:col>5</xdr:col>
      <xdr:colOff>571500</xdr:colOff>
      <xdr:row>0</xdr:row>
      <xdr:rowOff>56768</xdr:rowOff>
    </xdr:from>
    <xdr:to>
      <xdr:col>6</xdr:col>
      <xdr:colOff>103251</xdr:colOff>
      <xdr:row>0</xdr:row>
      <xdr:rowOff>495680</xdr:rowOff>
    </xdr:to>
    <xdr:sp macro="" textlink="">
      <xdr:nvSpPr>
        <xdr:cNvPr id="16" name="角丸四角形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5400675"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800">
              <a:solidFill>
                <a:schemeClr val="tx2">
                  <a:lumMod val="10000"/>
                  <a:lumOff val="90000"/>
                </a:schemeClr>
              </a:solidFill>
              <a:latin typeface="Meiryo UI" panose="020B0604030504040204" pitchFamily="34" charset="-128"/>
              <a:ea typeface="Meiryo UI" panose="020B0604030504040204" pitchFamily="34" charset="-128"/>
            </a:rPr>
            <a:t>収入</a:t>
          </a:r>
        </a:p>
      </xdr:txBody>
    </xdr:sp>
    <xdr:clientData fPrintsWithSheet="0"/>
  </xdr:twoCellAnchor>
  <xdr:twoCellAnchor>
    <xdr:from>
      <xdr:col>0</xdr:col>
      <xdr:colOff>142875</xdr:colOff>
      <xdr:row>4</xdr:row>
      <xdr:rowOff>419100</xdr:rowOff>
    </xdr:from>
    <xdr:to>
      <xdr:col>4</xdr:col>
      <xdr:colOff>0</xdr:colOff>
      <xdr:row>7</xdr:row>
      <xdr:rowOff>0</xdr:rowOff>
    </xdr:to>
    <xdr:graphicFrame macro="">
      <xdr:nvGraphicFramePr>
        <xdr:cNvPr id="3" name="グラフ 3">
          <a:extLst>
            <a:ext uri="{FF2B5EF4-FFF2-40B4-BE49-F238E27FC236}">
              <a16:creationId xmlns:a16="http://schemas.microsoft.com/office/drawing/2014/main" id="{AEB91421-53DE-FD92-1ABD-73CEBA6A5A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219076</xdr:colOff>
      <xdr:row>5</xdr:row>
      <xdr:rowOff>0</xdr:rowOff>
    </xdr:from>
    <xdr:to>
      <xdr:col>8</xdr:col>
      <xdr:colOff>1</xdr:colOff>
      <xdr:row>7</xdr:row>
      <xdr:rowOff>9524</xdr:rowOff>
    </xdr:to>
    <xdr:graphicFrame macro="">
      <xdr:nvGraphicFramePr>
        <xdr:cNvPr id="5" name="グラフ 8">
          <a:extLst>
            <a:ext uri="{FF2B5EF4-FFF2-40B4-BE49-F238E27FC236}">
              <a16:creationId xmlns:a16="http://schemas.microsoft.com/office/drawing/2014/main" id="{45831615-BE52-0F47-30BF-E37ABC6A26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0</xdr:colOff>
      <xdr:row>5</xdr:row>
      <xdr:rowOff>0</xdr:rowOff>
    </xdr:from>
    <xdr:to>
      <xdr:col>12</xdr:col>
      <xdr:colOff>0</xdr:colOff>
      <xdr:row>6</xdr:row>
      <xdr:rowOff>142875</xdr:rowOff>
    </xdr:to>
    <xdr:graphicFrame macro="">
      <xdr:nvGraphicFramePr>
        <xdr:cNvPr id="6" name="グラフ 7">
          <a:extLst>
            <a:ext uri="{FF2B5EF4-FFF2-40B4-BE49-F238E27FC236}">
              <a16:creationId xmlns:a16="http://schemas.microsoft.com/office/drawing/2014/main" id="{D51F2D8B-224F-DEEB-43B9-D6A2E91497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219075</xdr:colOff>
      <xdr:row>4</xdr:row>
      <xdr:rowOff>409575</xdr:rowOff>
    </xdr:from>
    <xdr:to>
      <xdr:col>16</xdr:col>
      <xdr:colOff>1</xdr:colOff>
      <xdr:row>7</xdr:row>
      <xdr:rowOff>9525</xdr:rowOff>
    </xdr:to>
    <xdr:graphicFrame macro="">
      <xdr:nvGraphicFramePr>
        <xdr:cNvPr id="15" name="グラフ 9">
          <a:extLst>
            <a:ext uri="{FF2B5EF4-FFF2-40B4-BE49-F238E27FC236}">
              <a16:creationId xmlns:a16="http://schemas.microsoft.com/office/drawing/2014/main" id="{F0FF05F9-AD69-71EF-8575-8FDCFAE057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4</xdr:col>
      <xdr:colOff>276225</xdr:colOff>
      <xdr:row>2</xdr:row>
      <xdr:rowOff>0</xdr:rowOff>
    </xdr:to>
    <xdr:sp macro="" textlink="">
      <xdr:nvSpPr>
        <xdr:cNvPr id="2" name="片側の 2 つの角を丸めた四角形 18" descr="角丸四角形">
          <a:extLst>
            <a:ext uri="{FF2B5EF4-FFF2-40B4-BE49-F238E27FC236}">
              <a16:creationId xmlns:a16="http://schemas.microsoft.com/office/drawing/2014/main" id="{00000000-0008-0000-0400-000002000000}"/>
            </a:ext>
          </a:extLst>
        </xdr:cNvPr>
        <xdr:cNvSpPr/>
      </xdr:nvSpPr>
      <xdr:spPr>
        <a:xfrm>
          <a:off x="171450" y="558800"/>
          <a:ext cx="4838700" cy="558800"/>
        </a:xfrm>
        <a:prstGeom prst="round2SameRect">
          <a:avLst>
            <a:gd name="adj1" fmla="val 0"/>
            <a:gd name="adj2" fmla="val 25491"/>
          </a:avLst>
        </a:prstGeom>
        <a:solidFill>
          <a:schemeClr val="tx2">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endParaRPr lang="en-US" sz="1600" b="1">
            <a:solidFill>
              <a:schemeClr val="tx2">
                <a:lumMod val="75000"/>
                <a:lumOff val="25000"/>
              </a:schemeClr>
            </a:solidFill>
            <a:latin typeface="Meiryo UI" panose="020B0604030504040204" pitchFamily="34" charset="-128"/>
            <a:ea typeface="Meiryo UI" panose="020B0604030504040204" pitchFamily="34" charset="-128"/>
            <a:cs typeface="Meiryo UI" panose="020B0604030504040204" pitchFamily="34" charset="-128"/>
          </a:endParaRPr>
        </a:p>
      </xdr:txBody>
    </xdr:sp>
    <xdr:clientData/>
  </xdr:twoCellAnchor>
  <xdr:twoCellAnchor editAs="absolute">
    <xdr:from>
      <xdr:col>10</xdr:col>
      <xdr:colOff>601218</xdr:colOff>
      <xdr:row>0</xdr:row>
      <xdr:rowOff>57150</xdr:rowOff>
    </xdr:from>
    <xdr:to>
      <xdr:col>11</xdr:col>
      <xdr:colOff>352044</xdr:colOff>
      <xdr:row>0</xdr:row>
      <xdr:rowOff>496062</xdr:rowOff>
    </xdr:to>
    <xdr:sp macro="" textlink="">
      <xdr:nvSpPr>
        <xdr:cNvPr id="15" name="角丸四角形 14">
          <a:hlinkClick xmlns:r="http://schemas.openxmlformats.org/officeDocument/2006/relationships" r:id="rId1"/>
          <a:extLst>
            <a:ext uri="{FF2B5EF4-FFF2-40B4-BE49-F238E27FC236}">
              <a16:creationId xmlns:a16="http://schemas.microsoft.com/office/drawing/2014/main" id="{00000000-0008-0000-0400-00000F000000}"/>
            </a:ext>
          </a:extLst>
        </xdr:cNvPr>
        <xdr:cNvSpPr/>
      </xdr:nvSpPr>
      <xdr:spPr>
        <a:xfrm>
          <a:off x="11640693"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800">
              <a:solidFill>
                <a:schemeClr val="tx2">
                  <a:lumMod val="10000"/>
                  <a:lumOff val="90000"/>
                </a:schemeClr>
              </a:solidFill>
              <a:latin typeface="Meiryo UI" panose="020B0604030504040204" pitchFamily="34" charset="-128"/>
              <a:ea typeface="Meiryo UI" panose="020B0604030504040204" pitchFamily="34" charset="-128"/>
            </a:rPr>
            <a:t>ガイド</a:t>
          </a:r>
        </a:p>
      </xdr:txBody>
    </xdr:sp>
    <xdr:clientData fPrintsWithSheet="0"/>
  </xdr:twoCellAnchor>
  <xdr:twoCellAnchor editAs="absolute">
    <xdr:from>
      <xdr:col>6</xdr:col>
      <xdr:colOff>810996</xdr:colOff>
      <xdr:row>0</xdr:row>
      <xdr:rowOff>56768</xdr:rowOff>
    </xdr:from>
    <xdr:to>
      <xdr:col>7</xdr:col>
      <xdr:colOff>723747</xdr:colOff>
      <xdr:row>0</xdr:row>
      <xdr:rowOff>495680</xdr:rowOff>
    </xdr:to>
    <xdr:sp macro="" textlink="">
      <xdr:nvSpPr>
        <xdr:cNvPr id="16" name="角丸四角形 15">
          <a:hlinkClick xmlns:r="http://schemas.openxmlformats.org/officeDocument/2006/relationships" r:id="rId2"/>
          <a:extLst>
            <a:ext uri="{FF2B5EF4-FFF2-40B4-BE49-F238E27FC236}">
              <a16:creationId xmlns:a16="http://schemas.microsoft.com/office/drawing/2014/main" id="{00000000-0008-0000-0400-000010000000}"/>
            </a:ext>
          </a:extLst>
        </xdr:cNvPr>
        <xdr:cNvSpPr/>
      </xdr:nvSpPr>
      <xdr:spPr>
        <a:xfrm>
          <a:off x="7897596"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800">
              <a:solidFill>
                <a:schemeClr val="tx2">
                  <a:lumMod val="10000"/>
                  <a:lumOff val="90000"/>
                </a:schemeClr>
              </a:solidFill>
              <a:latin typeface="Meiryo UI" panose="020B0604030504040204" pitchFamily="34" charset="-128"/>
              <a:ea typeface="Meiryo UI" panose="020B0604030504040204" pitchFamily="34" charset="-128"/>
            </a:rPr>
            <a:t>自由に使えるお金</a:t>
          </a:r>
        </a:p>
      </xdr:txBody>
    </xdr:sp>
    <xdr:clientData fPrintsWithSheet="0"/>
  </xdr:twoCellAnchor>
  <xdr:twoCellAnchor editAs="absolute">
    <xdr:from>
      <xdr:col>8</xdr:col>
      <xdr:colOff>772744</xdr:colOff>
      <xdr:row>0</xdr:row>
      <xdr:rowOff>57150</xdr:rowOff>
    </xdr:from>
    <xdr:to>
      <xdr:col>10</xdr:col>
      <xdr:colOff>533095</xdr:colOff>
      <xdr:row>0</xdr:row>
      <xdr:rowOff>496062</xdr:rowOff>
    </xdr:to>
    <xdr:sp macro="" textlink="">
      <xdr:nvSpPr>
        <xdr:cNvPr id="17" name="角丸四角形 16">
          <a:hlinkClick xmlns:r="http://schemas.openxmlformats.org/officeDocument/2006/relationships" r:id="rId3"/>
          <a:extLst>
            <a:ext uri="{FF2B5EF4-FFF2-40B4-BE49-F238E27FC236}">
              <a16:creationId xmlns:a16="http://schemas.microsoft.com/office/drawing/2014/main" id="{00000000-0008-0000-0400-000011000000}"/>
            </a:ext>
          </a:extLst>
        </xdr:cNvPr>
        <xdr:cNvSpPr/>
      </xdr:nvSpPr>
      <xdr:spPr>
        <a:xfrm>
          <a:off x="10392994"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zh-CN" altLang="en-US" sz="800">
              <a:solidFill>
                <a:schemeClr val="tx2">
                  <a:lumMod val="10000"/>
                  <a:lumOff val="90000"/>
                </a:schemeClr>
              </a:solidFill>
              <a:latin typeface="Meiryo UI" panose="020B0604030504040204" pitchFamily="34" charset="-128"/>
              <a:ea typeface="Meiryo UI" panose="020B0604030504040204" pitchFamily="34" charset="-128"/>
            </a:rPr>
            <a:t>年間</a:t>
          </a:r>
          <a:r>
            <a:rPr lang="ja-JP" altLang="en-US" sz="800">
              <a:solidFill>
                <a:schemeClr val="tx2">
                  <a:lumMod val="10000"/>
                  <a:lumOff val="90000"/>
                </a:schemeClr>
              </a:solidFill>
              <a:latin typeface="Meiryo UI" panose="020B0604030504040204" pitchFamily="34" charset="-128"/>
              <a:ea typeface="Meiryo UI" panose="020B0604030504040204" pitchFamily="34" charset="-128"/>
            </a:rPr>
            <a:t>のキャッシュ フロー</a:t>
          </a:r>
          <a:endParaRPr lang="ja" sz="800">
            <a:solidFill>
              <a:schemeClr val="tx2">
                <a:lumMod val="10000"/>
                <a:lumOff val="90000"/>
              </a:schemeClr>
            </a:solidFill>
            <a:latin typeface="Meiryo UI" panose="020B0604030504040204" pitchFamily="34" charset="-128"/>
            <a:ea typeface="Meiryo UI" panose="020B0604030504040204" pitchFamily="34" charset="-128"/>
          </a:endParaRPr>
        </a:p>
      </xdr:txBody>
    </xdr:sp>
    <xdr:clientData fPrintsWithSheet="0"/>
  </xdr:twoCellAnchor>
  <xdr:twoCellAnchor editAs="absolute">
    <xdr:from>
      <xdr:col>7</xdr:col>
      <xdr:colOff>791870</xdr:colOff>
      <xdr:row>0</xdr:row>
      <xdr:rowOff>57150</xdr:rowOff>
    </xdr:from>
    <xdr:to>
      <xdr:col>8</xdr:col>
      <xdr:colOff>704621</xdr:colOff>
      <xdr:row>0</xdr:row>
      <xdr:rowOff>496062</xdr:rowOff>
    </xdr:to>
    <xdr:sp macro="" textlink="">
      <xdr:nvSpPr>
        <xdr:cNvPr id="18" name="角丸四角形 17">
          <a:hlinkClick xmlns:r="http://schemas.openxmlformats.org/officeDocument/2006/relationships" r:id="rId4"/>
          <a:extLst>
            <a:ext uri="{FF2B5EF4-FFF2-40B4-BE49-F238E27FC236}">
              <a16:creationId xmlns:a16="http://schemas.microsoft.com/office/drawing/2014/main" id="{00000000-0008-0000-0400-000012000000}"/>
            </a:ext>
          </a:extLst>
        </xdr:cNvPr>
        <xdr:cNvSpPr/>
      </xdr:nvSpPr>
      <xdr:spPr>
        <a:xfrm>
          <a:off x="9145295"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800">
              <a:solidFill>
                <a:schemeClr val="tx2">
                  <a:lumMod val="10000"/>
                  <a:lumOff val="90000"/>
                </a:schemeClr>
              </a:solidFill>
              <a:latin typeface="Meiryo UI" panose="020B0604030504040204" pitchFamily="34" charset="-128"/>
              <a:ea typeface="Meiryo UI" panose="020B0604030504040204" pitchFamily="34" charset="-128"/>
            </a:rPr>
            <a:t>貯蓄</a:t>
          </a:r>
        </a:p>
      </xdr:txBody>
    </xdr:sp>
    <xdr:clientData fPrintsWithSheet="0"/>
  </xdr:twoCellAnchor>
  <xdr:twoCellAnchor editAs="absolute">
    <xdr:from>
      <xdr:col>5</xdr:col>
      <xdr:colOff>830122</xdr:colOff>
      <xdr:row>0</xdr:row>
      <xdr:rowOff>56768</xdr:rowOff>
    </xdr:from>
    <xdr:to>
      <xdr:col>6</xdr:col>
      <xdr:colOff>742873</xdr:colOff>
      <xdr:row>0</xdr:row>
      <xdr:rowOff>495680</xdr:rowOff>
    </xdr:to>
    <xdr:sp macro="" textlink="">
      <xdr:nvSpPr>
        <xdr:cNvPr id="19" name="角丸四角形 18">
          <a:hlinkClick xmlns:r="http://schemas.openxmlformats.org/officeDocument/2006/relationships" r:id="rId5"/>
          <a:extLst>
            <a:ext uri="{FF2B5EF4-FFF2-40B4-BE49-F238E27FC236}">
              <a16:creationId xmlns:a16="http://schemas.microsoft.com/office/drawing/2014/main" id="{00000000-0008-0000-0400-000013000000}"/>
            </a:ext>
          </a:extLst>
        </xdr:cNvPr>
        <xdr:cNvSpPr/>
      </xdr:nvSpPr>
      <xdr:spPr>
        <a:xfrm>
          <a:off x="6649897"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800">
              <a:solidFill>
                <a:schemeClr val="tx2">
                  <a:lumMod val="10000"/>
                  <a:lumOff val="90000"/>
                </a:schemeClr>
              </a:solidFill>
              <a:latin typeface="Meiryo UI" panose="020B0604030504040204" pitchFamily="34" charset="-128"/>
              <a:ea typeface="Meiryo UI" panose="020B0604030504040204" pitchFamily="34" charset="-128"/>
            </a:rPr>
            <a:t>支出</a:t>
          </a:r>
        </a:p>
      </xdr:txBody>
    </xdr:sp>
    <xdr:clientData fPrintsWithSheet="0"/>
  </xdr:twoCellAnchor>
  <xdr:twoCellAnchor editAs="absolute">
    <xdr:from>
      <xdr:col>4</xdr:col>
      <xdr:colOff>847725</xdr:colOff>
      <xdr:row>0</xdr:row>
      <xdr:rowOff>56768</xdr:rowOff>
    </xdr:from>
    <xdr:to>
      <xdr:col>5</xdr:col>
      <xdr:colOff>760476</xdr:colOff>
      <xdr:row>0</xdr:row>
      <xdr:rowOff>495680</xdr:rowOff>
    </xdr:to>
    <xdr:sp macro="" textlink="">
      <xdr:nvSpPr>
        <xdr:cNvPr id="21" name="角丸四角形 20">
          <a:hlinkClick xmlns:r="http://schemas.openxmlformats.org/officeDocument/2006/relationships" r:id="rId6"/>
          <a:extLst>
            <a:ext uri="{FF2B5EF4-FFF2-40B4-BE49-F238E27FC236}">
              <a16:creationId xmlns:a16="http://schemas.microsoft.com/office/drawing/2014/main" id="{00000000-0008-0000-0400-000015000000}"/>
            </a:ext>
          </a:extLst>
        </xdr:cNvPr>
        <xdr:cNvSpPr/>
      </xdr:nvSpPr>
      <xdr:spPr>
        <a:xfrm>
          <a:off x="5400675" y="56768"/>
          <a:ext cx="1179576" cy="438912"/>
        </a:xfrm>
        <a:prstGeom prst="roundRect">
          <a:avLst/>
        </a:prstGeom>
        <a:solidFill>
          <a:schemeClr val="tx2">
            <a:lumMod val="75000"/>
            <a:lumOff val="25000"/>
          </a:schemeClr>
        </a:solidFill>
        <a:ln w="127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800">
              <a:solidFill>
                <a:schemeClr val="accent1">
                  <a:lumMod val="40000"/>
                  <a:lumOff val="60000"/>
                </a:schemeClr>
              </a:solidFill>
              <a:latin typeface="Meiryo UI" panose="020B0604030504040204" pitchFamily="34" charset="-128"/>
              <a:ea typeface="Meiryo UI" panose="020B0604030504040204" pitchFamily="34" charset="-128"/>
            </a:rPr>
            <a:t>収入</a:t>
          </a:r>
        </a:p>
      </xdr:txBody>
    </xdr:sp>
    <xdr:clientData fPrintsWithSheet="0"/>
  </xdr:twoCellAnchor>
</xdr:wsDr>
</file>

<file path=xl/drawings/drawing6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266700</xdr:colOff>
      <xdr:row>2</xdr:row>
      <xdr:rowOff>0</xdr:rowOff>
    </xdr:to>
    <xdr:sp macro="" textlink="">
      <xdr:nvSpPr>
        <xdr:cNvPr id="4" name="片側の 2 つの角を丸めた四角形 18" descr="角丸四角形">
          <a:extLst>
            <a:ext uri="{FF2B5EF4-FFF2-40B4-BE49-F238E27FC236}">
              <a16:creationId xmlns:a16="http://schemas.microsoft.com/office/drawing/2014/main" id="{00000000-0008-0000-0500-000004000000}"/>
            </a:ext>
          </a:extLst>
        </xdr:cNvPr>
        <xdr:cNvSpPr/>
      </xdr:nvSpPr>
      <xdr:spPr>
        <a:xfrm>
          <a:off x="152400" y="552450"/>
          <a:ext cx="4667250" cy="552450"/>
        </a:xfrm>
        <a:prstGeom prst="round2SameRect">
          <a:avLst>
            <a:gd name="adj1" fmla="val 0"/>
            <a:gd name="adj2" fmla="val 25491"/>
          </a:avLst>
        </a:prstGeom>
        <a:solidFill>
          <a:schemeClr val="tx2">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endParaRPr lang="en-US" sz="1600" b="1">
            <a:solidFill>
              <a:schemeClr val="tx2">
                <a:lumMod val="75000"/>
                <a:lumOff val="25000"/>
              </a:schemeClr>
            </a:solidFill>
            <a:latin typeface="Meiryo UI" panose="020B0604030504040204" pitchFamily="34" charset="-128"/>
            <a:ea typeface="Meiryo UI" panose="020B0604030504040204" pitchFamily="34" charset="-128"/>
            <a:cs typeface="Meiryo UI" panose="020B0604030504040204" pitchFamily="34" charset="-128"/>
          </a:endParaRPr>
        </a:p>
      </xdr:txBody>
    </xdr:sp>
    <xdr:clientData/>
  </xdr:twoCellAnchor>
  <xdr:twoCellAnchor editAs="absolute">
    <xdr:from>
      <xdr:col>10</xdr:col>
      <xdr:colOff>601218</xdr:colOff>
      <xdr:row>0</xdr:row>
      <xdr:rowOff>57150</xdr:rowOff>
    </xdr:from>
    <xdr:to>
      <xdr:col>11</xdr:col>
      <xdr:colOff>352044</xdr:colOff>
      <xdr:row>0</xdr:row>
      <xdr:rowOff>496062</xdr:rowOff>
    </xdr:to>
    <xdr:sp macro="" textlink="">
      <xdr:nvSpPr>
        <xdr:cNvPr id="16" name="角丸四角形 15">
          <a:hlinkClick xmlns:r="http://schemas.openxmlformats.org/officeDocument/2006/relationships" r:id="rId1"/>
          <a:extLst>
            <a:ext uri="{FF2B5EF4-FFF2-40B4-BE49-F238E27FC236}">
              <a16:creationId xmlns:a16="http://schemas.microsoft.com/office/drawing/2014/main" id="{00000000-0008-0000-0500-000010000000}"/>
            </a:ext>
          </a:extLst>
        </xdr:cNvPr>
        <xdr:cNvSpPr/>
      </xdr:nvSpPr>
      <xdr:spPr>
        <a:xfrm>
          <a:off x="11640693"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800">
              <a:solidFill>
                <a:schemeClr val="tx2">
                  <a:lumMod val="10000"/>
                  <a:lumOff val="90000"/>
                </a:schemeClr>
              </a:solidFill>
              <a:latin typeface="Meiryo UI" panose="020B0604030504040204" pitchFamily="34" charset="-128"/>
              <a:ea typeface="Meiryo UI" panose="020B0604030504040204" pitchFamily="34" charset="-128"/>
            </a:rPr>
            <a:t>ガイド</a:t>
          </a:r>
        </a:p>
      </xdr:txBody>
    </xdr:sp>
    <xdr:clientData fPrintsWithSheet="0"/>
  </xdr:twoCellAnchor>
  <xdr:twoCellAnchor editAs="absolute">
    <xdr:from>
      <xdr:col>6</xdr:col>
      <xdr:colOff>810996</xdr:colOff>
      <xdr:row>0</xdr:row>
      <xdr:rowOff>56768</xdr:rowOff>
    </xdr:from>
    <xdr:to>
      <xdr:col>7</xdr:col>
      <xdr:colOff>723747</xdr:colOff>
      <xdr:row>0</xdr:row>
      <xdr:rowOff>495680</xdr:rowOff>
    </xdr:to>
    <xdr:sp macro="" textlink="">
      <xdr:nvSpPr>
        <xdr:cNvPr id="17" name="角丸四角形 16">
          <a:hlinkClick xmlns:r="http://schemas.openxmlformats.org/officeDocument/2006/relationships" r:id="rId2"/>
          <a:extLst>
            <a:ext uri="{FF2B5EF4-FFF2-40B4-BE49-F238E27FC236}">
              <a16:creationId xmlns:a16="http://schemas.microsoft.com/office/drawing/2014/main" id="{00000000-0008-0000-0500-000011000000}"/>
            </a:ext>
          </a:extLst>
        </xdr:cNvPr>
        <xdr:cNvSpPr/>
      </xdr:nvSpPr>
      <xdr:spPr>
        <a:xfrm>
          <a:off x="7897596"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800">
              <a:solidFill>
                <a:schemeClr val="tx2">
                  <a:lumMod val="10000"/>
                  <a:lumOff val="90000"/>
                </a:schemeClr>
              </a:solidFill>
              <a:latin typeface="Meiryo UI" panose="020B0604030504040204" pitchFamily="34" charset="-128"/>
              <a:ea typeface="Meiryo UI" panose="020B0604030504040204" pitchFamily="34" charset="-128"/>
            </a:rPr>
            <a:t>自由に使えるお金</a:t>
          </a:r>
        </a:p>
      </xdr:txBody>
    </xdr:sp>
    <xdr:clientData fPrintsWithSheet="0"/>
  </xdr:twoCellAnchor>
  <xdr:twoCellAnchor editAs="absolute">
    <xdr:from>
      <xdr:col>8</xdr:col>
      <xdr:colOff>772744</xdr:colOff>
      <xdr:row>0</xdr:row>
      <xdr:rowOff>57150</xdr:rowOff>
    </xdr:from>
    <xdr:to>
      <xdr:col>10</xdr:col>
      <xdr:colOff>533095</xdr:colOff>
      <xdr:row>0</xdr:row>
      <xdr:rowOff>496062</xdr:rowOff>
    </xdr:to>
    <xdr:sp macro="" textlink="">
      <xdr:nvSpPr>
        <xdr:cNvPr id="18" name="角丸四角形 17">
          <a:hlinkClick xmlns:r="http://schemas.openxmlformats.org/officeDocument/2006/relationships" r:id="rId3"/>
          <a:extLst>
            <a:ext uri="{FF2B5EF4-FFF2-40B4-BE49-F238E27FC236}">
              <a16:creationId xmlns:a16="http://schemas.microsoft.com/office/drawing/2014/main" id="{00000000-0008-0000-0500-000012000000}"/>
            </a:ext>
          </a:extLst>
        </xdr:cNvPr>
        <xdr:cNvSpPr/>
      </xdr:nvSpPr>
      <xdr:spPr>
        <a:xfrm>
          <a:off x="10392994"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zh-CN" altLang="en-US" sz="800">
              <a:solidFill>
                <a:schemeClr val="tx2">
                  <a:lumMod val="10000"/>
                  <a:lumOff val="90000"/>
                </a:schemeClr>
              </a:solidFill>
              <a:latin typeface="Meiryo UI" panose="020B0604030504040204" pitchFamily="34" charset="-128"/>
              <a:ea typeface="Meiryo UI" panose="020B0604030504040204" pitchFamily="34" charset="-128"/>
            </a:rPr>
            <a:t>年間</a:t>
          </a:r>
          <a:r>
            <a:rPr lang="ja-JP" altLang="en-US" sz="800">
              <a:solidFill>
                <a:schemeClr val="tx2">
                  <a:lumMod val="10000"/>
                  <a:lumOff val="90000"/>
                </a:schemeClr>
              </a:solidFill>
              <a:latin typeface="Meiryo UI" panose="020B0604030504040204" pitchFamily="34" charset="-128"/>
              <a:ea typeface="Meiryo UI" panose="020B0604030504040204" pitchFamily="34" charset="-128"/>
            </a:rPr>
            <a:t>のキャッシュ フロー</a:t>
          </a:r>
          <a:endParaRPr lang="ja" sz="800">
            <a:solidFill>
              <a:schemeClr val="tx2">
                <a:lumMod val="10000"/>
                <a:lumOff val="90000"/>
              </a:schemeClr>
            </a:solidFill>
            <a:latin typeface="Meiryo UI" panose="020B0604030504040204" pitchFamily="34" charset="-128"/>
            <a:ea typeface="Meiryo UI" panose="020B0604030504040204" pitchFamily="34" charset="-128"/>
          </a:endParaRPr>
        </a:p>
      </xdr:txBody>
    </xdr:sp>
    <xdr:clientData fPrintsWithSheet="0"/>
  </xdr:twoCellAnchor>
  <xdr:twoCellAnchor editAs="absolute">
    <xdr:from>
      <xdr:col>7</xdr:col>
      <xdr:colOff>791870</xdr:colOff>
      <xdr:row>0</xdr:row>
      <xdr:rowOff>57150</xdr:rowOff>
    </xdr:from>
    <xdr:to>
      <xdr:col>8</xdr:col>
      <xdr:colOff>704621</xdr:colOff>
      <xdr:row>0</xdr:row>
      <xdr:rowOff>496062</xdr:rowOff>
    </xdr:to>
    <xdr:sp macro="" textlink="">
      <xdr:nvSpPr>
        <xdr:cNvPr id="19" name="角丸四角形 18">
          <a:hlinkClick xmlns:r="http://schemas.openxmlformats.org/officeDocument/2006/relationships" r:id="rId4"/>
          <a:extLst>
            <a:ext uri="{FF2B5EF4-FFF2-40B4-BE49-F238E27FC236}">
              <a16:creationId xmlns:a16="http://schemas.microsoft.com/office/drawing/2014/main" id="{00000000-0008-0000-0500-000013000000}"/>
            </a:ext>
          </a:extLst>
        </xdr:cNvPr>
        <xdr:cNvSpPr/>
      </xdr:nvSpPr>
      <xdr:spPr>
        <a:xfrm>
          <a:off x="9145295"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800">
              <a:solidFill>
                <a:schemeClr val="tx2">
                  <a:lumMod val="10000"/>
                  <a:lumOff val="90000"/>
                </a:schemeClr>
              </a:solidFill>
              <a:latin typeface="Meiryo UI" panose="020B0604030504040204" pitchFamily="34" charset="-128"/>
              <a:ea typeface="Meiryo UI" panose="020B0604030504040204" pitchFamily="34" charset="-128"/>
            </a:rPr>
            <a:t>貯蓄</a:t>
          </a:r>
        </a:p>
      </xdr:txBody>
    </xdr:sp>
    <xdr:clientData fPrintsWithSheet="0"/>
  </xdr:twoCellAnchor>
  <xdr:twoCellAnchor editAs="absolute">
    <xdr:from>
      <xdr:col>5</xdr:col>
      <xdr:colOff>830122</xdr:colOff>
      <xdr:row>0</xdr:row>
      <xdr:rowOff>56768</xdr:rowOff>
    </xdr:from>
    <xdr:to>
      <xdr:col>6</xdr:col>
      <xdr:colOff>742873</xdr:colOff>
      <xdr:row>0</xdr:row>
      <xdr:rowOff>495680</xdr:rowOff>
    </xdr:to>
    <xdr:sp macro="" textlink="">
      <xdr:nvSpPr>
        <xdr:cNvPr id="20" name="角丸四角形 19">
          <a:hlinkClick xmlns:r="http://schemas.openxmlformats.org/officeDocument/2006/relationships" r:id="rId5"/>
          <a:extLst>
            <a:ext uri="{FF2B5EF4-FFF2-40B4-BE49-F238E27FC236}">
              <a16:creationId xmlns:a16="http://schemas.microsoft.com/office/drawing/2014/main" id="{00000000-0008-0000-0500-000014000000}"/>
            </a:ext>
          </a:extLst>
        </xdr:cNvPr>
        <xdr:cNvSpPr/>
      </xdr:nvSpPr>
      <xdr:spPr>
        <a:xfrm>
          <a:off x="6649897" y="56768"/>
          <a:ext cx="1179576" cy="438912"/>
        </a:xfrm>
        <a:prstGeom prst="roundRect">
          <a:avLst/>
        </a:prstGeom>
        <a:solidFill>
          <a:schemeClr val="tx2">
            <a:lumMod val="75000"/>
            <a:lumOff val="25000"/>
          </a:schemeClr>
        </a:solidFill>
        <a:ln w="127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800">
              <a:solidFill>
                <a:schemeClr val="accent1">
                  <a:lumMod val="40000"/>
                  <a:lumOff val="60000"/>
                </a:schemeClr>
              </a:solidFill>
              <a:latin typeface="Meiryo UI" panose="020B0604030504040204" pitchFamily="34" charset="-128"/>
              <a:ea typeface="Meiryo UI" panose="020B0604030504040204" pitchFamily="34" charset="-128"/>
            </a:rPr>
            <a:t>支出</a:t>
          </a:r>
        </a:p>
      </xdr:txBody>
    </xdr:sp>
    <xdr:clientData fPrintsWithSheet="0"/>
  </xdr:twoCellAnchor>
  <xdr:twoCellAnchor editAs="absolute">
    <xdr:from>
      <xdr:col>4</xdr:col>
      <xdr:colOff>847725</xdr:colOff>
      <xdr:row>0</xdr:row>
      <xdr:rowOff>56768</xdr:rowOff>
    </xdr:from>
    <xdr:to>
      <xdr:col>5</xdr:col>
      <xdr:colOff>760476</xdr:colOff>
      <xdr:row>0</xdr:row>
      <xdr:rowOff>495680</xdr:rowOff>
    </xdr:to>
    <xdr:sp macro="" textlink="">
      <xdr:nvSpPr>
        <xdr:cNvPr id="22" name="角丸四角形 21">
          <a:hlinkClick xmlns:r="http://schemas.openxmlformats.org/officeDocument/2006/relationships" r:id="rId6"/>
          <a:extLst>
            <a:ext uri="{FF2B5EF4-FFF2-40B4-BE49-F238E27FC236}">
              <a16:creationId xmlns:a16="http://schemas.microsoft.com/office/drawing/2014/main" id="{00000000-0008-0000-0500-000016000000}"/>
            </a:ext>
          </a:extLst>
        </xdr:cNvPr>
        <xdr:cNvSpPr/>
      </xdr:nvSpPr>
      <xdr:spPr>
        <a:xfrm>
          <a:off x="5400675"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800">
              <a:solidFill>
                <a:schemeClr val="tx2">
                  <a:lumMod val="10000"/>
                  <a:lumOff val="90000"/>
                </a:schemeClr>
              </a:solidFill>
              <a:latin typeface="Meiryo UI" panose="020B0604030504040204" pitchFamily="34" charset="-128"/>
              <a:ea typeface="Meiryo UI" panose="020B0604030504040204" pitchFamily="34" charset="-128"/>
            </a:rPr>
            <a:t>収入</a:t>
          </a:r>
        </a:p>
      </xdr:txBody>
    </xdr:sp>
    <xdr:clientData fPrintsWithSheet="0"/>
  </xdr:twoCellAnchor>
</xdr:wsDr>
</file>

<file path=xl/drawings/drawing7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266700</xdr:colOff>
      <xdr:row>2</xdr:row>
      <xdr:rowOff>0</xdr:rowOff>
    </xdr:to>
    <xdr:sp macro="" textlink="">
      <xdr:nvSpPr>
        <xdr:cNvPr id="4" name="片側の 2 つの角を丸めた四角形 18" descr="角丸四角形">
          <a:extLst>
            <a:ext uri="{FF2B5EF4-FFF2-40B4-BE49-F238E27FC236}">
              <a16:creationId xmlns:a16="http://schemas.microsoft.com/office/drawing/2014/main" id="{00000000-0008-0000-0600-000004000000}"/>
            </a:ext>
          </a:extLst>
        </xdr:cNvPr>
        <xdr:cNvSpPr/>
      </xdr:nvSpPr>
      <xdr:spPr>
        <a:xfrm>
          <a:off x="152400" y="552450"/>
          <a:ext cx="4667250" cy="552450"/>
        </a:xfrm>
        <a:prstGeom prst="round2SameRect">
          <a:avLst>
            <a:gd name="adj1" fmla="val 0"/>
            <a:gd name="adj2" fmla="val 25491"/>
          </a:avLst>
        </a:prstGeom>
        <a:solidFill>
          <a:schemeClr val="tx2">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endParaRPr lang="en-US" sz="1600" b="1">
            <a:solidFill>
              <a:schemeClr val="tx2">
                <a:lumMod val="75000"/>
                <a:lumOff val="25000"/>
              </a:schemeClr>
            </a:solidFill>
            <a:latin typeface="Meiryo UI" panose="020B0604030504040204" pitchFamily="34" charset="-128"/>
            <a:ea typeface="Meiryo UI" panose="020B0604030504040204" pitchFamily="34" charset="-128"/>
            <a:cs typeface="Meiryo UI" panose="020B0604030504040204" pitchFamily="34" charset="-128"/>
          </a:endParaRPr>
        </a:p>
      </xdr:txBody>
    </xdr:sp>
    <xdr:clientData/>
  </xdr:twoCellAnchor>
  <xdr:twoCellAnchor editAs="absolute">
    <xdr:from>
      <xdr:col>10</xdr:col>
      <xdr:colOff>601218</xdr:colOff>
      <xdr:row>0</xdr:row>
      <xdr:rowOff>57150</xdr:rowOff>
    </xdr:from>
    <xdr:to>
      <xdr:col>11</xdr:col>
      <xdr:colOff>352044</xdr:colOff>
      <xdr:row>0</xdr:row>
      <xdr:rowOff>496062</xdr:rowOff>
    </xdr:to>
    <xdr:sp macro="" textlink="">
      <xdr:nvSpPr>
        <xdr:cNvPr id="16" name="角丸四角形 15">
          <a:hlinkClick xmlns:r="http://schemas.openxmlformats.org/officeDocument/2006/relationships" r:id="rId1"/>
          <a:extLst>
            <a:ext uri="{FF2B5EF4-FFF2-40B4-BE49-F238E27FC236}">
              <a16:creationId xmlns:a16="http://schemas.microsoft.com/office/drawing/2014/main" id="{00000000-0008-0000-0600-000010000000}"/>
            </a:ext>
          </a:extLst>
        </xdr:cNvPr>
        <xdr:cNvSpPr/>
      </xdr:nvSpPr>
      <xdr:spPr>
        <a:xfrm>
          <a:off x="11640693"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800">
              <a:solidFill>
                <a:schemeClr val="tx2">
                  <a:lumMod val="10000"/>
                  <a:lumOff val="90000"/>
                </a:schemeClr>
              </a:solidFill>
              <a:latin typeface="Meiryo UI" panose="020B0604030504040204" pitchFamily="34" charset="-128"/>
              <a:ea typeface="Meiryo UI" panose="020B0604030504040204" pitchFamily="34" charset="-128"/>
            </a:rPr>
            <a:t>ガイド</a:t>
          </a:r>
        </a:p>
      </xdr:txBody>
    </xdr:sp>
    <xdr:clientData fPrintsWithSheet="0"/>
  </xdr:twoCellAnchor>
  <xdr:twoCellAnchor editAs="absolute">
    <xdr:from>
      <xdr:col>6</xdr:col>
      <xdr:colOff>810996</xdr:colOff>
      <xdr:row>0</xdr:row>
      <xdr:rowOff>56768</xdr:rowOff>
    </xdr:from>
    <xdr:to>
      <xdr:col>7</xdr:col>
      <xdr:colOff>723747</xdr:colOff>
      <xdr:row>0</xdr:row>
      <xdr:rowOff>495680</xdr:rowOff>
    </xdr:to>
    <xdr:sp macro="" textlink="">
      <xdr:nvSpPr>
        <xdr:cNvPr id="17" name="角丸四角形 16">
          <a:hlinkClick xmlns:r="http://schemas.openxmlformats.org/officeDocument/2006/relationships" r:id="rId2"/>
          <a:extLst>
            <a:ext uri="{FF2B5EF4-FFF2-40B4-BE49-F238E27FC236}">
              <a16:creationId xmlns:a16="http://schemas.microsoft.com/office/drawing/2014/main" id="{00000000-0008-0000-0600-000011000000}"/>
            </a:ext>
          </a:extLst>
        </xdr:cNvPr>
        <xdr:cNvSpPr/>
      </xdr:nvSpPr>
      <xdr:spPr>
        <a:xfrm>
          <a:off x="7897596" y="56768"/>
          <a:ext cx="1179576" cy="438912"/>
        </a:xfrm>
        <a:prstGeom prst="roundRect">
          <a:avLst/>
        </a:prstGeom>
        <a:solidFill>
          <a:schemeClr val="tx2">
            <a:lumMod val="75000"/>
            <a:lumOff val="25000"/>
          </a:schemeClr>
        </a:solidFill>
        <a:ln w="127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800">
              <a:solidFill>
                <a:schemeClr val="accent1">
                  <a:lumMod val="40000"/>
                  <a:lumOff val="60000"/>
                </a:schemeClr>
              </a:solidFill>
              <a:latin typeface="Meiryo UI" panose="020B0604030504040204" pitchFamily="34" charset="-128"/>
              <a:ea typeface="Meiryo UI" panose="020B0604030504040204" pitchFamily="34" charset="-128"/>
            </a:rPr>
            <a:t>自由に使えるお金</a:t>
          </a:r>
        </a:p>
      </xdr:txBody>
    </xdr:sp>
    <xdr:clientData fPrintsWithSheet="0"/>
  </xdr:twoCellAnchor>
  <xdr:twoCellAnchor editAs="absolute">
    <xdr:from>
      <xdr:col>8</xdr:col>
      <xdr:colOff>772744</xdr:colOff>
      <xdr:row>0</xdr:row>
      <xdr:rowOff>57150</xdr:rowOff>
    </xdr:from>
    <xdr:to>
      <xdr:col>10</xdr:col>
      <xdr:colOff>533095</xdr:colOff>
      <xdr:row>0</xdr:row>
      <xdr:rowOff>496062</xdr:rowOff>
    </xdr:to>
    <xdr:sp macro="" textlink="">
      <xdr:nvSpPr>
        <xdr:cNvPr id="18" name="角丸四角形 17">
          <a:hlinkClick xmlns:r="http://schemas.openxmlformats.org/officeDocument/2006/relationships" r:id="rId3"/>
          <a:extLst>
            <a:ext uri="{FF2B5EF4-FFF2-40B4-BE49-F238E27FC236}">
              <a16:creationId xmlns:a16="http://schemas.microsoft.com/office/drawing/2014/main" id="{00000000-0008-0000-0600-000012000000}"/>
            </a:ext>
          </a:extLst>
        </xdr:cNvPr>
        <xdr:cNvSpPr/>
      </xdr:nvSpPr>
      <xdr:spPr>
        <a:xfrm>
          <a:off x="10392994"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zh-CN" altLang="en-US" sz="800">
              <a:solidFill>
                <a:schemeClr val="tx2">
                  <a:lumMod val="10000"/>
                  <a:lumOff val="90000"/>
                </a:schemeClr>
              </a:solidFill>
              <a:latin typeface="Meiryo UI" panose="020B0604030504040204" pitchFamily="34" charset="-128"/>
              <a:ea typeface="Meiryo UI" panose="020B0604030504040204" pitchFamily="34" charset="-128"/>
            </a:rPr>
            <a:t>年間</a:t>
          </a:r>
          <a:r>
            <a:rPr lang="ja-JP" altLang="en-US" sz="800">
              <a:solidFill>
                <a:schemeClr val="tx2">
                  <a:lumMod val="10000"/>
                  <a:lumOff val="90000"/>
                </a:schemeClr>
              </a:solidFill>
              <a:latin typeface="Meiryo UI" panose="020B0604030504040204" pitchFamily="34" charset="-128"/>
              <a:ea typeface="Meiryo UI" panose="020B0604030504040204" pitchFamily="34" charset="-128"/>
            </a:rPr>
            <a:t>のキャッシュ フロー</a:t>
          </a:r>
          <a:endParaRPr lang="ja" sz="800">
            <a:solidFill>
              <a:schemeClr val="tx2">
                <a:lumMod val="10000"/>
                <a:lumOff val="90000"/>
              </a:schemeClr>
            </a:solidFill>
            <a:latin typeface="Meiryo UI" panose="020B0604030504040204" pitchFamily="34" charset="-128"/>
            <a:ea typeface="Meiryo UI" panose="020B0604030504040204" pitchFamily="34" charset="-128"/>
          </a:endParaRPr>
        </a:p>
      </xdr:txBody>
    </xdr:sp>
    <xdr:clientData fPrintsWithSheet="0"/>
  </xdr:twoCellAnchor>
  <xdr:twoCellAnchor editAs="absolute">
    <xdr:from>
      <xdr:col>7</xdr:col>
      <xdr:colOff>791870</xdr:colOff>
      <xdr:row>0</xdr:row>
      <xdr:rowOff>57150</xdr:rowOff>
    </xdr:from>
    <xdr:to>
      <xdr:col>8</xdr:col>
      <xdr:colOff>704621</xdr:colOff>
      <xdr:row>0</xdr:row>
      <xdr:rowOff>496062</xdr:rowOff>
    </xdr:to>
    <xdr:sp macro="" textlink="">
      <xdr:nvSpPr>
        <xdr:cNvPr id="19" name="角丸四角形 18">
          <a:hlinkClick xmlns:r="http://schemas.openxmlformats.org/officeDocument/2006/relationships" r:id="rId4"/>
          <a:extLst>
            <a:ext uri="{FF2B5EF4-FFF2-40B4-BE49-F238E27FC236}">
              <a16:creationId xmlns:a16="http://schemas.microsoft.com/office/drawing/2014/main" id="{00000000-0008-0000-0600-000013000000}"/>
            </a:ext>
          </a:extLst>
        </xdr:cNvPr>
        <xdr:cNvSpPr/>
      </xdr:nvSpPr>
      <xdr:spPr>
        <a:xfrm>
          <a:off x="9145295"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800">
              <a:solidFill>
                <a:schemeClr val="tx2">
                  <a:lumMod val="10000"/>
                  <a:lumOff val="90000"/>
                </a:schemeClr>
              </a:solidFill>
              <a:latin typeface="Meiryo UI" panose="020B0604030504040204" pitchFamily="34" charset="-128"/>
              <a:ea typeface="Meiryo UI" panose="020B0604030504040204" pitchFamily="34" charset="-128"/>
            </a:rPr>
            <a:t>貯蓄</a:t>
          </a:r>
        </a:p>
      </xdr:txBody>
    </xdr:sp>
    <xdr:clientData fPrintsWithSheet="0"/>
  </xdr:twoCellAnchor>
  <xdr:twoCellAnchor editAs="absolute">
    <xdr:from>
      <xdr:col>5</xdr:col>
      <xdr:colOff>830122</xdr:colOff>
      <xdr:row>0</xdr:row>
      <xdr:rowOff>56768</xdr:rowOff>
    </xdr:from>
    <xdr:to>
      <xdr:col>6</xdr:col>
      <xdr:colOff>742873</xdr:colOff>
      <xdr:row>0</xdr:row>
      <xdr:rowOff>495680</xdr:rowOff>
    </xdr:to>
    <xdr:sp macro="" textlink="">
      <xdr:nvSpPr>
        <xdr:cNvPr id="20" name="角丸四角形 19">
          <a:hlinkClick xmlns:r="http://schemas.openxmlformats.org/officeDocument/2006/relationships" r:id="rId5"/>
          <a:extLst>
            <a:ext uri="{FF2B5EF4-FFF2-40B4-BE49-F238E27FC236}">
              <a16:creationId xmlns:a16="http://schemas.microsoft.com/office/drawing/2014/main" id="{00000000-0008-0000-0600-000014000000}"/>
            </a:ext>
          </a:extLst>
        </xdr:cNvPr>
        <xdr:cNvSpPr/>
      </xdr:nvSpPr>
      <xdr:spPr>
        <a:xfrm>
          <a:off x="6649897"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800">
              <a:solidFill>
                <a:schemeClr val="tx2">
                  <a:lumMod val="10000"/>
                  <a:lumOff val="90000"/>
                </a:schemeClr>
              </a:solidFill>
              <a:latin typeface="Meiryo UI" panose="020B0604030504040204" pitchFamily="34" charset="-128"/>
              <a:ea typeface="Meiryo UI" panose="020B0604030504040204" pitchFamily="34" charset="-128"/>
            </a:rPr>
            <a:t>支出</a:t>
          </a:r>
        </a:p>
      </xdr:txBody>
    </xdr:sp>
    <xdr:clientData fPrintsWithSheet="0"/>
  </xdr:twoCellAnchor>
  <xdr:twoCellAnchor editAs="absolute">
    <xdr:from>
      <xdr:col>4</xdr:col>
      <xdr:colOff>847725</xdr:colOff>
      <xdr:row>0</xdr:row>
      <xdr:rowOff>56768</xdr:rowOff>
    </xdr:from>
    <xdr:to>
      <xdr:col>5</xdr:col>
      <xdr:colOff>760476</xdr:colOff>
      <xdr:row>0</xdr:row>
      <xdr:rowOff>495680</xdr:rowOff>
    </xdr:to>
    <xdr:sp macro="" textlink="">
      <xdr:nvSpPr>
        <xdr:cNvPr id="22" name="角丸四角形 21">
          <a:hlinkClick xmlns:r="http://schemas.openxmlformats.org/officeDocument/2006/relationships" r:id="rId6"/>
          <a:extLst>
            <a:ext uri="{FF2B5EF4-FFF2-40B4-BE49-F238E27FC236}">
              <a16:creationId xmlns:a16="http://schemas.microsoft.com/office/drawing/2014/main" id="{00000000-0008-0000-0600-000016000000}"/>
            </a:ext>
          </a:extLst>
        </xdr:cNvPr>
        <xdr:cNvSpPr/>
      </xdr:nvSpPr>
      <xdr:spPr>
        <a:xfrm>
          <a:off x="5400675"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800">
              <a:solidFill>
                <a:schemeClr val="tx2">
                  <a:lumMod val="10000"/>
                  <a:lumOff val="90000"/>
                </a:schemeClr>
              </a:solidFill>
              <a:latin typeface="Meiryo UI" panose="020B0604030504040204" pitchFamily="34" charset="-128"/>
              <a:ea typeface="Meiryo UI" panose="020B0604030504040204" pitchFamily="34" charset="-128"/>
            </a:rPr>
            <a:t>収入</a:t>
          </a:r>
        </a:p>
      </xdr:txBody>
    </xdr:sp>
    <xdr:clientData fPrintsWithSheet="0"/>
  </xdr:twoCellAnchor>
</xdr:wsDr>
</file>

<file path=xl/drawings/drawing8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266700</xdr:colOff>
      <xdr:row>2</xdr:row>
      <xdr:rowOff>0</xdr:rowOff>
    </xdr:to>
    <xdr:sp macro="" textlink="">
      <xdr:nvSpPr>
        <xdr:cNvPr id="4" name="片側の 2 つの角を丸めた四角形 18" descr="角丸四角形">
          <a:extLst>
            <a:ext uri="{FF2B5EF4-FFF2-40B4-BE49-F238E27FC236}">
              <a16:creationId xmlns:a16="http://schemas.microsoft.com/office/drawing/2014/main" id="{00000000-0008-0000-0700-000004000000}"/>
            </a:ext>
          </a:extLst>
        </xdr:cNvPr>
        <xdr:cNvSpPr/>
      </xdr:nvSpPr>
      <xdr:spPr>
        <a:xfrm>
          <a:off x="152400" y="552450"/>
          <a:ext cx="4667250" cy="552450"/>
        </a:xfrm>
        <a:prstGeom prst="round2SameRect">
          <a:avLst>
            <a:gd name="adj1" fmla="val 0"/>
            <a:gd name="adj2" fmla="val 25491"/>
          </a:avLst>
        </a:prstGeom>
        <a:solidFill>
          <a:schemeClr val="tx2">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endParaRPr lang="en-US" sz="1600" b="1">
            <a:solidFill>
              <a:schemeClr val="tx2">
                <a:lumMod val="75000"/>
                <a:lumOff val="25000"/>
              </a:schemeClr>
            </a:solidFill>
            <a:latin typeface="Meiryo UI" panose="020B0604030504040204" pitchFamily="34" charset="-128"/>
            <a:ea typeface="Meiryo UI" panose="020B0604030504040204" pitchFamily="34" charset="-128"/>
            <a:cs typeface="Meiryo UI" panose="020B0604030504040204" pitchFamily="34" charset="-128"/>
          </a:endParaRPr>
        </a:p>
      </xdr:txBody>
    </xdr:sp>
    <xdr:clientData/>
  </xdr:twoCellAnchor>
  <xdr:twoCellAnchor editAs="absolute">
    <xdr:from>
      <xdr:col>10</xdr:col>
      <xdr:colOff>601218</xdr:colOff>
      <xdr:row>0</xdr:row>
      <xdr:rowOff>57150</xdr:rowOff>
    </xdr:from>
    <xdr:to>
      <xdr:col>11</xdr:col>
      <xdr:colOff>352044</xdr:colOff>
      <xdr:row>0</xdr:row>
      <xdr:rowOff>496062</xdr:rowOff>
    </xdr:to>
    <xdr:sp macro="" textlink="">
      <xdr:nvSpPr>
        <xdr:cNvPr id="16" name="角丸四角形 15">
          <a:hlinkClick xmlns:r="http://schemas.openxmlformats.org/officeDocument/2006/relationships" r:id="rId1"/>
          <a:extLst>
            <a:ext uri="{FF2B5EF4-FFF2-40B4-BE49-F238E27FC236}">
              <a16:creationId xmlns:a16="http://schemas.microsoft.com/office/drawing/2014/main" id="{00000000-0008-0000-0700-000010000000}"/>
            </a:ext>
          </a:extLst>
        </xdr:cNvPr>
        <xdr:cNvSpPr/>
      </xdr:nvSpPr>
      <xdr:spPr>
        <a:xfrm>
          <a:off x="11640693"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800">
              <a:solidFill>
                <a:schemeClr val="tx2">
                  <a:lumMod val="10000"/>
                  <a:lumOff val="90000"/>
                </a:schemeClr>
              </a:solidFill>
              <a:latin typeface="Meiryo UI" panose="020B0604030504040204" pitchFamily="34" charset="-128"/>
              <a:ea typeface="Meiryo UI" panose="020B0604030504040204" pitchFamily="34" charset="-128"/>
            </a:rPr>
            <a:t>ガイド</a:t>
          </a:r>
        </a:p>
      </xdr:txBody>
    </xdr:sp>
    <xdr:clientData fPrintsWithSheet="0"/>
  </xdr:twoCellAnchor>
  <xdr:twoCellAnchor editAs="absolute">
    <xdr:from>
      <xdr:col>6</xdr:col>
      <xdr:colOff>810996</xdr:colOff>
      <xdr:row>0</xdr:row>
      <xdr:rowOff>56768</xdr:rowOff>
    </xdr:from>
    <xdr:to>
      <xdr:col>7</xdr:col>
      <xdr:colOff>723747</xdr:colOff>
      <xdr:row>0</xdr:row>
      <xdr:rowOff>495680</xdr:rowOff>
    </xdr:to>
    <xdr:sp macro="" textlink="">
      <xdr:nvSpPr>
        <xdr:cNvPr id="17" name="角丸四角形 16">
          <a:hlinkClick xmlns:r="http://schemas.openxmlformats.org/officeDocument/2006/relationships" r:id="rId2"/>
          <a:extLst>
            <a:ext uri="{FF2B5EF4-FFF2-40B4-BE49-F238E27FC236}">
              <a16:creationId xmlns:a16="http://schemas.microsoft.com/office/drawing/2014/main" id="{00000000-0008-0000-0700-000011000000}"/>
            </a:ext>
          </a:extLst>
        </xdr:cNvPr>
        <xdr:cNvSpPr/>
      </xdr:nvSpPr>
      <xdr:spPr>
        <a:xfrm>
          <a:off x="7897596"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800">
              <a:solidFill>
                <a:schemeClr val="tx2">
                  <a:lumMod val="10000"/>
                  <a:lumOff val="90000"/>
                </a:schemeClr>
              </a:solidFill>
              <a:latin typeface="Meiryo UI" panose="020B0604030504040204" pitchFamily="34" charset="-128"/>
              <a:ea typeface="Meiryo UI" panose="020B0604030504040204" pitchFamily="34" charset="-128"/>
            </a:rPr>
            <a:t>自由に使えるお金</a:t>
          </a:r>
        </a:p>
      </xdr:txBody>
    </xdr:sp>
    <xdr:clientData fPrintsWithSheet="0"/>
  </xdr:twoCellAnchor>
  <xdr:twoCellAnchor editAs="absolute">
    <xdr:from>
      <xdr:col>8</xdr:col>
      <xdr:colOff>772744</xdr:colOff>
      <xdr:row>0</xdr:row>
      <xdr:rowOff>57150</xdr:rowOff>
    </xdr:from>
    <xdr:to>
      <xdr:col>10</xdr:col>
      <xdr:colOff>533095</xdr:colOff>
      <xdr:row>0</xdr:row>
      <xdr:rowOff>496062</xdr:rowOff>
    </xdr:to>
    <xdr:sp macro="" textlink="">
      <xdr:nvSpPr>
        <xdr:cNvPr id="18" name="角丸四角形 17">
          <a:hlinkClick xmlns:r="http://schemas.openxmlformats.org/officeDocument/2006/relationships" r:id="rId3"/>
          <a:extLst>
            <a:ext uri="{FF2B5EF4-FFF2-40B4-BE49-F238E27FC236}">
              <a16:creationId xmlns:a16="http://schemas.microsoft.com/office/drawing/2014/main" id="{00000000-0008-0000-0700-000012000000}"/>
            </a:ext>
          </a:extLst>
        </xdr:cNvPr>
        <xdr:cNvSpPr/>
      </xdr:nvSpPr>
      <xdr:spPr>
        <a:xfrm>
          <a:off x="10392994"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zh-CN" altLang="en-US" sz="800">
              <a:solidFill>
                <a:schemeClr val="tx2">
                  <a:lumMod val="10000"/>
                  <a:lumOff val="90000"/>
                </a:schemeClr>
              </a:solidFill>
              <a:latin typeface="Meiryo UI" panose="020B0604030504040204" pitchFamily="34" charset="-128"/>
              <a:ea typeface="Meiryo UI" panose="020B0604030504040204" pitchFamily="34" charset="-128"/>
            </a:rPr>
            <a:t>年間</a:t>
          </a:r>
          <a:r>
            <a:rPr lang="ja-JP" altLang="en-US" sz="800">
              <a:solidFill>
                <a:schemeClr val="tx2">
                  <a:lumMod val="10000"/>
                  <a:lumOff val="90000"/>
                </a:schemeClr>
              </a:solidFill>
              <a:latin typeface="Meiryo UI" panose="020B0604030504040204" pitchFamily="34" charset="-128"/>
              <a:ea typeface="Meiryo UI" panose="020B0604030504040204" pitchFamily="34" charset="-128"/>
            </a:rPr>
            <a:t>のキャッシュ フロー</a:t>
          </a:r>
          <a:endParaRPr lang="ja" sz="800">
            <a:solidFill>
              <a:schemeClr val="tx2">
                <a:lumMod val="10000"/>
                <a:lumOff val="90000"/>
              </a:schemeClr>
            </a:solidFill>
            <a:latin typeface="Meiryo UI" panose="020B0604030504040204" pitchFamily="34" charset="-128"/>
            <a:ea typeface="Meiryo UI" panose="020B0604030504040204" pitchFamily="34" charset="-128"/>
          </a:endParaRPr>
        </a:p>
      </xdr:txBody>
    </xdr:sp>
    <xdr:clientData fPrintsWithSheet="0"/>
  </xdr:twoCellAnchor>
  <xdr:twoCellAnchor editAs="absolute">
    <xdr:from>
      <xdr:col>7</xdr:col>
      <xdr:colOff>791870</xdr:colOff>
      <xdr:row>0</xdr:row>
      <xdr:rowOff>57150</xdr:rowOff>
    </xdr:from>
    <xdr:to>
      <xdr:col>8</xdr:col>
      <xdr:colOff>704621</xdr:colOff>
      <xdr:row>0</xdr:row>
      <xdr:rowOff>496062</xdr:rowOff>
    </xdr:to>
    <xdr:sp macro="" textlink="">
      <xdr:nvSpPr>
        <xdr:cNvPr id="19" name="角丸四角形 18">
          <a:hlinkClick xmlns:r="http://schemas.openxmlformats.org/officeDocument/2006/relationships" r:id="rId4"/>
          <a:extLst>
            <a:ext uri="{FF2B5EF4-FFF2-40B4-BE49-F238E27FC236}">
              <a16:creationId xmlns:a16="http://schemas.microsoft.com/office/drawing/2014/main" id="{00000000-0008-0000-0700-000013000000}"/>
            </a:ext>
          </a:extLst>
        </xdr:cNvPr>
        <xdr:cNvSpPr/>
      </xdr:nvSpPr>
      <xdr:spPr>
        <a:xfrm>
          <a:off x="9145295" y="57150"/>
          <a:ext cx="1179576" cy="438912"/>
        </a:xfrm>
        <a:prstGeom prst="roundRect">
          <a:avLst/>
        </a:prstGeom>
        <a:solidFill>
          <a:schemeClr val="tx2">
            <a:lumMod val="75000"/>
            <a:lumOff val="25000"/>
          </a:schemeClr>
        </a:solidFill>
        <a:ln w="127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800">
              <a:solidFill>
                <a:schemeClr val="accent1">
                  <a:lumMod val="40000"/>
                  <a:lumOff val="60000"/>
                </a:schemeClr>
              </a:solidFill>
              <a:latin typeface="Meiryo UI" panose="020B0604030504040204" pitchFamily="34" charset="-128"/>
              <a:ea typeface="Meiryo UI" panose="020B0604030504040204" pitchFamily="34" charset="-128"/>
            </a:rPr>
            <a:t>貯蓄</a:t>
          </a:r>
        </a:p>
      </xdr:txBody>
    </xdr:sp>
    <xdr:clientData fPrintsWithSheet="0"/>
  </xdr:twoCellAnchor>
  <xdr:twoCellAnchor editAs="absolute">
    <xdr:from>
      <xdr:col>5</xdr:col>
      <xdr:colOff>830122</xdr:colOff>
      <xdr:row>0</xdr:row>
      <xdr:rowOff>56768</xdr:rowOff>
    </xdr:from>
    <xdr:to>
      <xdr:col>6</xdr:col>
      <xdr:colOff>742873</xdr:colOff>
      <xdr:row>0</xdr:row>
      <xdr:rowOff>495680</xdr:rowOff>
    </xdr:to>
    <xdr:sp macro="" textlink="">
      <xdr:nvSpPr>
        <xdr:cNvPr id="20" name="角丸四角形 19">
          <a:hlinkClick xmlns:r="http://schemas.openxmlformats.org/officeDocument/2006/relationships" r:id="rId5"/>
          <a:extLst>
            <a:ext uri="{FF2B5EF4-FFF2-40B4-BE49-F238E27FC236}">
              <a16:creationId xmlns:a16="http://schemas.microsoft.com/office/drawing/2014/main" id="{00000000-0008-0000-0700-000014000000}"/>
            </a:ext>
          </a:extLst>
        </xdr:cNvPr>
        <xdr:cNvSpPr/>
      </xdr:nvSpPr>
      <xdr:spPr>
        <a:xfrm>
          <a:off x="6649897"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800">
              <a:solidFill>
                <a:schemeClr val="tx2">
                  <a:lumMod val="10000"/>
                  <a:lumOff val="90000"/>
                </a:schemeClr>
              </a:solidFill>
              <a:latin typeface="Meiryo UI" panose="020B0604030504040204" pitchFamily="34" charset="-128"/>
              <a:ea typeface="Meiryo UI" panose="020B0604030504040204" pitchFamily="34" charset="-128"/>
            </a:rPr>
            <a:t>支出</a:t>
          </a:r>
        </a:p>
      </xdr:txBody>
    </xdr:sp>
    <xdr:clientData fPrintsWithSheet="0"/>
  </xdr:twoCellAnchor>
  <xdr:twoCellAnchor editAs="absolute">
    <xdr:from>
      <xdr:col>4</xdr:col>
      <xdr:colOff>847725</xdr:colOff>
      <xdr:row>0</xdr:row>
      <xdr:rowOff>56768</xdr:rowOff>
    </xdr:from>
    <xdr:to>
      <xdr:col>5</xdr:col>
      <xdr:colOff>760476</xdr:colOff>
      <xdr:row>0</xdr:row>
      <xdr:rowOff>495680</xdr:rowOff>
    </xdr:to>
    <xdr:sp macro="" textlink="">
      <xdr:nvSpPr>
        <xdr:cNvPr id="22" name="角丸四角形 21">
          <a:hlinkClick xmlns:r="http://schemas.openxmlformats.org/officeDocument/2006/relationships" r:id="rId6"/>
          <a:extLst>
            <a:ext uri="{FF2B5EF4-FFF2-40B4-BE49-F238E27FC236}">
              <a16:creationId xmlns:a16="http://schemas.microsoft.com/office/drawing/2014/main" id="{00000000-0008-0000-0700-000016000000}"/>
            </a:ext>
          </a:extLst>
        </xdr:cNvPr>
        <xdr:cNvSpPr/>
      </xdr:nvSpPr>
      <xdr:spPr>
        <a:xfrm>
          <a:off x="5400675"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800">
              <a:solidFill>
                <a:schemeClr val="tx2">
                  <a:lumMod val="10000"/>
                  <a:lumOff val="90000"/>
                </a:schemeClr>
              </a:solidFill>
              <a:latin typeface="Meiryo UI" panose="020B0604030504040204" pitchFamily="34" charset="-128"/>
              <a:ea typeface="Meiryo UI" panose="020B0604030504040204" pitchFamily="34" charset="-128"/>
            </a:rPr>
            <a:t>収入</a:t>
          </a:r>
        </a:p>
      </xdr:txBody>
    </xdr:sp>
    <xdr:clientData fPrintsWithSheet="0"/>
  </xdr:twoCellAnchor>
</xdr:wsDr>
</file>

<file path=xl/pivotCache/pivotCacheDefinition1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hor" refreshedDate="44678.458013194446" backgroundQuery="1" createdVersion="7" refreshedVersion="7" minRefreshableVersion="3" recordCount="0" supportSubquery="1" supportAdvancedDrill="1" xr:uid="{77031C39-6F6B-4309-A2C0-12A3F7C0F91A}">
  <cacheSource type="external" connectionId="1"/>
  <cacheFields count="2">
    <cacheField name="[貯蓄].[貯蓄].[貯蓄]" caption="貯蓄" numFmtId="0" hierarchy="9" level="1">
      <sharedItems count="5">
        <s v="その他 1"/>
        <s v="その他 2"/>
        <s v="企業年金等"/>
        <s v="手元の現金"/>
        <s v="貯蓄/投資"/>
      </sharedItems>
    </cacheField>
    <cacheField name="[Measures].[合計 / 年間 4]" caption="合計 / 年間 4" numFmtId="0" hierarchy="20" level="32767"/>
  </cacheFields>
  <cacheHierarchies count="21">
    <cacheHierarchy uniqueName="[収入].[収入]" caption="収入" attribute="1" defaultMemberUniqueName="[収入].[収入].[All]" allUniqueName="[収入].[収入].[All]" dimensionUniqueName="[収入]" displayFolder="" count="0" memberValueDatatype="130" unbalanced="0"/>
    <cacheHierarchy uniqueName="[収入].[年間]" caption="年間" attribute="1" defaultMemberUniqueName="[収入].[年間].[All]" allUniqueName="[収入].[年間].[All]" dimensionUniqueName="[収入]" displayFolder="" count="0" memberValueDatatype="20" unbalanced="0"/>
    <cacheHierarchy uniqueName="[収入].[毎月]" caption="毎月" attribute="1" defaultMemberUniqueName="[収入].[毎月].[All]" allUniqueName="[収入].[毎月].[All]" dimensionUniqueName="[収入]" displayFolder="" count="0" memberValueDatatype="5" unbalanced="0"/>
    <cacheHierarchy uniqueName="[支出].[支出]" caption="支出" attribute="1" defaultMemberUniqueName="[支出].[支出].[All]" allUniqueName="[支出].[支出].[All]" dimensionUniqueName="[支出]" displayFolder="" count="0" memberValueDatatype="130" unbalanced="0"/>
    <cacheHierarchy uniqueName="[支出].[年間]" caption="年間" attribute="1" defaultMemberUniqueName="[支出].[年間].[All]" allUniqueName="[支出].[年間].[All]" dimensionUniqueName="[支出]" displayFolder="" count="0" memberValueDatatype="20" unbalanced="0"/>
    <cacheHierarchy uniqueName="[支出].[毎月]" caption="毎月" attribute="1" defaultMemberUniqueName="[支出].[毎月].[All]" allUniqueName="[支出].[毎月].[All]" dimensionUniqueName="[支出]" displayFolder="" count="0" memberValueDatatype="5" unbalanced="0"/>
    <cacheHierarchy uniqueName="[自由に使えるお金].[自由に使えるお金]" caption="自由に使えるお金" attribute="1" defaultMemberUniqueName="[自由に使えるお金].[自由に使えるお金].[All]" allUniqueName="[自由に使えるお金].[自由に使えるお金].[All]" dimensionUniqueName="[自由に使えるお金]" displayFolder="" count="0" memberValueDatatype="130" unbalanced="0"/>
    <cacheHierarchy uniqueName="[自由に使えるお金].[年間]" caption="年間" attribute="1" defaultMemberUniqueName="[自由に使えるお金].[年間].[All]" allUniqueName="[自由に使えるお金].[年間].[All]" dimensionUniqueName="[自由に使えるお金]" displayFolder="" count="0" memberValueDatatype="20" unbalanced="0"/>
    <cacheHierarchy uniqueName="[自由に使えるお金].[毎月]" caption="毎月" attribute="1" defaultMemberUniqueName="[自由に使えるお金].[毎月].[All]" allUniqueName="[自由に使えるお金].[毎月].[All]" dimensionUniqueName="[自由に使えるお金]" displayFolder="" count="0" memberValueDatatype="5" unbalanced="0"/>
    <cacheHierarchy uniqueName="[貯蓄].[貯蓄]" caption="貯蓄" attribute="1" defaultMemberUniqueName="[貯蓄].[貯蓄].[All]" allUniqueName="[貯蓄].[貯蓄].[All]" dimensionUniqueName="[貯蓄]" displayFolder="" count="2" memberValueDatatype="130" unbalanced="0">
      <fieldsUsage count="2">
        <fieldUsage x="-1"/>
        <fieldUsage x="0"/>
      </fieldsUsage>
    </cacheHierarchy>
    <cacheHierarchy uniqueName="[貯蓄].[年間]" caption="年間" attribute="1" defaultMemberUniqueName="[貯蓄].[年間].[All]" allUniqueName="[貯蓄].[年間].[All]" dimensionUniqueName="[貯蓄]" displayFolder="" count="0" memberValueDatatype="20" unbalanced="0"/>
    <cacheHierarchy uniqueName="[貯蓄].[毎月]" caption="毎月" attribute="1" defaultMemberUniqueName="[貯蓄].[毎月].[All]" allUniqueName="[貯蓄].[毎月].[All]" dimensionUniqueName="[貯蓄]" displayFolder="" count="0" memberValueDatatype="5" unbalanced="0"/>
    <cacheHierarchy uniqueName="[Measures].[__XL_Count 収入]" caption="__XL_Count 収入" measure="1" displayFolder="" measureGroup="収入" count="0" hidden="1"/>
    <cacheHierarchy uniqueName="[Measures].[__XL_Count 支出]" caption="__XL_Count 支出" measure="1" displayFolder="" measureGroup="支出" count="0" hidden="1"/>
    <cacheHierarchy uniqueName="[Measures].[__XL_Count 自由に使えるお金]" caption="__XL_Count 自由に使えるお金" measure="1" displayFolder="" measureGroup="自由に使えるお金" count="0" hidden="1"/>
    <cacheHierarchy uniqueName="[Measures].[__XL_Count 貯蓄]" caption="__XL_Count 貯蓄" measure="1" displayFolder="" measureGroup="貯蓄" count="0" hidden="1"/>
    <cacheHierarchy uniqueName="[Measures].[__No measures defined]" caption="__No measures defined" measure="1" displayFolder="" count="0" hidden="1"/>
    <cacheHierarchy uniqueName="[Measures].[合計 / 年間]" caption="合計 / 年間" measure="1" displayFolder="" measureGroup="収入" count="0" hidden="1">
      <extLst>
        <ext xmlns:x15="http://schemas.microsoft.com/office/spreadsheetml/2010/11/main" uri="{B97F6D7D-B522-45F9-BDA1-12C45D357490}">
          <x15:cacheHierarchy aggregatedColumn="1"/>
        </ext>
      </extLst>
    </cacheHierarchy>
    <cacheHierarchy uniqueName="[Measures].[合計 / 年間 2]" caption="合計 / 年間 2" measure="1" displayFolder="" measureGroup="支出" count="0" hidden="1">
      <extLst>
        <ext xmlns:x15="http://schemas.microsoft.com/office/spreadsheetml/2010/11/main" uri="{B97F6D7D-B522-45F9-BDA1-12C45D357490}">
          <x15:cacheHierarchy aggregatedColumn="4"/>
        </ext>
      </extLst>
    </cacheHierarchy>
    <cacheHierarchy uniqueName="[Measures].[合計 / 年間 3]" caption="合計 / 年間 3" measure="1" displayFolder="" measureGroup="自由に使えるお金" count="0" hidden="1">
      <extLst>
        <ext xmlns:x15="http://schemas.microsoft.com/office/spreadsheetml/2010/11/main" uri="{B97F6D7D-B522-45F9-BDA1-12C45D357490}">
          <x15:cacheHierarchy aggregatedColumn="7"/>
        </ext>
      </extLst>
    </cacheHierarchy>
    <cacheHierarchy uniqueName="[Measures].[合計 / 年間 4]" caption="合計 / 年間 4" measure="1" displayFolder="" measureGroup="貯蓄" count="0" oneField="1" hidden="1">
      <fieldsUsage count="1">
        <fieldUsage x="1"/>
      </fieldsUsage>
      <extLst>
        <ext xmlns:x15="http://schemas.microsoft.com/office/spreadsheetml/2010/11/main" uri="{B97F6D7D-B522-45F9-BDA1-12C45D357490}">
          <x15:cacheHierarchy aggregatedColumn="10"/>
        </ext>
      </extLst>
    </cacheHierarchy>
  </cacheHierarchies>
  <kpis count="0"/>
  <dimensions count="5">
    <dimension measure="1" name="Measures" uniqueName="[Measures]" caption="Measures"/>
    <dimension name="収入" uniqueName="[収入]" caption="収入"/>
    <dimension name="支出" uniqueName="[支出]" caption="支出"/>
    <dimension name="自由に使えるお金" uniqueName="[自由に使えるお金]" caption="自由に使えるお金"/>
    <dimension name="貯蓄" uniqueName="[貯蓄]" caption="貯蓄"/>
  </dimensions>
  <measureGroups count="4">
    <measureGroup name="収入" caption="収入"/>
    <measureGroup name="支出" caption="支出"/>
    <measureGroup name="自由に使えるお金" caption="自由に使えるお金"/>
    <measureGroup name="貯蓄" caption="貯蓄"/>
  </measureGroups>
  <maps count="4">
    <map measureGroup="0" dimension="1"/>
    <map measureGroup="1" dimension="2"/>
    <map measureGroup="2" dimension="3"/>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hor" refreshedDate="44678.458014351854" backgroundQuery="1" createdVersion="7" refreshedVersion="7" minRefreshableVersion="3" recordCount="0" supportSubquery="1" supportAdvancedDrill="1" xr:uid="{BB4D4C09-58BF-4A86-82DD-EE13AB4A4265}">
  <cacheSource type="external" connectionId="1"/>
  <cacheFields count="2">
    <cacheField name="[自由に使えるお金].[自由に使えるお金].[自由に使えるお金]" caption="自由に使えるお金" numFmtId="0" hierarchy="6" level="1">
      <sharedItems count="11">
        <s v="ギフト"/>
        <s v="クラブ/メンバーシップ"/>
        <s v="その他 1"/>
        <s v="その他 2"/>
        <s v="リフォーム"/>
        <s v="交通費"/>
        <s v="募金/寄付"/>
        <s v="外食"/>
        <s v="娯楽"/>
        <s v="日常生活関連費"/>
        <s v="買い物"/>
      </sharedItems>
    </cacheField>
    <cacheField name="[Measures].[合計 / 年間 3]" caption="合計 / 年間 3" numFmtId="0" hierarchy="19" level="32767"/>
  </cacheFields>
  <cacheHierarchies count="21">
    <cacheHierarchy uniqueName="[収入].[収入]" caption="収入" attribute="1" defaultMemberUniqueName="[収入].[収入].[All]" allUniqueName="[収入].[収入].[All]" dimensionUniqueName="[収入]" displayFolder="" count="0" memberValueDatatype="130" unbalanced="0"/>
    <cacheHierarchy uniqueName="[収入].[年間]" caption="年間" attribute="1" defaultMemberUniqueName="[収入].[年間].[All]" allUniqueName="[収入].[年間].[All]" dimensionUniqueName="[収入]" displayFolder="" count="0" memberValueDatatype="20" unbalanced="0"/>
    <cacheHierarchy uniqueName="[収入].[毎月]" caption="毎月" attribute="1" defaultMemberUniqueName="[収入].[毎月].[All]" allUniqueName="[収入].[毎月].[All]" dimensionUniqueName="[収入]" displayFolder="" count="0" memberValueDatatype="5" unbalanced="0"/>
    <cacheHierarchy uniqueName="[支出].[支出]" caption="支出" attribute="1" defaultMemberUniqueName="[支出].[支出].[All]" allUniqueName="[支出].[支出].[All]" dimensionUniqueName="[支出]" displayFolder="" count="0" memberValueDatatype="130" unbalanced="0"/>
    <cacheHierarchy uniqueName="[支出].[年間]" caption="年間" attribute="1" defaultMemberUniqueName="[支出].[年間].[All]" allUniqueName="[支出].[年間].[All]" dimensionUniqueName="[支出]" displayFolder="" count="0" memberValueDatatype="20" unbalanced="0"/>
    <cacheHierarchy uniqueName="[支出].[毎月]" caption="毎月" attribute="1" defaultMemberUniqueName="[支出].[毎月].[All]" allUniqueName="[支出].[毎月].[All]" dimensionUniqueName="[支出]" displayFolder="" count="0" memberValueDatatype="5" unbalanced="0"/>
    <cacheHierarchy uniqueName="[自由に使えるお金].[自由に使えるお金]" caption="自由に使えるお金" attribute="1" defaultMemberUniqueName="[自由に使えるお金].[自由に使えるお金].[All]" allUniqueName="[自由に使えるお金].[自由に使えるお金].[All]" dimensionUniqueName="[自由に使えるお金]" displayFolder="" count="2" memberValueDatatype="130" unbalanced="0">
      <fieldsUsage count="2">
        <fieldUsage x="-1"/>
        <fieldUsage x="0"/>
      </fieldsUsage>
    </cacheHierarchy>
    <cacheHierarchy uniqueName="[自由に使えるお金].[年間]" caption="年間" attribute="1" defaultMemberUniqueName="[自由に使えるお金].[年間].[All]" allUniqueName="[自由に使えるお金].[年間].[All]" dimensionUniqueName="[自由に使えるお金]" displayFolder="" count="0" memberValueDatatype="20" unbalanced="0"/>
    <cacheHierarchy uniqueName="[自由に使えるお金].[毎月]" caption="毎月" attribute="1" defaultMemberUniqueName="[自由に使えるお金].[毎月].[All]" allUniqueName="[自由に使えるお金].[毎月].[All]" dimensionUniqueName="[自由に使えるお金]" displayFolder="" count="0" memberValueDatatype="5" unbalanced="0"/>
    <cacheHierarchy uniqueName="[貯蓄].[貯蓄]" caption="貯蓄" attribute="1" defaultMemberUniqueName="[貯蓄].[貯蓄].[All]" allUniqueName="[貯蓄].[貯蓄].[All]" dimensionUniqueName="[貯蓄]" displayFolder="" count="0" memberValueDatatype="130" unbalanced="0"/>
    <cacheHierarchy uniqueName="[貯蓄].[年間]" caption="年間" attribute="1" defaultMemberUniqueName="[貯蓄].[年間].[All]" allUniqueName="[貯蓄].[年間].[All]" dimensionUniqueName="[貯蓄]" displayFolder="" count="0" memberValueDatatype="20" unbalanced="0"/>
    <cacheHierarchy uniqueName="[貯蓄].[毎月]" caption="毎月" attribute="1" defaultMemberUniqueName="[貯蓄].[毎月].[All]" allUniqueName="[貯蓄].[毎月].[All]" dimensionUniqueName="[貯蓄]" displayFolder="" count="0" memberValueDatatype="5" unbalanced="0"/>
    <cacheHierarchy uniqueName="[Measures].[__XL_Count 収入]" caption="__XL_Count 収入" measure="1" displayFolder="" measureGroup="収入" count="0" hidden="1"/>
    <cacheHierarchy uniqueName="[Measures].[__XL_Count 支出]" caption="__XL_Count 支出" measure="1" displayFolder="" measureGroup="支出" count="0" hidden="1"/>
    <cacheHierarchy uniqueName="[Measures].[__XL_Count 自由に使えるお金]" caption="__XL_Count 自由に使えるお金" measure="1" displayFolder="" measureGroup="自由に使えるお金" count="0" hidden="1"/>
    <cacheHierarchy uniqueName="[Measures].[__XL_Count 貯蓄]" caption="__XL_Count 貯蓄" measure="1" displayFolder="" measureGroup="貯蓄" count="0" hidden="1"/>
    <cacheHierarchy uniqueName="[Measures].[__No measures defined]" caption="__No measures defined" measure="1" displayFolder="" count="0" hidden="1"/>
    <cacheHierarchy uniqueName="[Measures].[合計 / 年間]" caption="合計 / 年間" measure="1" displayFolder="" measureGroup="収入" count="0" hidden="1">
      <extLst>
        <ext xmlns:x15="http://schemas.microsoft.com/office/spreadsheetml/2010/11/main" uri="{B97F6D7D-B522-45F9-BDA1-12C45D357490}">
          <x15:cacheHierarchy aggregatedColumn="1"/>
        </ext>
      </extLst>
    </cacheHierarchy>
    <cacheHierarchy uniqueName="[Measures].[合計 / 年間 2]" caption="合計 / 年間 2" measure="1" displayFolder="" measureGroup="支出" count="0" hidden="1">
      <extLst>
        <ext xmlns:x15="http://schemas.microsoft.com/office/spreadsheetml/2010/11/main" uri="{B97F6D7D-B522-45F9-BDA1-12C45D357490}">
          <x15:cacheHierarchy aggregatedColumn="4"/>
        </ext>
      </extLst>
    </cacheHierarchy>
    <cacheHierarchy uniqueName="[Measures].[合計 / 年間 3]" caption="合計 / 年間 3" measure="1" displayFolder="" measureGroup="自由に使えるお金" count="0" oneField="1" hidden="1">
      <fieldsUsage count="1">
        <fieldUsage x="1"/>
      </fieldsUsage>
      <extLst>
        <ext xmlns:x15="http://schemas.microsoft.com/office/spreadsheetml/2010/11/main" uri="{B97F6D7D-B522-45F9-BDA1-12C45D357490}">
          <x15:cacheHierarchy aggregatedColumn="7"/>
        </ext>
      </extLst>
    </cacheHierarchy>
    <cacheHierarchy uniqueName="[Measures].[合計 / 年間 4]" caption="合計 / 年間 4" measure="1" displayFolder="" measureGroup="貯蓄" count="0" hidden="1">
      <extLst>
        <ext xmlns:x15="http://schemas.microsoft.com/office/spreadsheetml/2010/11/main" uri="{B97F6D7D-B522-45F9-BDA1-12C45D357490}">
          <x15:cacheHierarchy aggregatedColumn="10"/>
        </ext>
      </extLst>
    </cacheHierarchy>
  </cacheHierarchies>
  <kpis count="0"/>
  <dimensions count="5">
    <dimension measure="1" name="Measures" uniqueName="[Measures]" caption="Measures"/>
    <dimension name="収入" uniqueName="[収入]" caption="収入"/>
    <dimension name="支出" uniqueName="[支出]" caption="支出"/>
    <dimension name="自由に使えるお金" uniqueName="[自由に使えるお金]" caption="自由に使えるお金"/>
    <dimension name="貯蓄" uniqueName="[貯蓄]" caption="貯蓄"/>
  </dimensions>
  <measureGroups count="4">
    <measureGroup name="収入" caption="収入"/>
    <measureGroup name="支出" caption="支出"/>
    <measureGroup name="自由に使えるお金" caption="自由に使えるお金"/>
    <measureGroup name="貯蓄" caption="貯蓄"/>
  </measureGroups>
  <maps count="4">
    <map measureGroup="0" dimension="1"/>
    <map measureGroup="1" dimension="2"/>
    <map measureGroup="2" dimension="3"/>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hor" refreshedDate="44678.458015625001" backgroundQuery="1" createdVersion="7" refreshedVersion="7" minRefreshableVersion="3" recordCount="0" supportSubquery="1" supportAdvancedDrill="1" xr:uid="{600CD212-5A22-4FE8-BA44-DB953584433F}">
  <cacheSource type="external" connectionId="1"/>
  <cacheFields count="2">
    <cacheField name="[支出].[支出].[支出]" caption="支出" numFmtId="0" hierarchy="3" level="1">
      <sharedItems count="18">
        <s v="インターネット"/>
        <s v="ガス"/>
        <s v="その他 1"/>
        <s v="その他 2"/>
        <s v="上下水道"/>
        <s v="住宅ローン/家賃"/>
        <s v="保険料"/>
        <s v="医療/歯科/処方薬代"/>
        <s v="州所得税"/>
        <s v="廃棄物"/>
        <s v="自動車税/手数料"/>
        <s v="衣料品"/>
        <s v="車の支払い"/>
        <s v="連邦税/社会保障/メディケア"/>
        <s v="障害保険"/>
        <s v="電気"/>
        <s v="電話番号"/>
        <s v="食品"/>
      </sharedItems>
    </cacheField>
    <cacheField name="[Measures].[合計 / 年間 2]" caption="合計 / 年間 2" numFmtId="0" hierarchy="18" level="32767"/>
  </cacheFields>
  <cacheHierarchies count="21">
    <cacheHierarchy uniqueName="[収入].[収入]" caption="収入" attribute="1" defaultMemberUniqueName="[収入].[収入].[All]" allUniqueName="[収入].[収入].[All]" dimensionUniqueName="[収入]" displayFolder="" count="0" memberValueDatatype="130" unbalanced="0"/>
    <cacheHierarchy uniqueName="[収入].[年間]" caption="年間" attribute="1" defaultMemberUniqueName="[収入].[年間].[All]" allUniqueName="[収入].[年間].[All]" dimensionUniqueName="[収入]" displayFolder="" count="0" memberValueDatatype="20" unbalanced="0"/>
    <cacheHierarchy uniqueName="[収入].[毎月]" caption="毎月" attribute="1" defaultMemberUniqueName="[収入].[毎月].[All]" allUniqueName="[収入].[毎月].[All]" dimensionUniqueName="[収入]" displayFolder="" count="0" memberValueDatatype="5" unbalanced="0"/>
    <cacheHierarchy uniqueName="[支出].[支出]" caption="支出" attribute="1" defaultMemberUniqueName="[支出].[支出].[All]" allUniqueName="[支出].[支出].[All]" dimensionUniqueName="[支出]" displayFolder="" count="2" memberValueDatatype="130" unbalanced="0">
      <fieldsUsage count="2">
        <fieldUsage x="-1"/>
        <fieldUsage x="0"/>
      </fieldsUsage>
    </cacheHierarchy>
    <cacheHierarchy uniqueName="[支出].[年間]" caption="年間" attribute="1" defaultMemberUniqueName="[支出].[年間].[All]" allUniqueName="[支出].[年間].[All]" dimensionUniqueName="[支出]" displayFolder="" count="0" memberValueDatatype="20" unbalanced="0"/>
    <cacheHierarchy uniqueName="[支出].[毎月]" caption="毎月" attribute="1" defaultMemberUniqueName="[支出].[毎月].[All]" allUniqueName="[支出].[毎月].[All]" dimensionUniqueName="[支出]" displayFolder="" count="0" memberValueDatatype="5" unbalanced="0"/>
    <cacheHierarchy uniqueName="[自由に使えるお金].[自由に使えるお金]" caption="自由に使えるお金" attribute="1" defaultMemberUniqueName="[自由に使えるお金].[自由に使えるお金].[All]" allUniqueName="[自由に使えるお金].[自由に使えるお金].[All]" dimensionUniqueName="[自由に使えるお金]" displayFolder="" count="0" memberValueDatatype="130" unbalanced="0"/>
    <cacheHierarchy uniqueName="[自由に使えるお金].[年間]" caption="年間" attribute="1" defaultMemberUniqueName="[自由に使えるお金].[年間].[All]" allUniqueName="[自由に使えるお金].[年間].[All]" dimensionUniqueName="[自由に使えるお金]" displayFolder="" count="0" memberValueDatatype="20" unbalanced="0"/>
    <cacheHierarchy uniqueName="[自由に使えるお金].[毎月]" caption="毎月" attribute="1" defaultMemberUniqueName="[自由に使えるお金].[毎月].[All]" allUniqueName="[自由に使えるお金].[毎月].[All]" dimensionUniqueName="[自由に使えるお金]" displayFolder="" count="0" memberValueDatatype="5" unbalanced="0"/>
    <cacheHierarchy uniqueName="[貯蓄].[貯蓄]" caption="貯蓄" attribute="1" defaultMemberUniqueName="[貯蓄].[貯蓄].[All]" allUniqueName="[貯蓄].[貯蓄].[All]" dimensionUniqueName="[貯蓄]" displayFolder="" count="0" memberValueDatatype="130" unbalanced="0"/>
    <cacheHierarchy uniqueName="[貯蓄].[年間]" caption="年間" attribute="1" defaultMemberUniqueName="[貯蓄].[年間].[All]" allUniqueName="[貯蓄].[年間].[All]" dimensionUniqueName="[貯蓄]" displayFolder="" count="0" memberValueDatatype="20" unbalanced="0"/>
    <cacheHierarchy uniqueName="[貯蓄].[毎月]" caption="毎月" attribute="1" defaultMemberUniqueName="[貯蓄].[毎月].[All]" allUniqueName="[貯蓄].[毎月].[All]" dimensionUniqueName="[貯蓄]" displayFolder="" count="0" memberValueDatatype="5" unbalanced="0"/>
    <cacheHierarchy uniqueName="[Measures].[__XL_Count 収入]" caption="__XL_Count 収入" measure="1" displayFolder="" measureGroup="収入" count="0" hidden="1"/>
    <cacheHierarchy uniqueName="[Measures].[__XL_Count 支出]" caption="__XL_Count 支出" measure="1" displayFolder="" measureGroup="支出" count="0" hidden="1"/>
    <cacheHierarchy uniqueName="[Measures].[__XL_Count 自由に使えるお金]" caption="__XL_Count 自由に使えるお金" measure="1" displayFolder="" measureGroup="自由に使えるお金" count="0" hidden="1"/>
    <cacheHierarchy uniqueName="[Measures].[__XL_Count 貯蓄]" caption="__XL_Count 貯蓄" measure="1" displayFolder="" measureGroup="貯蓄" count="0" hidden="1"/>
    <cacheHierarchy uniqueName="[Measures].[__No measures defined]" caption="__No measures defined" measure="1" displayFolder="" count="0" hidden="1"/>
    <cacheHierarchy uniqueName="[Measures].[合計 / 年間]" caption="合計 / 年間" measure="1" displayFolder="" measureGroup="収入" count="0" hidden="1">
      <extLst>
        <ext xmlns:x15="http://schemas.microsoft.com/office/spreadsheetml/2010/11/main" uri="{B97F6D7D-B522-45F9-BDA1-12C45D357490}">
          <x15:cacheHierarchy aggregatedColumn="1"/>
        </ext>
      </extLst>
    </cacheHierarchy>
    <cacheHierarchy uniqueName="[Measures].[合計 / 年間 2]" caption="合計 / 年間 2" measure="1" displayFolder="" measureGroup="支出" count="0" oneField="1" hidden="1">
      <fieldsUsage count="1">
        <fieldUsage x="1"/>
      </fieldsUsage>
      <extLst>
        <ext xmlns:x15="http://schemas.microsoft.com/office/spreadsheetml/2010/11/main" uri="{B97F6D7D-B522-45F9-BDA1-12C45D357490}">
          <x15:cacheHierarchy aggregatedColumn="4"/>
        </ext>
      </extLst>
    </cacheHierarchy>
    <cacheHierarchy uniqueName="[Measures].[合計 / 年間 3]" caption="合計 / 年間 3" measure="1" displayFolder="" measureGroup="自由に使えるお金" count="0" hidden="1">
      <extLst>
        <ext xmlns:x15="http://schemas.microsoft.com/office/spreadsheetml/2010/11/main" uri="{B97F6D7D-B522-45F9-BDA1-12C45D357490}">
          <x15:cacheHierarchy aggregatedColumn="7"/>
        </ext>
      </extLst>
    </cacheHierarchy>
    <cacheHierarchy uniqueName="[Measures].[合計 / 年間 4]" caption="合計 / 年間 4" measure="1" displayFolder="" measureGroup="貯蓄" count="0" hidden="1">
      <extLst>
        <ext xmlns:x15="http://schemas.microsoft.com/office/spreadsheetml/2010/11/main" uri="{B97F6D7D-B522-45F9-BDA1-12C45D357490}">
          <x15:cacheHierarchy aggregatedColumn="10"/>
        </ext>
      </extLst>
    </cacheHierarchy>
  </cacheHierarchies>
  <kpis count="0"/>
  <dimensions count="5">
    <dimension measure="1" name="Measures" uniqueName="[Measures]" caption="Measures"/>
    <dimension name="収入" uniqueName="[収入]" caption="収入"/>
    <dimension name="支出" uniqueName="[支出]" caption="支出"/>
    <dimension name="自由に使えるお金" uniqueName="[自由に使えるお金]" caption="自由に使えるお金"/>
    <dimension name="貯蓄" uniqueName="[貯蓄]" caption="貯蓄"/>
  </dimensions>
  <measureGroups count="4">
    <measureGroup name="収入" caption="収入"/>
    <measureGroup name="支出" caption="支出"/>
    <measureGroup name="自由に使えるお金" caption="自由に使えるお金"/>
    <measureGroup name="貯蓄" caption="貯蓄"/>
  </measureGroups>
  <maps count="4">
    <map measureGroup="0" dimension="1"/>
    <map measureGroup="1" dimension="2"/>
    <map measureGroup="2" dimension="3"/>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hor" refreshedDate="44678.458016898148" backgroundQuery="1" createdVersion="7" refreshedVersion="7" minRefreshableVersion="3" recordCount="0" supportSubquery="1" supportAdvancedDrill="1" xr:uid="{39A58BE7-D588-46A3-A464-FDD5A74213F6}">
  <cacheSource type="external" connectionId="1"/>
  <cacheFields count="2">
    <cacheField name="[収入].[収入].[収入]" caption="収入" numFmtId="0" level="1">
      <sharedItems count="6">
        <s v="コミッション/ボーナス"/>
        <s v="その他 1"/>
        <s v="その他 2"/>
        <s v="その他 3"/>
        <s v="その他 4"/>
        <s v="給与"/>
      </sharedItems>
    </cacheField>
    <cacheField name="[Measures].[合計 / 年間]" caption="合計 / 年間" numFmtId="0" hierarchy="17" level="32767"/>
  </cacheFields>
  <cacheHierarchies count="21">
    <cacheHierarchy uniqueName="[収入].[収入]" caption="収入" attribute="1" defaultMemberUniqueName="[収入].[収入].[All]" allUniqueName="[収入].[収入].[All]" dimensionUniqueName="[収入]" displayFolder="" count="2" memberValueDatatype="130" unbalanced="0">
      <fieldsUsage count="2">
        <fieldUsage x="-1"/>
        <fieldUsage x="0"/>
      </fieldsUsage>
    </cacheHierarchy>
    <cacheHierarchy uniqueName="[収入].[年間]" caption="年間" attribute="1" defaultMemberUniqueName="[収入].[年間].[All]" allUniqueName="[収入].[年間].[All]" dimensionUniqueName="[収入]" displayFolder="" count="0" memberValueDatatype="20" unbalanced="0"/>
    <cacheHierarchy uniqueName="[収入].[毎月]" caption="毎月" attribute="1" defaultMemberUniqueName="[収入].[毎月].[All]" allUniqueName="[収入].[毎月].[All]" dimensionUniqueName="[収入]" displayFolder="" count="0" memberValueDatatype="5" unbalanced="0"/>
    <cacheHierarchy uniqueName="[支出].[支出]" caption="支出" attribute="1" defaultMemberUniqueName="[支出].[支出].[All]" allUniqueName="[支出].[支出].[All]" dimensionUniqueName="[支出]" displayFolder="" count="0" memberValueDatatype="130" unbalanced="0"/>
    <cacheHierarchy uniqueName="[支出].[年間]" caption="年間" attribute="1" defaultMemberUniqueName="[支出].[年間].[All]" allUniqueName="[支出].[年間].[All]" dimensionUniqueName="[支出]" displayFolder="" count="0" memberValueDatatype="20" unbalanced="0"/>
    <cacheHierarchy uniqueName="[支出].[毎月]" caption="毎月" attribute="1" defaultMemberUniqueName="[支出].[毎月].[All]" allUniqueName="[支出].[毎月].[All]" dimensionUniqueName="[支出]" displayFolder="" count="0" memberValueDatatype="5" unbalanced="0"/>
    <cacheHierarchy uniqueName="[自由に使えるお金].[自由に使えるお金]" caption="自由に使えるお金" attribute="1" defaultMemberUniqueName="[自由に使えるお金].[自由に使えるお金].[All]" allUniqueName="[自由に使えるお金].[自由に使えるお金].[All]" dimensionUniqueName="[自由に使えるお金]" displayFolder="" count="0" memberValueDatatype="130" unbalanced="0"/>
    <cacheHierarchy uniqueName="[自由に使えるお金].[年間]" caption="年間" attribute="1" defaultMemberUniqueName="[自由に使えるお金].[年間].[All]" allUniqueName="[自由に使えるお金].[年間].[All]" dimensionUniqueName="[自由に使えるお金]" displayFolder="" count="0" memberValueDatatype="20" unbalanced="0"/>
    <cacheHierarchy uniqueName="[自由に使えるお金].[毎月]" caption="毎月" attribute="1" defaultMemberUniqueName="[自由に使えるお金].[毎月].[All]" allUniqueName="[自由に使えるお金].[毎月].[All]" dimensionUniqueName="[自由に使えるお金]" displayFolder="" count="0" memberValueDatatype="5" unbalanced="0"/>
    <cacheHierarchy uniqueName="[貯蓄].[貯蓄]" caption="貯蓄" attribute="1" defaultMemberUniqueName="[貯蓄].[貯蓄].[All]" allUniqueName="[貯蓄].[貯蓄].[All]" dimensionUniqueName="[貯蓄]" displayFolder="" count="0" memberValueDatatype="130" unbalanced="0"/>
    <cacheHierarchy uniqueName="[貯蓄].[年間]" caption="年間" attribute="1" defaultMemberUniqueName="[貯蓄].[年間].[All]" allUniqueName="[貯蓄].[年間].[All]" dimensionUniqueName="[貯蓄]" displayFolder="" count="0" memberValueDatatype="20" unbalanced="0"/>
    <cacheHierarchy uniqueName="[貯蓄].[毎月]" caption="毎月" attribute="1" defaultMemberUniqueName="[貯蓄].[毎月].[All]" allUniqueName="[貯蓄].[毎月].[All]" dimensionUniqueName="[貯蓄]" displayFolder="" count="0" memberValueDatatype="5" unbalanced="0"/>
    <cacheHierarchy uniqueName="[Measures].[__XL_Count 収入]" caption="__XL_Count 収入" measure="1" displayFolder="" measureGroup="収入" count="0" hidden="1"/>
    <cacheHierarchy uniqueName="[Measures].[__XL_Count 支出]" caption="__XL_Count 支出" measure="1" displayFolder="" measureGroup="支出" count="0" hidden="1"/>
    <cacheHierarchy uniqueName="[Measures].[__XL_Count 自由に使えるお金]" caption="__XL_Count 自由に使えるお金" measure="1" displayFolder="" measureGroup="自由に使えるお金" count="0" hidden="1"/>
    <cacheHierarchy uniqueName="[Measures].[__XL_Count 貯蓄]" caption="__XL_Count 貯蓄" measure="1" displayFolder="" measureGroup="貯蓄" count="0" hidden="1"/>
    <cacheHierarchy uniqueName="[Measures].[__No measures defined]" caption="__No measures defined" measure="1" displayFolder="" count="0" hidden="1"/>
    <cacheHierarchy uniqueName="[Measures].[合計 / 年間]" caption="合計 / 年間" measure="1" displayFolder="" measureGroup="収入" count="0" oneField="1" hidden="1">
      <fieldsUsage count="1">
        <fieldUsage x="1"/>
      </fieldsUsage>
      <extLst>
        <ext xmlns:x15="http://schemas.microsoft.com/office/spreadsheetml/2010/11/main" uri="{B97F6D7D-B522-45F9-BDA1-12C45D357490}">
          <x15:cacheHierarchy aggregatedColumn="1"/>
        </ext>
      </extLst>
    </cacheHierarchy>
    <cacheHierarchy uniqueName="[Measures].[合計 / 年間 2]" caption="合計 / 年間 2" measure="1" displayFolder="" measureGroup="支出" count="0" hidden="1">
      <extLst>
        <ext xmlns:x15="http://schemas.microsoft.com/office/spreadsheetml/2010/11/main" uri="{B97F6D7D-B522-45F9-BDA1-12C45D357490}">
          <x15:cacheHierarchy aggregatedColumn="4"/>
        </ext>
      </extLst>
    </cacheHierarchy>
    <cacheHierarchy uniqueName="[Measures].[合計 / 年間 3]" caption="合計 / 年間 3" measure="1" displayFolder="" measureGroup="自由に使えるお金" count="0" hidden="1">
      <extLst>
        <ext xmlns:x15="http://schemas.microsoft.com/office/spreadsheetml/2010/11/main" uri="{B97F6D7D-B522-45F9-BDA1-12C45D357490}">
          <x15:cacheHierarchy aggregatedColumn="7"/>
        </ext>
      </extLst>
    </cacheHierarchy>
    <cacheHierarchy uniqueName="[Measures].[合計 / 年間 4]" caption="合計 / 年間 4" measure="1" displayFolder="" measureGroup="貯蓄" count="0" hidden="1">
      <extLst>
        <ext xmlns:x15="http://schemas.microsoft.com/office/spreadsheetml/2010/11/main" uri="{B97F6D7D-B522-45F9-BDA1-12C45D357490}">
          <x15:cacheHierarchy aggregatedColumn="10"/>
        </ext>
      </extLst>
    </cacheHierarchy>
  </cacheHierarchies>
  <kpis count="0"/>
  <dimensions count="5">
    <dimension measure="1" name="Measures" uniqueName="[Measures]" caption="Measures"/>
    <dimension name="収入" uniqueName="[収入]" caption="収入"/>
    <dimension name="支出" uniqueName="[支出]" caption="支出"/>
    <dimension name="自由に使えるお金" uniqueName="[自由に使えるお金]" caption="自由に使えるお金"/>
    <dimension name="貯蓄" uniqueName="[貯蓄]" caption="貯蓄"/>
  </dimensions>
  <measureGroups count="4">
    <measureGroup name="収入" caption="収入"/>
    <measureGroup name="支出" caption="支出"/>
    <measureGroup name="自由に使えるお金" caption="自由に使えるお金"/>
    <measureGroup name="貯蓄" caption="貯蓄"/>
  </measureGroups>
  <maps count="4">
    <map measureGroup="0" dimension="1"/>
    <map measureGroup="1" dimension="2"/>
    <map measureGroup="2" dimension="3"/>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hor" refreshedDate="44678.458009490743" backgroundQuery="1" createdVersion="7" refreshedVersion="7" minRefreshableVersion="3" recordCount="0" supportSubquery="1" supportAdvancedDrill="1" xr:uid="{D001D55C-975B-479F-83E8-B8FBA44CB6EC}">
  <cacheSource type="external" connectionId="1">
    <extLst>
      <ext xmlns:x14="http://schemas.microsoft.com/office/spreadsheetml/2009/9/main" uri="{F057638F-6D5F-4e77-A914-E7F072B9BCA8}">
        <x14:sourceConnection name="ThisWorkbookDataModel"/>
      </ext>
    </extLst>
  </cacheSource>
  <cacheFields count="2">
    <cacheField name="[収入].[収入].[収入]" caption="収入" numFmtId="0" level="1">
      <sharedItems count="6">
        <s v="コミッション/ボーナス"/>
        <s v="その他 1"/>
        <s v="その他 2"/>
        <s v="その他 3"/>
        <s v="その他 4"/>
        <s v="給与"/>
      </sharedItems>
    </cacheField>
    <cacheField name="[Measures].[合計 / 年間]" caption="合計 / 年間" numFmtId="0" hierarchy="17" level="32767"/>
  </cacheFields>
  <cacheHierarchies count="21">
    <cacheHierarchy uniqueName="[収入].[収入]" caption="収入" attribute="1" defaultMemberUniqueName="[収入].[収入].[All]" allUniqueName="[収入].[収入].[All]" dimensionUniqueName="[収入]" displayFolder="" count="2" memberValueDatatype="130" unbalanced="0">
      <fieldsUsage count="2">
        <fieldUsage x="-1"/>
        <fieldUsage x="0"/>
      </fieldsUsage>
    </cacheHierarchy>
    <cacheHierarchy uniqueName="[収入].[年間]" caption="年間" attribute="1" defaultMemberUniqueName="[収入].[年間].[All]" allUniqueName="[収入].[年間].[All]" dimensionUniqueName="[収入]" displayFolder="" count="0" memberValueDatatype="20" unbalanced="0"/>
    <cacheHierarchy uniqueName="[収入].[毎月]" caption="毎月" attribute="1" defaultMemberUniqueName="[収入].[毎月].[All]" allUniqueName="[収入].[毎月].[All]" dimensionUniqueName="[収入]" displayFolder="" count="0" memberValueDatatype="5" unbalanced="0"/>
    <cacheHierarchy uniqueName="[支出].[支出]" caption="支出" attribute="1" defaultMemberUniqueName="[支出].[支出].[All]" allUniqueName="[支出].[支出].[All]" dimensionUniqueName="[支出]" displayFolder="" count="0" memberValueDatatype="130" unbalanced="0"/>
    <cacheHierarchy uniqueName="[支出].[年間]" caption="年間" attribute="1" defaultMemberUniqueName="[支出].[年間].[All]" allUniqueName="[支出].[年間].[All]" dimensionUniqueName="[支出]" displayFolder="" count="0" memberValueDatatype="20" unbalanced="0"/>
    <cacheHierarchy uniqueName="[支出].[毎月]" caption="毎月" attribute="1" defaultMemberUniqueName="[支出].[毎月].[All]" allUniqueName="[支出].[毎月].[All]" dimensionUniqueName="[支出]" displayFolder="" count="0" memberValueDatatype="5" unbalanced="0"/>
    <cacheHierarchy uniqueName="[自由に使えるお金].[自由に使えるお金]" caption="自由に使えるお金" attribute="1" defaultMemberUniqueName="[自由に使えるお金].[自由に使えるお金].[All]" allUniqueName="[自由に使えるお金].[自由に使えるお金].[All]" dimensionUniqueName="[自由に使えるお金]" displayFolder="" count="0" memberValueDatatype="130" unbalanced="0"/>
    <cacheHierarchy uniqueName="[自由に使えるお金].[年間]" caption="年間" attribute="1" defaultMemberUniqueName="[自由に使えるお金].[年間].[All]" allUniqueName="[自由に使えるお金].[年間].[All]" dimensionUniqueName="[自由に使えるお金]" displayFolder="" count="0" memberValueDatatype="20" unbalanced="0"/>
    <cacheHierarchy uniqueName="[自由に使えるお金].[毎月]" caption="毎月" attribute="1" defaultMemberUniqueName="[自由に使えるお金].[毎月].[All]" allUniqueName="[自由に使えるお金].[毎月].[All]" dimensionUniqueName="[自由に使えるお金]" displayFolder="" count="0" memberValueDatatype="5" unbalanced="0"/>
    <cacheHierarchy uniqueName="[貯蓄].[貯蓄]" caption="貯蓄" attribute="1" defaultMemberUniqueName="[貯蓄].[貯蓄].[All]" allUniqueName="[貯蓄].[貯蓄].[All]" dimensionUniqueName="[貯蓄]" displayFolder="" count="0" memberValueDatatype="130" unbalanced="0"/>
    <cacheHierarchy uniqueName="[貯蓄].[年間]" caption="年間" attribute="1" defaultMemberUniqueName="[貯蓄].[年間].[All]" allUniqueName="[貯蓄].[年間].[All]" dimensionUniqueName="[貯蓄]" displayFolder="" count="0" memberValueDatatype="20" unbalanced="0"/>
    <cacheHierarchy uniqueName="[貯蓄].[毎月]" caption="毎月" attribute="1" defaultMemberUniqueName="[貯蓄].[毎月].[All]" allUniqueName="[貯蓄].[毎月].[All]" dimensionUniqueName="[貯蓄]" displayFolder="" count="0" memberValueDatatype="5" unbalanced="0"/>
    <cacheHierarchy uniqueName="[Measures].[__XL_Count 収入]" caption="__XL_Count 収入" measure="1" displayFolder="" measureGroup="収入" count="0" hidden="1"/>
    <cacheHierarchy uniqueName="[Measures].[__XL_Count 支出]" caption="__XL_Count 支出" measure="1" displayFolder="" measureGroup="支出" count="0" hidden="1"/>
    <cacheHierarchy uniqueName="[Measures].[__XL_Count 自由に使えるお金]" caption="__XL_Count 自由に使えるお金" measure="1" displayFolder="" measureGroup="自由に使えるお金" count="0" hidden="1"/>
    <cacheHierarchy uniqueName="[Measures].[__XL_Count 貯蓄]" caption="__XL_Count 貯蓄" measure="1" displayFolder="" measureGroup="貯蓄" count="0" hidden="1"/>
    <cacheHierarchy uniqueName="[Measures].[__No measures defined]" caption="__No measures defined" measure="1" displayFolder="" count="0" hidden="1"/>
    <cacheHierarchy uniqueName="[Measures].[合計 / 年間]" caption="合計 / 年間" measure="1" displayFolder="" measureGroup="収入" count="0" oneField="1" hidden="1">
      <fieldsUsage count="1">
        <fieldUsage x="1"/>
      </fieldsUsage>
      <extLst>
        <ext xmlns:x15="http://schemas.microsoft.com/office/spreadsheetml/2010/11/main" uri="{B97F6D7D-B522-45F9-BDA1-12C45D357490}">
          <x15:cacheHierarchy aggregatedColumn="1"/>
        </ext>
      </extLst>
    </cacheHierarchy>
    <cacheHierarchy uniqueName="[Measures].[合計 / 年間 2]" caption="合計 / 年間 2" measure="1" displayFolder="" measureGroup="支出" count="0" hidden="1">
      <extLst>
        <ext xmlns:x15="http://schemas.microsoft.com/office/spreadsheetml/2010/11/main" uri="{B97F6D7D-B522-45F9-BDA1-12C45D357490}">
          <x15:cacheHierarchy aggregatedColumn="4"/>
        </ext>
      </extLst>
    </cacheHierarchy>
    <cacheHierarchy uniqueName="[Measures].[合計 / 年間 3]" caption="合計 / 年間 3" measure="1" displayFolder="" measureGroup="自由に使えるお金" count="0" hidden="1">
      <extLst>
        <ext xmlns:x15="http://schemas.microsoft.com/office/spreadsheetml/2010/11/main" uri="{B97F6D7D-B522-45F9-BDA1-12C45D357490}">
          <x15:cacheHierarchy aggregatedColumn="7"/>
        </ext>
      </extLst>
    </cacheHierarchy>
    <cacheHierarchy uniqueName="[Measures].[合計 / 年間 4]" caption="合計 / 年間 4" measure="1" displayFolder="" measureGroup="貯蓄" count="0" hidden="1">
      <extLst>
        <ext xmlns:x15="http://schemas.microsoft.com/office/spreadsheetml/2010/11/main" uri="{B97F6D7D-B522-45F9-BDA1-12C45D357490}">
          <x15:cacheHierarchy aggregatedColumn="10"/>
        </ext>
      </extLst>
    </cacheHierarchy>
  </cacheHierarchies>
  <kpis count="0"/>
  <dimensions count="5">
    <dimension measure="1" name="Measures" uniqueName="[Measures]" caption="Measures"/>
    <dimension name="収入" uniqueName="[収入]" caption="収入"/>
    <dimension name="支出" uniqueName="[支出]" caption="支出"/>
    <dimension name="自由に使えるお金" uniqueName="[自由に使えるお金]" caption="自由に使えるお金"/>
    <dimension name="貯蓄" uniqueName="[貯蓄]" caption="貯蓄"/>
  </dimensions>
  <measureGroups count="4">
    <measureGroup name="収入" caption="収入"/>
    <measureGroup name="支出" caption="支出"/>
    <measureGroup name="自由に使えるお金" caption="自由に使えるお金"/>
    <measureGroup name="貯蓄" caption="貯蓄"/>
  </measureGroups>
  <maps count="4">
    <map measureGroup="0" dimension="1"/>
    <map measureGroup="1" dimension="2"/>
    <map measureGroup="2" dimension="3"/>
    <map measureGroup="3" dimension="4"/>
  </maps>
  <extLst>
    <ext xmlns:x14="http://schemas.microsoft.com/office/spreadsheetml/2009/9/main" uri="{725AE2AE-9491-48be-B2B4-4EB974FC3084}">
      <x14:pivotCacheDefinition pivotCacheId="2023198214"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Cache/pivotCacheDefinition6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hor" refreshedDate="44678.458010648152" backgroundQuery="1" createdVersion="7" refreshedVersion="7" minRefreshableVersion="3" recordCount="0" supportSubquery="1" supportAdvancedDrill="1" xr:uid="{3ED1AC2F-EE11-44E0-BD55-3549778FCBEA}">
  <cacheSource type="external" connectionId="1">
    <extLst>
      <ext xmlns:x14="http://schemas.microsoft.com/office/spreadsheetml/2009/9/main" uri="{F057638F-6D5F-4e77-A914-E7F072B9BCA8}">
        <x14:sourceConnection name="ThisWorkbookDataModel"/>
      </ext>
    </extLst>
  </cacheSource>
  <cacheFields count="2">
    <cacheField name="[支出].[支出].[支出]" caption="支出" numFmtId="0" hierarchy="3" level="1">
      <sharedItems count="18">
        <s v="インターネット"/>
        <s v="ガス"/>
        <s v="その他 1"/>
        <s v="その他 2"/>
        <s v="上下水道"/>
        <s v="住宅ローン/家賃"/>
        <s v="保険料"/>
        <s v="医療/歯科/処方薬代"/>
        <s v="州所得税"/>
        <s v="廃棄物"/>
        <s v="自動車税/手数料"/>
        <s v="衣料品"/>
        <s v="車の支払い"/>
        <s v="連邦税/社会保障/メディケア"/>
        <s v="障害保険"/>
        <s v="電気"/>
        <s v="電話番号"/>
        <s v="食品"/>
      </sharedItems>
    </cacheField>
    <cacheField name="[Measures].[合計 / 年間 2]" caption="合計 / 年間 2" numFmtId="0" hierarchy="18" level="32767"/>
  </cacheFields>
  <cacheHierarchies count="21">
    <cacheHierarchy uniqueName="[収入].[収入]" caption="収入" attribute="1" defaultMemberUniqueName="[収入].[収入].[All]" allUniqueName="[収入].[収入].[All]" dimensionUniqueName="[収入]" displayFolder="" count="0" memberValueDatatype="130" unbalanced="0"/>
    <cacheHierarchy uniqueName="[収入].[年間]" caption="年間" attribute="1" defaultMemberUniqueName="[収入].[年間].[All]" allUniqueName="[収入].[年間].[All]" dimensionUniqueName="[収入]" displayFolder="" count="0" memberValueDatatype="20" unbalanced="0"/>
    <cacheHierarchy uniqueName="[収入].[毎月]" caption="毎月" attribute="1" defaultMemberUniqueName="[収入].[毎月].[All]" allUniqueName="[収入].[毎月].[All]" dimensionUniqueName="[収入]" displayFolder="" count="0" memberValueDatatype="5" unbalanced="0"/>
    <cacheHierarchy uniqueName="[支出].[支出]" caption="支出" attribute="1" defaultMemberUniqueName="[支出].[支出].[All]" allUniqueName="[支出].[支出].[All]" dimensionUniqueName="[支出]" displayFolder="" count="2" memberValueDatatype="130" unbalanced="0">
      <fieldsUsage count="2">
        <fieldUsage x="-1"/>
        <fieldUsage x="0"/>
      </fieldsUsage>
    </cacheHierarchy>
    <cacheHierarchy uniqueName="[支出].[年間]" caption="年間" attribute="1" defaultMemberUniqueName="[支出].[年間].[All]" allUniqueName="[支出].[年間].[All]" dimensionUniqueName="[支出]" displayFolder="" count="0" memberValueDatatype="20" unbalanced="0"/>
    <cacheHierarchy uniqueName="[支出].[毎月]" caption="毎月" attribute="1" defaultMemberUniqueName="[支出].[毎月].[All]" allUniqueName="[支出].[毎月].[All]" dimensionUniqueName="[支出]" displayFolder="" count="0" memberValueDatatype="5" unbalanced="0"/>
    <cacheHierarchy uniqueName="[自由に使えるお金].[自由に使えるお金]" caption="自由に使えるお金" attribute="1" defaultMemberUniqueName="[自由に使えるお金].[自由に使えるお金].[All]" allUniqueName="[自由に使えるお金].[自由に使えるお金].[All]" dimensionUniqueName="[自由に使えるお金]" displayFolder="" count="0" memberValueDatatype="130" unbalanced="0"/>
    <cacheHierarchy uniqueName="[自由に使えるお金].[年間]" caption="年間" attribute="1" defaultMemberUniqueName="[自由に使えるお金].[年間].[All]" allUniqueName="[自由に使えるお金].[年間].[All]" dimensionUniqueName="[自由に使えるお金]" displayFolder="" count="0" memberValueDatatype="20" unbalanced="0"/>
    <cacheHierarchy uniqueName="[自由に使えるお金].[毎月]" caption="毎月" attribute="1" defaultMemberUniqueName="[自由に使えるお金].[毎月].[All]" allUniqueName="[自由に使えるお金].[毎月].[All]" dimensionUniqueName="[自由に使えるお金]" displayFolder="" count="0" memberValueDatatype="5" unbalanced="0"/>
    <cacheHierarchy uniqueName="[貯蓄].[貯蓄]" caption="貯蓄" attribute="1" defaultMemberUniqueName="[貯蓄].[貯蓄].[All]" allUniqueName="[貯蓄].[貯蓄].[All]" dimensionUniqueName="[貯蓄]" displayFolder="" count="0" memberValueDatatype="130" unbalanced="0"/>
    <cacheHierarchy uniqueName="[貯蓄].[年間]" caption="年間" attribute="1" defaultMemberUniqueName="[貯蓄].[年間].[All]" allUniqueName="[貯蓄].[年間].[All]" dimensionUniqueName="[貯蓄]" displayFolder="" count="0" memberValueDatatype="20" unbalanced="0"/>
    <cacheHierarchy uniqueName="[貯蓄].[毎月]" caption="毎月" attribute="1" defaultMemberUniqueName="[貯蓄].[毎月].[All]" allUniqueName="[貯蓄].[毎月].[All]" dimensionUniqueName="[貯蓄]" displayFolder="" count="0" memberValueDatatype="5" unbalanced="0"/>
    <cacheHierarchy uniqueName="[Measures].[__XL_Count 収入]" caption="__XL_Count 収入" measure="1" displayFolder="" measureGroup="収入" count="0" hidden="1"/>
    <cacheHierarchy uniqueName="[Measures].[__XL_Count 支出]" caption="__XL_Count 支出" measure="1" displayFolder="" measureGroup="支出" count="0" hidden="1"/>
    <cacheHierarchy uniqueName="[Measures].[__XL_Count 自由に使えるお金]" caption="__XL_Count 自由に使えるお金" measure="1" displayFolder="" measureGroup="自由に使えるお金" count="0" hidden="1"/>
    <cacheHierarchy uniqueName="[Measures].[__XL_Count 貯蓄]" caption="__XL_Count 貯蓄" measure="1" displayFolder="" measureGroup="貯蓄" count="0" hidden="1"/>
    <cacheHierarchy uniqueName="[Measures].[__No measures defined]" caption="__No measures defined" measure="1" displayFolder="" count="0" hidden="1"/>
    <cacheHierarchy uniqueName="[Measures].[合計 / 年間]" caption="合計 / 年間" measure="1" displayFolder="" measureGroup="収入" count="0" hidden="1">
      <extLst>
        <ext xmlns:x15="http://schemas.microsoft.com/office/spreadsheetml/2010/11/main" uri="{B97F6D7D-B522-45F9-BDA1-12C45D357490}">
          <x15:cacheHierarchy aggregatedColumn="1"/>
        </ext>
      </extLst>
    </cacheHierarchy>
    <cacheHierarchy uniqueName="[Measures].[合計 / 年間 2]" caption="合計 / 年間 2" measure="1" displayFolder="" measureGroup="支出" count="0" oneField="1" hidden="1">
      <fieldsUsage count="1">
        <fieldUsage x="1"/>
      </fieldsUsage>
      <extLst>
        <ext xmlns:x15="http://schemas.microsoft.com/office/spreadsheetml/2010/11/main" uri="{B97F6D7D-B522-45F9-BDA1-12C45D357490}">
          <x15:cacheHierarchy aggregatedColumn="4"/>
        </ext>
      </extLst>
    </cacheHierarchy>
    <cacheHierarchy uniqueName="[Measures].[合計 / 年間 3]" caption="合計 / 年間 3" measure="1" displayFolder="" measureGroup="自由に使えるお金" count="0" hidden="1">
      <extLst>
        <ext xmlns:x15="http://schemas.microsoft.com/office/spreadsheetml/2010/11/main" uri="{B97F6D7D-B522-45F9-BDA1-12C45D357490}">
          <x15:cacheHierarchy aggregatedColumn="7"/>
        </ext>
      </extLst>
    </cacheHierarchy>
    <cacheHierarchy uniqueName="[Measures].[合計 / 年間 4]" caption="合計 / 年間 4" measure="1" displayFolder="" measureGroup="貯蓄" count="0" hidden="1">
      <extLst>
        <ext xmlns:x15="http://schemas.microsoft.com/office/spreadsheetml/2010/11/main" uri="{B97F6D7D-B522-45F9-BDA1-12C45D357490}">
          <x15:cacheHierarchy aggregatedColumn="10"/>
        </ext>
      </extLst>
    </cacheHierarchy>
  </cacheHierarchies>
  <kpis count="0"/>
  <dimensions count="5">
    <dimension measure="1" name="Measures" uniqueName="[Measures]" caption="Measures"/>
    <dimension name="収入" uniqueName="[収入]" caption="収入"/>
    <dimension name="支出" uniqueName="[支出]" caption="支出"/>
    <dimension name="自由に使えるお金" uniqueName="[自由に使えるお金]" caption="自由に使えるお金"/>
    <dimension name="貯蓄" uniqueName="[貯蓄]" caption="貯蓄"/>
  </dimensions>
  <measureGroups count="4">
    <measureGroup name="収入" caption="収入"/>
    <measureGroup name="支出" caption="支出"/>
    <measureGroup name="自由に使えるお金" caption="自由に使えるお金"/>
    <measureGroup name="貯蓄" caption="貯蓄"/>
  </measureGroups>
  <maps count="4">
    <map measureGroup="0" dimension="1"/>
    <map measureGroup="1" dimension="2"/>
    <map measureGroup="2" dimension="3"/>
    <map measureGroup="3" dimension="4"/>
  </maps>
  <extLst>
    <ext xmlns:x14="http://schemas.microsoft.com/office/spreadsheetml/2009/9/main" uri="{725AE2AE-9491-48be-B2B4-4EB974FC3084}">
      <x14:pivotCacheDefinition pivotCacheId="1418236248"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Cache/pivotCacheDefinition7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hor" refreshedDate="44678.458011921299" backgroundQuery="1" createdVersion="7" refreshedVersion="7" minRefreshableVersion="3" recordCount="0" supportSubquery="1" supportAdvancedDrill="1" xr:uid="{2D131FE7-C3FE-4901-B7E2-7895B8107892}">
  <cacheSource type="external" connectionId="1">
    <extLst>
      <ext xmlns:x14="http://schemas.microsoft.com/office/spreadsheetml/2009/9/main" uri="{F057638F-6D5F-4e77-A914-E7F072B9BCA8}">
        <x14:sourceConnection name="ThisWorkbookDataModel"/>
      </ext>
    </extLst>
  </cacheSource>
  <cacheFields count="2">
    <cacheField name="[自由に使えるお金].[自由に使えるお金].[自由に使えるお金]" caption="自由に使えるお金" numFmtId="0" hierarchy="6" level="1">
      <sharedItems count="11">
        <s v="ギフト"/>
        <s v="クラブ/メンバーシップ"/>
        <s v="その他 1"/>
        <s v="その他 2"/>
        <s v="リフォーム"/>
        <s v="交通費"/>
        <s v="募金/寄付"/>
        <s v="外食"/>
        <s v="娯楽"/>
        <s v="日常生活関連費"/>
        <s v="買い物"/>
      </sharedItems>
    </cacheField>
    <cacheField name="[Measures].[合計 / 年間 3]" caption="合計 / 年間 3" numFmtId="0" hierarchy="19" level="32767"/>
  </cacheFields>
  <cacheHierarchies count="21">
    <cacheHierarchy uniqueName="[収入].[収入]" caption="収入" attribute="1" defaultMemberUniqueName="[収入].[収入].[All]" allUniqueName="[収入].[収入].[All]" dimensionUniqueName="[収入]" displayFolder="" count="0" memberValueDatatype="130" unbalanced="0"/>
    <cacheHierarchy uniqueName="[収入].[年間]" caption="年間" attribute="1" defaultMemberUniqueName="[収入].[年間].[All]" allUniqueName="[収入].[年間].[All]" dimensionUniqueName="[収入]" displayFolder="" count="0" memberValueDatatype="20" unbalanced="0"/>
    <cacheHierarchy uniqueName="[収入].[毎月]" caption="毎月" attribute="1" defaultMemberUniqueName="[収入].[毎月].[All]" allUniqueName="[収入].[毎月].[All]" dimensionUniqueName="[収入]" displayFolder="" count="0" memberValueDatatype="5" unbalanced="0"/>
    <cacheHierarchy uniqueName="[支出].[支出]" caption="支出" attribute="1" defaultMemberUniqueName="[支出].[支出].[All]" allUniqueName="[支出].[支出].[All]" dimensionUniqueName="[支出]" displayFolder="" count="0" memberValueDatatype="130" unbalanced="0"/>
    <cacheHierarchy uniqueName="[支出].[年間]" caption="年間" attribute="1" defaultMemberUniqueName="[支出].[年間].[All]" allUniqueName="[支出].[年間].[All]" dimensionUniqueName="[支出]" displayFolder="" count="0" memberValueDatatype="20" unbalanced="0"/>
    <cacheHierarchy uniqueName="[支出].[毎月]" caption="毎月" attribute="1" defaultMemberUniqueName="[支出].[毎月].[All]" allUniqueName="[支出].[毎月].[All]" dimensionUniqueName="[支出]" displayFolder="" count="0" memberValueDatatype="5" unbalanced="0"/>
    <cacheHierarchy uniqueName="[自由に使えるお金].[自由に使えるお金]" caption="自由に使えるお金" attribute="1" defaultMemberUniqueName="[自由に使えるお金].[自由に使えるお金].[All]" allUniqueName="[自由に使えるお金].[自由に使えるお金].[All]" dimensionUniqueName="[自由に使えるお金]" displayFolder="" count="2" memberValueDatatype="130" unbalanced="0">
      <fieldsUsage count="2">
        <fieldUsage x="-1"/>
        <fieldUsage x="0"/>
      </fieldsUsage>
    </cacheHierarchy>
    <cacheHierarchy uniqueName="[自由に使えるお金].[年間]" caption="年間" attribute="1" defaultMemberUniqueName="[自由に使えるお金].[年間].[All]" allUniqueName="[自由に使えるお金].[年間].[All]" dimensionUniqueName="[自由に使えるお金]" displayFolder="" count="0" memberValueDatatype="20" unbalanced="0"/>
    <cacheHierarchy uniqueName="[自由に使えるお金].[毎月]" caption="毎月" attribute="1" defaultMemberUniqueName="[自由に使えるお金].[毎月].[All]" allUniqueName="[自由に使えるお金].[毎月].[All]" dimensionUniqueName="[自由に使えるお金]" displayFolder="" count="0" memberValueDatatype="5" unbalanced="0"/>
    <cacheHierarchy uniqueName="[貯蓄].[貯蓄]" caption="貯蓄" attribute="1" defaultMemberUniqueName="[貯蓄].[貯蓄].[All]" allUniqueName="[貯蓄].[貯蓄].[All]" dimensionUniqueName="[貯蓄]" displayFolder="" count="0" memberValueDatatype="130" unbalanced="0"/>
    <cacheHierarchy uniqueName="[貯蓄].[年間]" caption="年間" attribute="1" defaultMemberUniqueName="[貯蓄].[年間].[All]" allUniqueName="[貯蓄].[年間].[All]" dimensionUniqueName="[貯蓄]" displayFolder="" count="0" memberValueDatatype="20" unbalanced="0"/>
    <cacheHierarchy uniqueName="[貯蓄].[毎月]" caption="毎月" attribute="1" defaultMemberUniqueName="[貯蓄].[毎月].[All]" allUniqueName="[貯蓄].[毎月].[All]" dimensionUniqueName="[貯蓄]" displayFolder="" count="0" memberValueDatatype="5" unbalanced="0"/>
    <cacheHierarchy uniqueName="[Measures].[__XL_Count 収入]" caption="__XL_Count 収入" measure="1" displayFolder="" measureGroup="収入" count="0" hidden="1"/>
    <cacheHierarchy uniqueName="[Measures].[__XL_Count 支出]" caption="__XL_Count 支出" measure="1" displayFolder="" measureGroup="支出" count="0" hidden="1"/>
    <cacheHierarchy uniqueName="[Measures].[__XL_Count 自由に使えるお金]" caption="__XL_Count 自由に使えるお金" measure="1" displayFolder="" measureGroup="自由に使えるお金" count="0" hidden="1"/>
    <cacheHierarchy uniqueName="[Measures].[__XL_Count 貯蓄]" caption="__XL_Count 貯蓄" measure="1" displayFolder="" measureGroup="貯蓄" count="0" hidden="1"/>
    <cacheHierarchy uniqueName="[Measures].[__No measures defined]" caption="__No measures defined" measure="1" displayFolder="" count="0" hidden="1"/>
    <cacheHierarchy uniqueName="[Measures].[合計 / 年間]" caption="合計 / 年間" measure="1" displayFolder="" measureGroup="収入" count="0" hidden="1">
      <extLst>
        <ext xmlns:x15="http://schemas.microsoft.com/office/spreadsheetml/2010/11/main" uri="{B97F6D7D-B522-45F9-BDA1-12C45D357490}">
          <x15:cacheHierarchy aggregatedColumn="1"/>
        </ext>
      </extLst>
    </cacheHierarchy>
    <cacheHierarchy uniqueName="[Measures].[合計 / 年間 2]" caption="合計 / 年間 2" measure="1" displayFolder="" measureGroup="支出" count="0" hidden="1">
      <extLst>
        <ext xmlns:x15="http://schemas.microsoft.com/office/spreadsheetml/2010/11/main" uri="{B97F6D7D-B522-45F9-BDA1-12C45D357490}">
          <x15:cacheHierarchy aggregatedColumn="4"/>
        </ext>
      </extLst>
    </cacheHierarchy>
    <cacheHierarchy uniqueName="[Measures].[合計 / 年間 3]" caption="合計 / 年間 3" measure="1" displayFolder="" measureGroup="自由に使えるお金" count="0" oneField="1" hidden="1">
      <fieldsUsage count="1">
        <fieldUsage x="1"/>
      </fieldsUsage>
      <extLst>
        <ext xmlns:x15="http://schemas.microsoft.com/office/spreadsheetml/2010/11/main" uri="{B97F6D7D-B522-45F9-BDA1-12C45D357490}">
          <x15:cacheHierarchy aggregatedColumn="7"/>
        </ext>
      </extLst>
    </cacheHierarchy>
    <cacheHierarchy uniqueName="[Measures].[合計 / 年間 4]" caption="合計 / 年間 4" measure="1" displayFolder="" measureGroup="貯蓄" count="0" hidden="1">
      <extLst>
        <ext xmlns:x15="http://schemas.microsoft.com/office/spreadsheetml/2010/11/main" uri="{B97F6D7D-B522-45F9-BDA1-12C45D357490}">
          <x15:cacheHierarchy aggregatedColumn="10"/>
        </ext>
      </extLst>
    </cacheHierarchy>
  </cacheHierarchies>
  <kpis count="0"/>
  <dimensions count="5">
    <dimension measure="1" name="Measures" uniqueName="[Measures]" caption="Measures"/>
    <dimension name="収入" uniqueName="[収入]" caption="収入"/>
    <dimension name="支出" uniqueName="[支出]" caption="支出"/>
    <dimension name="自由に使えるお金" uniqueName="[自由に使えるお金]" caption="自由に使えるお金"/>
    <dimension name="貯蓄" uniqueName="[貯蓄]" caption="貯蓄"/>
  </dimensions>
  <measureGroups count="4">
    <measureGroup name="収入" caption="収入"/>
    <measureGroup name="支出" caption="支出"/>
    <measureGroup name="自由に使えるお金" caption="自由に使えるお金"/>
    <measureGroup name="貯蓄" caption="貯蓄"/>
  </measureGroups>
  <maps count="4">
    <map measureGroup="0" dimension="1"/>
    <map measureGroup="1" dimension="2"/>
    <map measureGroup="2" dimension="3"/>
    <map measureGroup="3" dimension="4"/>
  </maps>
  <extLst>
    <ext xmlns:x14="http://schemas.microsoft.com/office/spreadsheetml/2009/9/main" uri="{725AE2AE-9491-48be-B2B4-4EB974FC3084}">
      <x14:pivotCacheDefinition pivotCacheId="84949717"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Cache/pivotCacheDefinition8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hor" refreshedDate="44678.458018865742" backgroundQuery="1" createdVersion="7" refreshedVersion="7" minRefreshableVersion="3" recordCount="0" supportSubquery="1" supportAdvancedDrill="1" xr:uid="{28DBC148-7572-4CA5-BBCA-4E988801B5E3}">
  <cacheSource type="external" connectionId="1">
    <extLst>
      <ext xmlns:x14="http://schemas.microsoft.com/office/spreadsheetml/2009/9/main" uri="{F057638F-6D5F-4e77-A914-E7F072B9BCA8}">
        <x14:sourceConnection name="ThisWorkbookDataModel"/>
      </ext>
    </extLst>
  </cacheSource>
  <cacheFields count="2">
    <cacheField name="[貯蓄].[貯蓄].[貯蓄]" caption="貯蓄" numFmtId="0" hierarchy="9" level="1">
      <sharedItems count="5">
        <s v="その他 1"/>
        <s v="その他 2"/>
        <s v="企業年金等"/>
        <s v="手元の現金"/>
        <s v="貯蓄/投資"/>
      </sharedItems>
    </cacheField>
    <cacheField name="[Measures].[合計 / 年間 4]" caption="合計 / 年間 4" numFmtId="0" hierarchy="20" level="32767"/>
  </cacheFields>
  <cacheHierarchies count="21">
    <cacheHierarchy uniqueName="[収入].[収入]" caption="収入" attribute="1" defaultMemberUniqueName="[収入].[収入].[All]" allUniqueName="[収入].[収入].[All]" dimensionUniqueName="[収入]" displayFolder="" count="0" memberValueDatatype="130" unbalanced="0"/>
    <cacheHierarchy uniqueName="[収入].[年間]" caption="年間" attribute="1" defaultMemberUniqueName="[収入].[年間].[All]" allUniqueName="[収入].[年間].[All]" dimensionUniqueName="[収入]" displayFolder="" count="0" memberValueDatatype="20" unbalanced="0"/>
    <cacheHierarchy uniqueName="[収入].[毎月]" caption="毎月" attribute="1" defaultMemberUniqueName="[収入].[毎月].[All]" allUniqueName="[収入].[毎月].[All]" dimensionUniqueName="[収入]" displayFolder="" count="0" memberValueDatatype="5" unbalanced="0"/>
    <cacheHierarchy uniqueName="[支出].[支出]" caption="支出" attribute="1" defaultMemberUniqueName="[支出].[支出].[All]" allUniqueName="[支出].[支出].[All]" dimensionUniqueName="[支出]" displayFolder="" count="0" memberValueDatatype="130" unbalanced="0"/>
    <cacheHierarchy uniqueName="[支出].[年間]" caption="年間" attribute="1" defaultMemberUniqueName="[支出].[年間].[All]" allUniqueName="[支出].[年間].[All]" dimensionUniqueName="[支出]" displayFolder="" count="0" memberValueDatatype="20" unbalanced="0"/>
    <cacheHierarchy uniqueName="[支出].[毎月]" caption="毎月" attribute="1" defaultMemberUniqueName="[支出].[毎月].[All]" allUniqueName="[支出].[毎月].[All]" dimensionUniqueName="[支出]" displayFolder="" count="0" memberValueDatatype="5" unbalanced="0"/>
    <cacheHierarchy uniqueName="[自由に使えるお金].[自由に使えるお金]" caption="自由に使えるお金" attribute="1" defaultMemberUniqueName="[自由に使えるお金].[自由に使えるお金].[All]" allUniqueName="[自由に使えるお金].[自由に使えるお金].[All]" dimensionUniqueName="[自由に使えるお金]" displayFolder="" count="0" memberValueDatatype="130" unbalanced="0"/>
    <cacheHierarchy uniqueName="[自由に使えるお金].[年間]" caption="年間" attribute="1" defaultMemberUniqueName="[自由に使えるお金].[年間].[All]" allUniqueName="[自由に使えるお金].[年間].[All]" dimensionUniqueName="[自由に使えるお金]" displayFolder="" count="0" memberValueDatatype="20" unbalanced="0"/>
    <cacheHierarchy uniqueName="[自由に使えるお金].[毎月]" caption="毎月" attribute="1" defaultMemberUniqueName="[自由に使えるお金].[毎月].[All]" allUniqueName="[自由に使えるお金].[毎月].[All]" dimensionUniqueName="[自由に使えるお金]" displayFolder="" count="0" memberValueDatatype="5" unbalanced="0"/>
    <cacheHierarchy uniqueName="[貯蓄].[貯蓄]" caption="貯蓄" attribute="1" defaultMemberUniqueName="[貯蓄].[貯蓄].[All]" allUniqueName="[貯蓄].[貯蓄].[All]" dimensionUniqueName="[貯蓄]" displayFolder="" count="2" memberValueDatatype="130" unbalanced="0">
      <fieldsUsage count="2">
        <fieldUsage x="-1"/>
        <fieldUsage x="0"/>
      </fieldsUsage>
    </cacheHierarchy>
    <cacheHierarchy uniqueName="[貯蓄].[年間]" caption="年間" attribute="1" defaultMemberUniqueName="[貯蓄].[年間].[All]" allUniqueName="[貯蓄].[年間].[All]" dimensionUniqueName="[貯蓄]" displayFolder="" count="0" memberValueDatatype="20" unbalanced="0"/>
    <cacheHierarchy uniqueName="[貯蓄].[毎月]" caption="毎月" attribute="1" defaultMemberUniqueName="[貯蓄].[毎月].[All]" allUniqueName="[貯蓄].[毎月].[All]" dimensionUniqueName="[貯蓄]" displayFolder="" count="0" memberValueDatatype="5" unbalanced="0"/>
    <cacheHierarchy uniqueName="[Measures].[__XL_Count 収入]" caption="__XL_Count 収入" measure="1" displayFolder="" measureGroup="収入" count="0" hidden="1"/>
    <cacheHierarchy uniqueName="[Measures].[__XL_Count 支出]" caption="__XL_Count 支出" measure="1" displayFolder="" measureGroup="支出" count="0" hidden="1"/>
    <cacheHierarchy uniqueName="[Measures].[__XL_Count 自由に使えるお金]" caption="__XL_Count 自由に使えるお金" measure="1" displayFolder="" measureGroup="自由に使えるお金" count="0" hidden="1"/>
    <cacheHierarchy uniqueName="[Measures].[__XL_Count 貯蓄]" caption="__XL_Count 貯蓄" measure="1" displayFolder="" measureGroup="貯蓄" count="0" hidden="1"/>
    <cacheHierarchy uniqueName="[Measures].[__No measures defined]" caption="__No measures defined" measure="1" displayFolder="" count="0" hidden="1"/>
    <cacheHierarchy uniqueName="[Measures].[合計 / 年間]" caption="合計 / 年間" measure="1" displayFolder="" measureGroup="収入" count="0" hidden="1">
      <extLst>
        <ext xmlns:x15="http://schemas.microsoft.com/office/spreadsheetml/2010/11/main" uri="{B97F6D7D-B522-45F9-BDA1-12C45D357490}">
          <x15:cacheHierarchy aggregatedColumn="1"/>
        </ext>
      </extLst>
    </cacheHierarchy>
    <cacheHierarchy uniqueName="[Measures].[合計 / 年間 2]" caption="合計 / 年間 2" measure="1" displayFolder="" measureGroup="支出" count="0" hidden="1">
      <extLst>
        <ext xmlns:x15="http://schemas.microsoft.com/office/spreadsheetml/2010/11/main" uri="{B97F6D7D-B522-45F9-BDA1-12C45D357490}">
          <x15:cacheHierarchy aggregatedColumn="4"/>
        </ext>
      </extLst>
    </cacheHierarchy>
    <cacheHierarchy uniqueName="[Measures].[合計 / 年間 3]" caption="合計 / 年間 3" measure="1" displayFolder="" measureGroup="自由に使えるお金" count="0" hidden="1">
      <extLst>
        <ext xmlns:x15="http://schemas.microsoft.com/office/spreadsheetml/2010/11/main" uri="{B97F6D7D-B522-45F9-BDA1-12C45D357490}">
          <x15:cacheHierarchy aggregatedColumn="7"/>
        </ext>
      </extLst>
    </cacheHierarchy>
    <cacheHierarchy uniqueName="[Measures].[合計 / 年間 4]" caption="合計 / 年間 4" measure="1" displayFolder="" measureGroup="貯蓄" count="0" oneField="1" hidden="1">
      <fieldsUsage count="1">
        <fieldUsage x="1"/>
      </fieldsUsage>
      <extLst>
        <ext xmlns:x15="http://schemas.microsoft.com/office/spreadsheetml/2010/11/main" uri="{B97F6D7D-B522-45F9-BDA1-12C45D357490}">
          <x15:cacheHierarchy aggregatedColumn="10"/>
        </ext>
      </extLst>
    </cacheHierarchy>
  </cacheHierarchies>
  <kpis count="0"/>
  <dimensions count="5">
    <dimension measure="1" name="Measures" uniqueName="[Measures]" caption="Measures"/>
    <dimension name="収入" uniqueName="[収入]" caption="収入"/>
    <dimension name="支出" uniqueName="[支出]" caption="支出"/>
    <dimension name="自由に使えるお金" uniqueName="[自由に使えるお金]" caption="自由に使えるお金"/>
    <dimension name="貯蓄" uniqueName="[貯蓄]" caption="貯蓄"/>
  </dimensions>
  <measureGroups count="4">
    <measureGroup name="収入" caption="収入"/>
    <measureGroup name="支出" caption="支出"/>
    <measureGroup name="自由に使えるお金" caption="自由に使えるお金"/>
    <measureGroup name="貯蓄" caption="貯蓄"/>
  </measureGroups>
  <maps count="4">
    <map measureGroup="0" dimension="1"/>
    <map measureGroup="1" dimension="2"/>
    <map measureGroup="2" dimension="3"/>
    <map measureGroup="3" dimension="4"/>
  </maps>
  <extLst>
    <ext xmlns:x14="http://schemas.microsoft.com/office/spreadsheetml/2009/9/main" uri="{725AE2AE-9491-48be-B2B4-4EB974FC3084}">
      <x14:pivotCacheDefinition pivotCacheId="870855650"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Tables/_rels/pivotTable12.xml.rels>&#65279;<?xml version="1.0" encoding="utf-8"?><Relationships xmlns="http://schemas.openxmlformats.org/package/2006/relationships"><Relationship Type="http://schemas.openxmlformats.org/officeDocument/2006/relationships/pivotCacheDefinition" Target="/xl/pivotCache/pivotCacheDefinition84.xml" Id="rId1" /></Relationships>
</file>

<file path=xl/pivotTables/_rels/pivotTable2.xml.rels>&#65279;<?xml version="1.0" encoding="utf-8"?><Relationships xmlns="http://schemas.openxmlformats.org/package/2006/relationships"><Relationship Type="http://schemas.openxmlformats.org/officeDocument/2006/relationships/pivotCacheDefinition" Target="/xl/pivotCache/pivotCacheDefinition72.xml" Id="rId1" /></Relationships>
</file>

<file path=xl/pivotTables/_rels/pivotTable34.xml.rels>&#65279;<?xml version="1.0" encoding="utf-8"?><Relationships xmlns="http://schemas.openxmlformats.org/package/2006/relationships"><Relationship Type="http://schemas.openxmlformats.org/officeDocument/2006/relationships/pivotCacheDefinition" Target="/xl/pivotCache/pivotCacheDefinition67.xml" Id="rId1" /></Relationships>
</file>

<file path=xl/pivotTables/_rels/pivotTable43.xml.rels>&#65279;<?xml version="1.0" encoding="utf-8"?><Relationships xmlns="http://schemas.openxmlformats.org/package/2006/relationships"><Relationship Type="http://schemas.openxmlformats.org/officeDocument/2006/relationships/pivotCacheDefinition" Target="/xl/pivotCache/pivotCacheDefinition51.xml" Id="rId1" /></Relationships>
</file>

<file path=xl/pivotTables/_rels/pivotTable57.xml.rels>&#65279;<?xml version="1.0" encoding="utf-8"?><Relationships xmlns="http://schemas.openxmlformats.org/package/2006/relationships"><Relationship Type="http://schemas.openxmlformats.org/officeDocument/2006/relationships/pivotCacheDefinition" Target="/xl/pivotCache/pivotCacheDefinition18.xml" Id="rId1" /></Relationships>
</file>

<file path=xl/pivotTables/_rels/pivotTable66.xml.rels>&#65279;<?xml version="1.0" encoding="utf-8"?><Relationships xmlns="http://schemas.openxmlformats.org/package/2006/relationships"><Relationship Type="http://schemas.openxmlformats.org/officeDocument/2006/relationships/pivotCacheDefinition" Target="/xl/pivotCache/pivotCacheDefinition26.xml" Id="rId1" /></Relationships>
</file>

<file path=xl/pivotTables/_rels/pivotTable75.xml.rels>&#65279;<?xml version="1.0" encoding="utf-8"?><Relationships xmlns="http://schemas.openxmlformats.org/package/2006/relationships"><Relationship Type="http://schemas.openxmlformats.org/officeDocument/2006/relationships/pivotCacheDefinition" Target="/xl/pivotCache/pivotCacheDefinition35.xml" Id="rId1" /></Relationships>
</file>

<file path=xl/pivotTables/_rels/pivotTable88.xml.rels>&#65279;<?xml version="1.0" encoding="utf-8"?><Relationships xmlns="http://schemas.openxmlformats.org/package/2006/relationships"><Relationship Type="http://schemas.openxmlformats.org/officeDocument/2006/relationships/pivotCacheDefinition" Target="/xl/pivotCache/pivotCacheDefinition43.xml" Id="rId1" /></Relationships>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1E0DA5AF-45F4-4878-9CCA-3DC00251B526}" name="PivotChartTable4" cacheId="1080" applyNumberFormats="0" applyBorderFormats="0" applyFontFormats="0" applyPatternFormats="0" applyAlignmentFormats="0" applyWidthHeightFormats="1" dataCaption="値" updatedVersion="7" minRefreshableVersion="3" useAutoFormatting="1" itemPrintTitles="1" createdVersion="7" indent="0" outline="1" outlineData="1" multipleFieldFilters="0" chartFormat="1">
  <location ref="A1:B1" firstHeaderRow="1" firstDataRow="1" firstDataCol="1"/>
  <pivotFields count="2">
    <pivotField axis="axisRow" allDrilled="1" subtotalTop="0" showAll="0" defaultSubtotal="0" defaultAttributeDrillState="1">
      <items count="5">
        <item x="0"/>
        <item x="1"/>
        <item x="3"/>
        <item x="4"/>
        <item x="2"/>
      </items>
    </pivotField>
    <pivotField dataField="1" subtotalTop="0" showAll="0" defaultSubtotal="0"/>
  </pivotFields>
  <rowFields count="1">
    <field x="0"/>
  </rowFields>
  <dataFields count="1">
    <dataField name="合計 / 年間" fld="1" baseField="0" baseItem="0" numFmtId="171"/>
  </dataFields>
  <chartFormats count="1">
    <chartFormat chart="0" format="0" series="1">
      <pivotArea type="data" outline="0" fieldPosition="0">
        <references count="1">
          <reference field="4294967294" count="1" selected="0">
            <x v="0"/>
          </reference>
        </references>
      </pivotArea>
    </chartFormat>
  </chartFormats>
  <pivotHierarchies count="2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ies>
  <rowHierarchiesUsage count="1">
    <rowHierarchyUsage hierarchyUsage="9"/>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Office_63710416_TF03107654_Win32.xltx!貯蓄">
        <x15:activeTabTopLevelEntity name="[貯蓄]"/>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76B973A-2A3D-42D5-B502-14FC4489608F}" name="PivotChartTable3" cacheId="1065" applyNumberFormats="0" applyBorderFormats="0" applyFontFormats="0" applyPatternFormats="0" applyAlignmentFormats="0" applyWidthHeightFormats="1" dataCaption="値" updatedVersion="7" minRefreshableVersion="3" useAutoFormatting="1" itemPrintTitles="1" createdVersion="7" indent="0" outline="1" outlineData="1" multipleFieldFilters="0" chartFormat="1">
  <location ref="A1:B1" firstHeaderRow="1" firstDataRow="1" firstDataCol="1"/>
  <pivotFields count="2">
    <pivotField axis="axisRow" allDrilled="1" subtotalTop="0" showAll="0" defaultSubtotal="0" defaultAttributeDrillState="1">
      <items count="11">
        <item x="3"/>
        <item x="2"/>
        <item x="1"/>
        <item x="9"/>
        <item x="0"/>
        <item x="6"/>
        <item x="8"/>
        <item x="7"/>
        <item x="10"/>
        <item x="5"/>
        <item x="4"/>
      </items>
    </pivotField>
    <pivotField dataField="1" subtotalTop="0" showAll="0" defaultSubtotal="0"/>
  </pivotFields>
  <rowFields count="1">
    <field x="0"/>
  </rowFields>
  <dataFields count="1">
    <dataField name="合計 / 年間" fld="1" baseField="0" baseItem="0" numFmtId="171"/>
  </dataFields>
  <chartFormats count="1">
    <chartFormat chart="0" format="0" series="1">
      <pivotArea type="data" outline="0" fieldPosition="0">
        <references count="1">
          <reference field="4294967294" count="1" selected="0">
            <x v="0"/>
          </reference>
        </references>
      </pivotArea>
    </chartFormat>
  </chartFormats>
  <pivotHierarchies count="2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ies>
  <rowHierarchiesUsage count="1">
    <rowHierarchyUsage hierarchyUsage="6"/>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Office_63710416_TF03107654_Win32.xltx!自由に使えるお金">
        <x15:activeTabTopLevelEntity name="[自由に使えるお金]"/>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EB1A6E2A-D201-4A50-B174-201694C6E505}" name="PivotChartTable2" cacheId="1062" applyNumberFormats="0" applyBorderFormats="0" applyFontFormats="0" applyPatternFormats="0" applyAlignmentFormats="0" applyWidthHeightFormats="1" dataCaption="値" updatedVersion="7" minRefreshableVersion="3" useAutoFormatting="1" itemPrintTitles="1" createdVersion="7" indent="0" outline="1" outlineData="1" multipleFieldFilters="0" chartFormat="1">
  <location ref="A1:B1" firstHeaderRow="1" firstDataRow="1" firstDataCol="1"/>
  <pivotFields count="2">
    <pivotField axis="axisRow" allDrilled="1" subtotalTop="0" showAll="0" defaultSubtotal="0" defaultAttributeDrillState="1">
      <items count="18">
        <item x="2"/>
        <item x="3"/>
        <item x="9"/>
        <item x="6"/>
        <item x="10"/>
        <item x="0"/>
        <item x="1"/>
        <item x="4"/>
        <item x="16"/>
        <item x="7"/>
        <item x="15"/>
        <item x="11"/>
        <item x="14"/>
        <item x="8"/>
        <item x="12"/>
        <item x="17"/>
        <item x="13"/>
        <item x="5"/>
      </items>
    </pivotField>
    <pivotField dataField="1" subtotalTop="0" showAll="0" defaultSubtotal="0"/>
  </pivotFields>
  <rowFields count="1">
    <field x="0"/>
  </rowFields>
  <dataFields count="1">
    <dataField name="合計 / 年間" fld="1" baseField="0" baseItem="12" numFmtId="171"/>
  </dataFields>
  <chartFormats count="1">
    <chartFormat chart="0" format="0" series="1">
      <pivotArea type="data" outline="0" fieldPosition="0">
        <references count="1">
          <reference field="4294967294" count="1" selected="0">
            <x v="0"/>
          </reference>
        </references>
      </pivotArea>
    </chartFormat>
  </chartFormats>
  <pivotHierarchies count="2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ies>
  <rowHierarchiesUsage count="1">
    <rowHierarchyUsage hierarchyUsage="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Office_63710416_TF03107654_Win32.xltx!支出">
        <x15:activeTabTopLevelEntity name="[支出]"/>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43.xml><?xml version="1.0" encoding="utf-8"?>
<pivotTableDefinition xmlns="http://schemas.openxmlformats.org/spreadsheetml/2006/main" xmlns:mc="http://schemas.openxmlformats.org/markup-compatibility/2006" xmlns:xr="http://schemas.microsoft.com/office/spreadsheetml/2014/revision" mc:Ignorable="xr" xr:uid="{1146A820-8FE7-438D-A853-13CB9888FCBE}" name="PivotChartTable1" cacheId="1059" applyNumberFormats="0" applyBorderFormats="0" applyFontFormats="0" applyPatternFormats="0" applyAlignmentFormats="0" applyWidthHeightFormats="1" dataCaption="値" updatedVersion="7" minRefreshableVersion="3" useAutoFormatting="1" itemPrintTitles="1" createdVersion="7" indent="0" outline="1" outlineData="1" multipleFieldFilters="0" chartFormat="1">
  <location ref="A1:B1" firstHeaderRow="1" firstDataRow="1" firstDataCol="1"/>
  <pivotFields count="2">
    <pivotField axis="axisRow" allDrilled="1" subtotalTop="0" showAll="0" defaultSubtotal="0" defaultAttributeDrillState="1">
      <items count="6">
        <item x="2"/>
        <item x="3"/>
        <item x="4"/>
        <item x="0"/>
        <item x="1"/>
        <item x="5"/>
      </items>
    </pivotField>
    <pivotField dataField="1" subtotalTop="0" showAll="0" defaultSubtotal="0"/>
  </pivotFields>
  <rowFields count="1">
    <field x="0"/>
  </rowFields>
  <dataFields count="1">
    <dataField name="合計 / 年間" fld="1" baseField="0" baseItem="4" numFmtId="171"/>
  </dataFields>
  <chartFormats count="1">
    <chartFormat chart="0" format="0" series="1">
      <pivotArea type="data" outline="0" fieldPosition="0">
        <references count="1">
          <reference field="4294967294" count="1" selected="0">
            <x v="0"/>
          </reference>
        </references>
      </pivotArea>
    </chartFormat>
  </chartFormats>
  <pivotHierarchies count="2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ies>
  <rowHierarchiesUsage count="1">
    <rowHierarchyUsage hierarchyUsage="0"/>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Office_63710416_TF03107654_Win32.xltx!収入">
        <x15:activeTabTopLevelEntity name="[収入]"/>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57.xml><?xml version="1.0" encoding="utf-8"?>
<pivotTableDefinition xmlns="http://schemas.openxmlformats.org/spreadsheetml/2006/main" xmlns:mc="http://schemas.openxmlformats.org/markup-compatibility/2006" xmlns:xr="http://schemas.microsoft.com/office/spreadsheetml/2014/revision" mc:Ignorable="xr" xr:uid="{989A8CBD-7A90-46B0-A35E-A36F082EBC66}" name="PVT_貯蓄" cacheId="1068" applyNumberFormats="0" applyBorderFormats="0" applyFontFormats="0" applyPatternFormats="0" applyAlignmentFormats="0" applyWidthHeightFormats="1" dataCaption="Values" grandTotalCaption="総計" updatedVersion="7" minRefreshableVersion="3" useAutoFormatting="1" itemPrintTitles="1" createdVersion="7" indent="0" outline="1" outlineData="1" multipleFieldFilters="0" rowHeaderCaption="行ラベル">
  <location ref="AA10:AB10" firstHeaderRow="1" firstDataRow="1" firstDataCol="1"/>
  <pivotFields count="2">
    <pivotField axis="axisRow" allDrilled="1" subtotalTop="0" showAll="0" sortType="ascending" defaultSubtotal="0" defaultAttributeDrillState="1">
      <items count="5">
        <item x="0"/>
        <item x="1"/>
        <item x="2"/>
        <item x="3"/>
        <item x="4"/>
      </items>
      <autoSortScope>
        <pivotArea dataOnly="0" outline="0" fieldPosition="0">
          <references count="1">
            <reference field="4294967294" count="1" selected="0">
              <x v="0"/>
            </reference>
          </references>
        </pivotArea>
      </autoSortScope>
    </pivotField>
    <pivotField dataField="1" subtotalTop="0" showAll="0" defaultSubtotal="0"/>
  </pivotFields>
  <rowFields count="1">
    <field x="0"/>
  </rowFields>
  <dataFields count="1">
    <dataField name="年間の合計" fld="1" baseField="0" baseItem="4" numFmtId="171"/>
  </dataFields>
  <pivotHierarchies count="2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ies>
  <pivotTableStyleInfo name="PivotStyleLight20" showRowHeaders="1" showColHeaders="1" showRowStripes="0" showColStripes="0" showLastColumn="1"/>
  <rowHierarchiesUsage count="1">
    <rowHierarchyUsage hierarchyUsage="9"/>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Office_63710416_TF03107654_Win32.xltx!貯蓄">
        <x15:activeTabTopLevelEntity name="[貯蓄]"/>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66.xml><?xml version="1.0" encoding="utf-8"?>
<pivotTableDefinition xmlns="http://schemas.openxmlformats.org/spreadsheetml/2006/main" xmlns:mc="http://schemas.openxmlformats.org/markup-compatibility/2006" xmlns:xr="http://schemas.microsoft.com/office/spreadsheetml/2014/revision" mc:Ignorable="xr" xr:uid="{50E10EA9-F3C2-4792-A234-5FF7ADE600BF}" name="PVT_支出2" cacheId="1071" applyNumberFormats="0" applyBorderFormats="0" applyFontFormats="0" applyPatternFormats="0" applyAlignmentFormats="0" applyWidthHeightFormats="1" dataCaption="Values" grandTotalCaption="総計" updatedVersion="7" minRefreshableVersion="3" useAutoFormatting="1" itemPrintTitles="1" createdVersion="7" indent="0" outline="1" outlineData="1" multipleFieldFilters="0" rowHeaderCaption="行ラベル">
  <location ref="X10:Y10" firstHeaderRow="1" firstDataRow="1" firstDataCol="1"/>
  <pivotFields count="2">
    <pivotField axis="axisRow" allDrilled="1" subtotalTop="0" showAll="0" sortType="ascending" defaultSubtotal="0" defaultAttributeDrillState="1">
      <items count="11">
        <item x="0"/>
        <item x="1"/>
        <item x="2"/>
        <item x="3"/>
        <item x="4"/>
        <item x="5"/>
        <item x="6"/>
        <item x="7"/>
        <item x="8"/>
        <item x="9"/>
        <item x="10"/>
      </items>
      <autoSortScope>
        <pivotArea dataOnly="0" outline="0" fieldPosition="0">
          <references count="1">
            <reference field="4294967294" count="1" selected="0">
              <x v="0"/>
            </reference>
          </references>
        </pivotArea>
      </autoSortScope>
    </pivotField>
    <pivotField dataField="1" subtotalTop="0" showAll="0" defaultSubtotal="0"/>
  </pivotFields>
  <rowFields count="1">
    <field x="0"/>
  </rowFields>
  <dataFields count="1">
    <dataField name="年間の合計" fld="1" baseField="0" baseItem="0" numFmtId="171"/>
  </dataFields>
  <pivotHierarchies count="2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ies>
  <pivotTableStyleInfo name="PivotStyleLight20" showRowHeaders="1" showColHeaders="1" showRowStripes="0" showColStripes="0" showLastColumn="1"/>
  <rowHierarchiesUsage count="1">
    <rowHierarchyUsage hierarchyUsage="6"/>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Office_63710416_TF03107654_Win32.xltx!自由に使えるお金">
        <x15:activeTabTopLevelEntity name="[自由に使えるお金]"/>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75.xml><?xml version="1.0" encoding="utf-8"?>
<pivotTableDefinition xmlns="http://schemas.openxmlformats.org/spreadsheetml/2006/main" xmlns:mc="http://schemas.openxmlformats.org/markup-compatibility/2006" xmlns:xr="http://schemas.microsoft.com/office/spreadsheetml/2014/revision" mc:Ignorable="xr" xr:uid="{D043DB79-607F-4D60-98DC-FAE0B063E4EC}" name="PVT_支出1" cacheId="1074" applyNumberFormats="0" applyBorderFormats="0" applyFontFormats="0" applyPatternFormats="0" applyAlignmentFormats="0" applyWidthHeightFormats="1" dataCaption="Values" grandTotalCaption="総計" updatedVersion="7" minRefreshableVersion="3" useAutoFormatting="1" itemPrintTitles="1" createdVersion="7" indent="0" outline="1" outlineData="1" multipleFieldFilters="0" rowHeaderCaption="行ラベル">
  <location ref="U10:V10" firstHeaderRow="1" firstDataRow="1" firstDataCol="1"/>
  <pivotFields count="2">
    <pivotField axis="axisRow" allDrilled="1" subtotalTop="0" showAll="0" sortType="ascending" defaultSubtotal="0" defaultAttributeDrillState="1">
      <items count="18">
        <item x="0"/>
        <item x="1"/>
        <item x="2"/>
        <item x="3"/>
        <item x="4"/>
        <item x="5"/>
        <item x="6"/>
        <item x="7"/>
        <item x="8"/>
        <item x="9"/>
        <item x="10"/>
        <item x="11"/>
        <item x="12"/>
        <item x="13"/>
        <item x="14"/>
        <item x="15"/>
        <item x="16"/>
        <item x="17"/>
      </items>
      <autoSortScope>
        <pivotArea dataOnly="0" outline="0" fieldPosition="0">
          <references count="1">
            <reference field="4294967294" count="1" selected="0">
              <x v="0"/>
            </reference>
          </references>
        </pivotArea>
      </autoSortScope>
    </pivotField>
    <pivotField dataField="1" subtotalTop="0" showAll="0" defaultSubtotal="0"/>
  </pivotFields>
  <rowFields count="1">
    <field x="0"/>
  </rowFields>
  <dataFields count="1">
    <dataField name="年間の合計" fld="1" baseField="0" baseItem="9" numFmtId="171"/>
  </dataFields>
  <pivotHierarchies count="2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ies>
  <pivotTableStyleInfo name="PivotStyleLight20" showRowHeaders="1" showColHeaders="1" showRowStripes="0" showColStripes="0" showLastColumn="1"/>
  <rowHierarchiesUsage count="1">
    <rowHierarchyUsage hierarchyUsage="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Office_63710416_TF03107654_Win32.xltx!支出">
        <x15:activeTabTopLevelEntity name="[支出]"/>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88.xml><?xml version="1.0" encoding="utf-8"?>
<pivotTableDefinition xmlns="http://schemas.openxmlformats.org/spreadsheetml/2006/main" xmlns:mc="http://schemas.openxmlformats.org/markup-compatibility/2006" xmlns:xr="http://schemas.microsoft.com/office/spreadsheetml/2014/revision" mc:Ignorable="xr" xr:uid="{05ED74B9-C19C-4EB8-ACA2-EA273E2C5EE0}" name="PVT_収入" cacheId="1077" applyNumberFormats="0" applyBorderFormats="0" applyFontFormats="0" applyPatternFormats="0" applyAlignmentFormats="0" applyWidthHeightFormats="1" dataCaption="Values" grandTotalCaption="総計" updatedVersion="7" minRefreshableVersion="3" useAutoFormatting="1" itemPrintTitles="1" createdVersion="7" indent="0" outline="1" outlineData="1" multipleFieldFilters="0" rowHeaderCaption="行ラベル">
  <location ref="R10:S10" firstHeaderRow="1" firstDataRow="1" firstDataCol="1"/>
  <pivotFields count="2">
    <pivotField axis="axisRow" allDrilled="1" subtotalTop="0" showAll="0" sortType="ascending" defaultSubtotal="0" defaultAttributeDrillState="1">
      <items count="6">
        <item x="0"/>
        <item x="1"/>
        <item x="2"/>
        <item x="3"/>
        <item x="4"/>
        <item x="5"/>
      </items>
      <autoSortScope>
        <pivotArea dataOnly="0" outline="0" fieldPosition="0">
          <references count="1">
            <reference field="4294967294" count="1" selected="0">
              <x v="0"/>
            </reference>
          </references>
        </pivotArea>
      </autoSortScope>
    </pivotField>
    <pivotField dataField="1" subtotalTop="0" showAll="0" defaultSubtotal="0"/>
  </pivotFields>
  <rowFields count="1">
    <field x="0"/>
  </rowFields>
  <dataFields count="1">
    <dataField name="年間収入" fld="1" baseField="0" baseItem="3" numFmtId="171"/>
  </dataFields>
  <pivotHierarchies count="2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ies>
  <pivotTableStyleInfo name="PivotStyleLight18" showRowHeaders="1" showColHeaders="1" showRowStripes="0" showColStripes="0" showLastColumn="1"/>
  <rowHierarchiesUsage count="1">
    <rowHierarchyUsage hierarchyUsage="0"/>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Office_63710416_TF03107654_Win32.xltx!収入">
        <x15:activeTabTopLevelEntity name="[収入]"/>
      </x15:pivotTableUISettings>
    </ext>
    <ext xmlns:xpdl="http://schemas.microsoft.com/office/spreadsheetml/2016/pivotdefaultlayout" uri="{747A6164-185A-40DC-8AA5-F01512510D54}">
      <xpdl:pivotTableDefinition16 EnabledSubtotalsDefault="0" SubtotalsOnTopDefault="0"/>
    </ext>
  </extLst>
</pivotTableDefinition>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毎日" displayName="毎日" ref="B11:F55" totalsRowCount="1" headerRowDxfId="84" dataDxfId="83" totalsRowDxfId="82">
  <autoFilter ref="B11:F54" xr:uid="{00000000-0009-0000-0100-00000C000000}"/>
  <tableColumns count="5">
    <tableColumn id="1" xr3:uid="{00000000-0010-0000-0000-000001000000}" name="種類" totalsRowLabel=" 集計 " dataDxfId="81" totalsRowDxfId="80"/>
    <tableColumn id="2" xr3:uid="{00000000-0010-0000-0000-000002000000}" name="内容" dataDxfId="79" totalsRowDxfId="78"/>
    <tableColumn id="3" xr3:uid="{00000000-0010-0000-0000-000003000000}" name="毎日" totalsRowFunction="custom" dataDxfId="77" totalsRowDxfId="76">
      <totalsRowFormula>SUMIF(毎日[種類],"収入",毎日[毎日])-SUMIF(毎日[種類],"&lt;&gt;収入",毎日[毎日])</totalsRowFormula>
    </tableColumn>
    <tableColumn id="14" xr3:uid="{00000000-0010-0000-0000-00000E000000}" name="毎月" totalsRowFunction="custom" dataDxfId="75" totalsRowDxfId="74">
      <calculatedColumnFormula>毎日[[#This Row],[年間]]/12</calculatedColumnFormula>
      <totalsRowFormula>SUMIF(毎日[種類],"収入",毎日[毎月])-SUMIF(毎日[種類],"&lt;&gt;収入",毎日[毎月])</totalsRowFormula>
    </tableColumn>
    <tableColumn id="15" xr3:uid="{00000000-0010-0000-0000-00000F000000}" name="年間" totalsRowFunction="custom" dataDxfId="73" totalsRowDxfId="72">
      <calculatedColumnFormula>毎日[[#This Row],[毎日]]*365</calculatedColumnFormula>
      <totalsRowFormula>SUMIF(毎日[種類],"収入",毎日[年間])-SUMIF(毎日[種類],"&lt;&gt;収入",毎日[年間])</totalsRowFormula>
    </tableColumn>
  </tableColumns>
  <tableStyleInfo name="毎日の概要" showFirstColumn="0" showLastColumn="0" showRowStripes="1" showColumnStripes="0"/>
  <extLst>
    <ext xmlns:x14="http://schemas.microsoft.com/office/spreadsheetml/2009/9/main" uri="{504A1905-F514-4f6f-8877-14C23A59335A}">
      <x14:table altTextSummary="種類を選択し、説明と毎日のキャッシュを入力します。毎月や年間のキャッシュ フローはこの表で自動的に計算されます"/>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毎月" displayName="毎月" ref="B4:P48" totalsRowCount="1" headerRowDxfId="69" dataDxfId="67" totalsRowDxfId="66" headerRowBorderDxfId="68">
  <autoFilter ref="B4:P47" xr:uid="{00000000-0009-0000-0100-00000B000000}"/>
  <tableColumns count="15">
    <tableColumn id="1" xr3:uid="{00000000-0010-0000-0100-000001000000}" name="種類" totalsRowLabel=" 集計" dataDxfId="65" totalsRowDxfId="64"/>
    <tableColumn id="2" xr3:uid="{00000000-0010-0000-0100-000002000000}" name="内容" dataDxfId="63" totalsRowDxfId="62"/>
    <tableColumn id="3" xr3:uid="{00000000-0010-0000-0100-000003000000}" name="1 月" totalsRowFunction="custom" dataDxfId="61" totalsRowDxfId="60">
      <totalsRowFormula>SUMIF(毎月[種類],"収入",毎月[1 月])-SUMIF(毎月[種類],"&lt;&gt;収入",毎月[1 月])</totalsRowFormula>
    </tableColumn>
    <tableColumn id="4" xr3:uid="{00000000-0010-0000-0100-000004000000}" name="2 月" totalsRowFunction="custom" dataDxfId="59" totalsRowDxfId="58">
      <totalsRowFormula>SUMIF(毎月[種類],"収入",毎月[2 月])-SUMIF(毎月[種類],"&lt;&gt;収入",毎月[2 月])</totalsRowFormula>
    </tableColumn>
    <tableColumn id="5" xr3:uid="{00000000-0010-0000-0100-000005000000}" name="3 月" totalsRowFunction="custom" dataDxfId="57" totalsRowDxfId="56">
      <totalsRowFormula>SUMIF(毎月[種類],"収入",毎月[3 月])-SUMIF(毎月[種類],"&lt;&gt;収入",毎月[3 月])</totalsRowFormula>
    </tableColumn>
    <tableColumn id="6" xr3:uid="{00000000-0010-0000-0100-000006000000}" name="4 月" totalsRowFunction="custom" dataDxfId="55" totalsRowDxfId="54">
      <totalsRowFormula>SUMIF(毎月[種類],"収入",毎月[4 月])-SUMIF(毎月[種類],"&lt;&gt;収入",毎月[4 月])</totalsRowFormula>
    </tableColumn>
    <tableColumn id="7" xr3:uid="{00000000-0010-0000-0100-000007000000}" name="5 月" totalsRowFunction="custom" dataDxfId="53" totalsRowDxfId="52">
      <totalsRowFormula>SUMIF(毎月[種類],"収入",毎月[5 月])-SUMIF(毎月[種類],"&lt;&gt;収入",毎月[5 月])</totalsRowFormula>
    </tableColumn>
    <tableColumn id="8" xr3:uid="{00000000-0010-0000-0100-000008000000}" name="6 月" totalsRowFunction="custom" dataDxfId="51" totalsRowDxfId="50">
      <totalsRowFormula>SUMIF(毎月[種類],"収入",毎月[6 月])-SUMIF(毎月[種類],"&lt;&gt;収入",毎月[6 月])</totalsRowFormula>
    </tableColumn>
    <tableColumn id="9" xr3:uid="{00000000-0010-0000-0100-000009000000}" name="7 月" totalsRowFunction="custom" dataDxfId="49" totalsRowDxfId="48">
      <totalsRowFormula>SUMIF(毎月[種類],"収入",毎月[7 月])-SUMIF(毎月[種類],"&lt;&gt;収入",毎月[7 月])</totalsRowFormula>
    </tableColumn>
    <tableColumn id="10" xr3:uid="{00000000-0010-0000-0100-00000A000000}" name="8 月" totalsRowFunction="custom" dataDxfId="47" totalsRowDxfId="46">
      <totalsRowFormula>SUMIF(毎月[種類],"収入",毎月[8 月])-SUMIF(毎月[種類],"&lt;&gt;収入",毎月[8 月])</totalsRowFormula>
    </tableColumn>
    <tableColumn id="11" xr3:uid="{00000000-0010-0000-0100-00000B000000}" name="9 月" totalsRowFunction="custom" dataDxfId="45" totalsRowDxfId="44">
      <totalsRowFormula>SUMIF(毎月[種類],"収入",毎月[9 月])-SUMIF(毎月[種類],"&lt;&gt;収入",毎月[9 月])</totalsRowFormula>
    </tableColumn>
    <tableColumn id="12" xr3:uid="{00000000-0010-0000-0100-00000C000000}" name="10 月" totalsRowFunction="custom" dataDxfId="43" totalsRowDxfId="42">
      <totalsRowFormula>SUMIF(毎月[種類],"収入",毎月[10 月])-SUMIF(毎月[種類],"&lt;&gt;収入",毎月[10 月])</totalsRowFormula>
    </tableColumn>
    <tableColumn id="13" xr3:uid="{00000000-0010-0000-0100-00000D000000}" name="11 月" totalsRowFunction="custom" dataDxfId="41" totalsRowDxfId="40">
      <totalsRowFormula>SUMIF(毎月[種類],"収入",毎月[11 月])-SUMIF(毎月[種類],"&lt;&gt;収入",毎月[11 月])</totalsRowFormula>
    </tableColumn>
    <tableColumn id="14" xr3:uid="{00000000-0010-0000-0100-00000E000000}" name="12 月" totalsRowFunction="custom" dataDxfId="39" totalsRowDxfId="38">
      <totalsRowFormula>SUMIF(毎月[種類],"収入",毎月[12 月])-SUMIF(毎月[種類],"&lt;&gt;収入",毎月[12 月])</totalsRowFormula>
    </tableColumn>
    <tableColumn id="15" xr3:uid="{00000000-0010-0000-0100-00000F000000}" name="合計" totalsRowFunction="custom" dataDxfId="37" totalsRowDxfId="36">
      <calculatedColumnFormula>SUM(毎月[[#This Row],[1 月]:[12 月]])</calculatedColumnFormula>
      <totalsRowFormula>SUMIF(毎月[種類],"収入",毎月[合計])-SUMIF(毎月[種類],"&lt;&gt;収入",毎月[合計])</totalsRowFormula>
    </tableColumn>
  </tableColumns>
  <tableStyleInfo name="毎月のキャッシュフロー" showFirstColumn="0" showLastColumn="0" showRowStripes="1" showColumnStripes="0"/>
  <extLst>
    <ext xmlns:x14="http://schemas.microsoft.com/office/spreadsheetml/2009/9/main" uri="{504A1905-F514-4f6f-8877-14C23A59335A}">
      <x14:table altTextSummary="種類を選択し、次の表に各月の説明およびキャッシュ フローを入力します。合計とスパークラインが自動的に更新されます"/>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収入" displayName="収入" ref="B4:D11" totalsRowCount="1" headerRowDxfId="35" dataDxfId="34" totalsRowDxfId="33">
  <tableColumns count="3">
    <tableColumn id="1" xr3:uid="{00000000-0010-0000-0200-000001000000}" name="収入" totalsRowLabel="  集計" dataDxfId="32" totalsRowDxfId="31"/>
    <tableColumn id="2" xr3:uid="{00000000-0010-0000-0200-000002000000}" name="年間  " totalsRowFunction="sum" dataDxfId="30" totalsRowDxfId="29"/>
    <tableColumn id="3" xr3:uid="{00000000-0010-0000-0200-000003000000}" name="毎月 " totalsRowFunction="sum" dataDxfId="28" totalsRowDxfId="27">
      <calculatedColumnFormula>収入[[#This Row],[年間  ]]/12</calculatedColumnFormula>
    </tableColumn>
  </tableColumns>
  <tableStyleInfo name="[個人のキャッシュ フロー] 計算書" showFirstColumn="1" showLastColumn="1" showRowStripes="0" showColumnStripes="0"/>
  <extLst>
    <ext xmlns:x14="http://schemas.microsoft.com/office/spreadsheetml/2009/9/main" uri="{504A1905-F514-4f6f-8877-14C23A59335A}">
      <x14:table altTextSummary="この表に収入の項目と年間の収入を入力します。毎月の収入が自動的に計算されます"/>
    </ext>
  </extLst>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支出" displayName="支出" ref="B4:D23" totalsRowCount="1" headerRowDxfId="26" dataDxfId="25" totalsRowDxfId="24">
  <tableColumns count="3">
    <tableColumn id="1" xr3:uid="{00000000-0010-0000-0300-000001000000}" name="支出" totalsRowLabel="  集計" dataDxfId="23" totalsRowDxfId="22"/>
    <tableColumn id="2" xr3:uid="{00000000-0010-0000-0300-000002000000}" name="年間  " totalsRowFunction="sum" dataDxfId="21" totalsRowDxfId="20"/>
    <tableColumn id="3" xr3:uid="{00000000-0010-0000-0300-000003000000}" name="毎月 " totalsRowFunction="sum" dataDxfId="19" totalsRowDxfId="18">
      <calculatedColumnFormula>支出[[#This Row],[年間  ]]/12</calculatedColumnFormula>
    </tableColumn>
  </tableColumns>
  <tableStyleInfo name="[個人のキャッシュ フロー] 計算書" showFirstColumn="1" showLastColumn="1" showRowStripes="0" showColumnStripes="0"/>
  <extLst>
    <ext xmlns:x14="http://schemas.microsoft.com/office/spreadsheetml/2009/9/main" uri="{504A1905-F514-4f6f-8877-14C23A59335A}">
      <x14:table altTextSummary="このテーブルに支出の項目と年間支出を入力します。毎月の支出は自動的に計算されます"/>
    </ext>
  </extLst>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4000000}" name="自由に使えるお金" displayName="自由に使えるお金" ref="B4:D16" totalsRowCount="1" headerRowDxfId="17" dataDxfId="16" totalsRowDxfId="15">
  <tableColumns count="3">
    <tableColumn id="1" xr3:uid="{00000000-0010-0000-0400-000001000000}" name="自由に使えるお金" totalsRowLabel="  集計" dataDxfId="14" totalsRowDxfId="13"/>
    <tableColumn id="2" xr3:uid="{00000000-0010-0000-0400-000002000000}" name="年間  " totalsRowFunction="sum" dataDxfId="12" totalsRowDxfId="11"/>
    <tableColumn id="3" xr3:uid="{00000000-0010-0000-0400-000003000000}" name="毎月 " totalsRowFunction="sum" dataDxfId="10" totalsRowDxfId="9">
      <calculatedColumnFormula>自由に使えるお金[[#This Row],[年間  ]]/12</calculatedColumnFormula>
    </tableColumn>
  </tableColumns>
  <tableStyleInfo name="[個人のキャッシュ フロー] 計算書" showFirstColumn="1" showLastColumn="1" showRowStripes="0" showColumnStripes="0"/>
  <extLst>
    <ext xmlns:x14="http://schemas.microsoft.com/office/spreadsheetml/2009/9/main" uri="{504A1905-F514-4f6f-8877-14C23A59335A}">
      <x14:table altTextSummary="この表には、自由に使えるお金の支出の項目と年間の自由に使えるお金に支出を入力します。毎月の自由に使えるお金の支出が自動的に計算されます"/>
    </ext>
  </extLst>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5000000}" name="貯蓄" displayName="貯蓄" ref="B4:D10" totalsRowCount="1" headerRowDxfId="8" dataDxfId="7" totalsRowDxfId="6">
  <tableColumns count="3">
    <tableColumn id="1" xr3:uid="{00000000-0010-0000-0500-000001000000}" name="貯蓄" totalsRowLabel=" 集計" dataDxfId="5" totalsRowDxfId="4"/>
    <tableColumn id="2" xr3:uid="{00000000-0010-0000-0500-000002000000}" name="年間  " totalsRowFunction="sum" dataDxfId="3" totalsRowDxfId="2"/>
    <tableColumn id="3" xr3:uid="{00000000-0010-0000-0500-000003000000}" name="毎月 " totalsRowFunction="sum" dataDxfId="1" totalsRowDxfId="0">
      <calculatedColumnFormula>貯蓄[[#This Row],[年間  ]]/12</calculatedColumnFormula>
    </tableColumn>
  </tableColumns>
  <tableStyleInfo name="[個人のキャッシュ フロー] 計算書" showFirstColumn="1" showLastColumn="1" showRowStripes="0" showColumnStripes="0"/>
  <extLst>
    <ext xmlns:x14="http://schemas.microsoft.com/office/spreadsheetml/2009/9/main" uri="{504A1905-F514-4f6f-8877-14C23A59335A}">
      <x14:table altTextSummary="この表に貯蓄の項目と年間貯蓄を入力します。毎月の貯蓄は自動的に計算されます"/>
    </ext>
  </extLst>
</table>
</file>

<file path=xl/theme/theme11.xml><?xml version="1.0" encoding="utf-8"?>
<a:theme xmlns:a="http://schemas.openxmlformats.org/drawingml/2006/main" name="Office Theme">
  <a:themeElements>
    <a:clrScheme name="Personal Cash Flow Statement">
      <a:dk1>
        <a:srgbClr val="000000"/>
      </a:dk1>
      <a:lt1>
        <a:srgbClr val="FFFFFF"/>
      </a:lt1>
      <a:dk2>
        <a:srgbClr val="1A1A17"/>
      </a:dk2>
      <a:lt2>
        <a:srgbClr val="FAF7F0"/>
      </a:lt2>
      <a:accent1>
        <a:srgbClr val="E58555"/>
      </a:accent1>
      <a:accent2>
        <a:srgbClr val="62A293"/>
      </a:accent2>
      <a:accent3>
        <a:srgbClr val="F7AF4F"/>
      </a:accent3>
      <a:accent4>
        <a:srgbClr val="A7BD6F"/>
      </a:accent4>
      <a:accent5>
        <a:srgbClr val="D5BD85"/>
      </a:accent5>
      <a:accent6>
        <a:srgbClr val="996B7B"/>
      </a:accent6>
      <a:hlink>
        <a:srgbClr val="A7BD6F"/>
      </a:hlink>
      <a:folHlink>
        <a:srgbClr val="996B7B"/>
      </a:folHlink>
    </a:clrScheme>
    <a:fontScheme name="Custom 68">
      <a:majorFont>
        <a:latin typeface="Cambria"/>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5.xml.rels>&#65279;<?xml version="1.0" encoding="utf-8"?><Relationships xmlns="http://schemas.openxmlformats.org/package/2006/relationships"><Relationship Type="http://schemas.openxmlformats.org/officeDocument/2006/relationships/drawing" Target="/xl/drawings/drawing15.xml" Id="rId2" /><Relationship Type="http://schemas.openxmlformats.org/officeDocument/2006/relationships/printerSettings" Target="/xl/printerSettings/printerSettings15.bin" Id="rId1" /></Relationships>
</file>

<file path=xl/worksheets/_rels/sheet24.xml.rels>&#65279;<?xml version="1.0" encoding="utf-8"?><Relationships xmlns="http://schemas.openxmlformats.org/package/2006/relationships"><Relationship Type="http://schemas.openxmlformats.org/officeDocument/2006/relationships/table" Target="/xl/tables/table14.xml" Id="rId3" /><Relationship Type="http://schemas.openxmlformats.org/officeDocument/2006/relationships/drawing" Target="/xl/drawings/drawing24.xml" Id="rId2" /><Relationship Type="http://schemas.openxmlformats.org/officeDocument/2006/relationships/printerSettings" Target="/xl/printerSettings/printerSettings24.bin" Id="rId1" /></Relationships>
</file>

<file path=xl/worksheets/_rels/sheet32.xml.rels>&#65279;<?xml version="1.0" encoding="utf-8"?><Relationships xmlns="http://schemas.openxmlformats.org/package/2006/relationships"><Relationship Type="http://schemas.openxmlformats.org/officeDocument/2006/relationships/table" Target="/xl/tables/table22.xml" Id="rId3" /><Relationship Type="http://schemas.openxmlformats.org/officeDocument/2006/relationships/drawing" Target="/xl/drawings/drawing32.xml" Id="rId2" /><Relationship Type="http://schemas.openxmlformats.org/officeDocument/2006/relationships/printerSettings" Target="/xl/printerSettings/printerSettings32.bin" Id="rId1" /></Relationships>
</file>

<file path=xl/worksheets/_rels/sheet48.xml.rels>&#65279;<?xml version="1.0" encoding="utf-8"?><Relationships xmlns="http://schemas.openxmlformats.org/package/2006/relationships"><Relationship Type="http://schemas.openxmlformats.org/officeDocument/2006/relationships/pivotTable" Target="/xl/pivotTables/pivotTable75.xml" Id="rId3" /><Relationship Type="http://schemas.openxmlformats.org/officeDocument/2006/relationships/pivotTable" Target="/xl/pivotTables/pivotTable66.xml" Id="rId2" /><Relationship Type="http://schemas.openxmlformats.org/officeDocument/2006/relationships/pivotTable" Target="/xl/pivotTables/pivotTable57.xml" Id="rId1" /><Relationship Type="http://schemas.openxmlformats.org/officeDocument/2006/relationships/drawing" Target="/xl/drawings/drawing48.xml" Id="rId6" /><Relationship Type="http://schemas.openxmlformats.org/officeDocument/2006/relationships/printerSettings" Target="/xl/printerSettings/printerSettings48.bin" Id="rId5" /><Relationship Type="http://schemas.openxmlformats.org/officeDocument/2006/relationships/pivotTable" Target="/xl/pivotTables/pivotTable88.xml" Id="rId4" /></Relationships>
</file>

<file path=xl/worksheets/_rels/sheet57.xml.rels>&#65279;<?xml version="1.0" encoding="utf-8"?><Relationships xmlns="http://schemas.openxmlformats.org/package/2006/relationships"><Relationship Type="http://schemas.openxmlformats.org/officeDocument/2006/relationships/table" Target="/xl/tables/table36.xml" Id="rId3" /><Relationship Type="http://schemas.openxmlformats.org/officeDocument/2006/relationships/drawing" Target="/xl/drawings/drawing57.xml" Id="rId2" /><Relationship Type="http://schemas.openxmlformats.org/officeDocument/2006/relationships/printerSettings" Target="/xl/printerSettings/printerSettings57.bin" Id="rId1" /></Relationships>
</file>

<file path=xl/worksheets/_rels/sheet66.xml.rels>&#65279;<?xml version="1.0" encoding="utf-8"?><Relationships xmlns="http://schemas.openxmlformats.org/package/2006/relationships"><Relationship Type="http://schemas.openxmlformats.org/officeDocument/2006/relationships/table" Target="/xl/tables/table45.xml" Id="rId3" /><Relationship Type="http://schemas.openxmlformats.org/officeDocument/2006/relationships/drawing" Target="/xl/drawings/drawing66.xml" Id="rId2" /><Relationship Type="http://schemas.openxmlformats.org/officeDocument/2006/relationships/printerSettings" Target="/xl/printerSettings/printerSettings66.bin" Id="rId1" /></Relationships>
</file>

<file path=xl/worksheets/_rels/sheet73.xml.rels>&#65279;<?xml version="1.0" encoding="utf-8"?><Relationships xmlns="http://schemas.openxmlformats.org/package/2006/relationships"><Relationship Type="http://schemas.openxmlformats.org/officeDocument/2006/relationships/table" Target="/xl/tables/table53.xml" Id="rId3" /><Relationship Type="http://schemas.openxmlformats.org/officeDocument/2006/relationships/drawing" Target="/xl/drawings/drawing73.xml" Id="rId2" /><Relationship Type="http://schemas.openxmlformats.org/officeDocument/2006/relationships/printerSettings" Target="/xl/printerSettings/printerSettings73.bin" Id="rId1" /></Relationships>
</file>

<file path=xl/worksheets/_rels/sheet81.xml.rels>&#65279;<?xml version="1.0" encoding="utf-8"?><Relationships xmlns="http://schemas.openxmlformats.org/package/2006/relationships"><Relationship Type="http://schemas.openxmlformats.org/officeDocument/2006/relationships/table" Target="/xl/tables/table61.xml" Id="rId3" /><Relationship Type="http://schemas.openxmlformats.org/officeDocument/2006/relationships/drawing" Target="/xl/drawings/drawing81.xml" Id="rId2" /><Relationship Type="http://schemas.openxmlformats.org/officeDocument/2006/relationships/printerSettings" Target="/xl/printerSettings/printerSettings81.bin" Id="rId1" /></Relationships>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L7"/>
  <sheetViews>
    <sheetView showGridLines="0" tabSelected="1" zoomScaleNormal="100" workbookViewId="0"/>
  </sheetViews>
  <sheetFormatPr defaultColWidth="8.88671875" defaultRowHeight="14.25"/>
  <cols>
    <col min="1" max="1" width="1.77734375" style="1" customWidth="1"/>
    <col min="2" max="2" width="30.33203125" style="1" customWidth="1"/>
    <col min="3" max="3" width="1.33203125" style="1" customWidth="1"/>
    <col min="4" max="4" width="1.77734375" style="1" customWidth="1"/>
    <col min="5" max="5" width="30.33203125" style="1" customWidth="1"/>
    <col min="6" max="6" width="1.33203125" style="1" customWidth="1"/>
    <col min="7" max="7" width="1.77734375" style="1" customWidth="1"/>
    <col min="8" max="8" width="31.44140625" style="1" customWidth="1"/>
    <col min="9" max="9" width="1.33203125" style="1" customWidth="1"/>
    <col min="10" max="11" width="14.77734375" style="1" customWidth="1"/>
    <col min="12" max="12" width="1.77734375" style="1" customWidth="1"/>
    <col min="13" max="16384" width="8.88671875" style="1"/>
  </cols>
  <sheetData>
    <row r="1" spans="1:12" s="5" customFormat="1" ht="43.5" customHeight="1">
      <c r="A1" s="20"/>
      <c r="B1" s="21"/>
      <c r="C1" s="21"/>
      <c r="D1" s="21"/>
      <c r="E1" s="21"/>
      <c r="F1" s="21"/>
      <c r="G1" s="21"/>
      <c r="H1" s="21"/>
      <c r="I1" s="21"/>
      <c r="J1" s="21"/>
      <c r="K1" s="21"/>
      <c r="L1" s="21" t="s">
        <v>8</v>
      </c>
    </row>
    <row r="2" spans="1:12" s="4" customFormat="1" ht="75" customHeight="1">
      <c r="A2" s="22"/>
      <c r="B2" s="91" t="s">
        <v>0</v>
      </c>
      <c r="C2" s="91"/>
      <c r="D2" s="91"/>
      <c r="E2" s="91"/>
      <c r="F2" s="91"/>
      <c r="G2" s="91"/>
      <c r="H2" s="91"/>
      <c r="I2" s="23"/>
      <c r="J2" s="22"/>
      <c r="K2" s="22"/>
      <c r="L2" s="22"/>
    </row>
    <row r="3" spans="1:12" s="16" customFormat="1" ht="43.5" customHeight="1">
      <c r="A3" s="24"/>
      <c r="B3" s="92" t="s">
        <v>1</v>
      </c>
      <c r="C3" s="92"/>
      <c r="D3" s="92"/>
      <c r="E3" s="92"/>
      <c r="F3" s="92"/>
      <c r="G3" s="92"/>
      <c r="H3" s="92"/>
      <c r="I3" s="92"/>
      <c r="J3" s="24"/>
      <c r="K3" s="24"/>
      <c r="L3" s="24"/>
    </row>
    <row r="4" spans="1:12" ht="9" customHeight="1">
      <c r="A4"/>
      <c r="B4"/>
      <c r="C4"/>
      <c r="D4"/>
      <c r="E4"/>
      <c r="F4"/>
      <c r="G4"/>
      <c r="H4"/>
      <c r="I4"/>
      <c r="J4"/>
      <c r="K4"/>
      <c r="L4"/>
    </row>
    <row r="5" spans="1:12" s="3" customFormat="1" ht="36" customHeight="1">
      <c r="A5" s="25"/>
      <c r="B5" s="26" t="s">
        <v>2</v>
      </c>
      <c r="C5" s="26"/>
      <c r="D5" s="25"/>
      <c r="E5" s="27" t="s">
        <v>4</v>
      </c>
      <c r="F5" s="27"/>
      <c r="G5" s="25"/>
      <c r="H5" s="28" t="s">
        <v>6</v>
      </c>
      <c r="I5" s="28"/>
      <c r="J5" s="25"/>
      <c r="K5" s="25"/>
      <c r="L5" s="25"/>
    </row>
    <row r="6" spans="1:12" ht="9" customHeight="1">
      <c r="A6"/>
      <c r="B6" s="29"/>
      <c r="C6" s="29"/>
      <c r="D6"/>
      <c r="E6" s="30"/>
      <c r="F6" s="30"/>
      <c r="G6"/>
      <c r="H6" s="31"/>
      <c r="I6" s="31"/>
      <c r="J6"/>
      <c r="K6"/>
      <c r="L6"/>
    </row>
    <row r="7" spans="1:12" s="8" customFormat="1" ht="111" customHeight="1">
      <c r="A7" s="32"/>
      <c r="B7" s="33" t="s">
        <v>3</v>
      </c>
      <c r="C7" s="33"/>
      <c r="D7" s="32"/>
      <c r="E7" s="34" t="s">
        <v>5</v>
      </c>
      <c r="F7" s="34"/>
      <c r="G7" s="32"/>
      <c r="H7" s="35" t="s">
        <v>7</v>
      </c>
      <c r="I7" s="35"/>
      <c r="J7" s="32"/>
      <c r="K7" s="32"/>
      <c r="L7" s="32"/>
    </row>
  </sheetData>
  <mergeCells count="2">
    <mergeCell ref="B2:H2"/>
    <mergeCell ref="B3:I3"/>
  </mergeCells>
  <phoneticPr fontId="62"/>
  <dataValidations count="6">
    <dataValidation allowBlank="1" showInputMessage="1" showErrorMessage="1" promptTitle="個人のキャッシュ フロー" prompt="このブックでは、シンプルな個人のキャッシュ フロー計算書を作成します。_x000a__x000a_この [ガイド] ワークシートを使用し、さまざまなキャッシュ フローについて理解します。_x000a__x000a_他のワークシートに移動するには、右上のリンクを使用します。" sqref="A1" xr:uid="{00000000-0002-0000-0000-000000000000}"/>
    <dataValidation allowBlank="1" showInputMessage="1" showErrorMessage="1" prompt="このワークシートのタイトルは、このセルに表示されます。下のセルにヒント、行 5 に年間のキャッシュ フロー、毎月のキャッシュ フロー、毎日のキャッシュ フローの手順が表示されます" sqref="I2" xr:uid="{00000000-0002-0000-0000-000001000000}"/>
    <dataValidation allowBlank="1" showInputMessage="1" showErrorMessage="1" prompt="下のセルに年間のキャッシュ フローを作成する方法が表示されます" sqref="H5" xr:uid="{00000000-0002-0000-0000-000002000000}"/>
    <dataValidation allowBlank="1" showInputMessage="1" showErrorMessage="1" prompt="下のセルに毎月のキャッシュ フローを作成する方法が表示されます" sqref="E5" xr:uid="{00000000-0002-0000-0000-000003000000}"/>
    <dataValidation allowBlank="1" showInputMessage="1" showErrorMessage="1" prompt="下のセルに毎日のキャッシュ フローを作成する方法が表示されます" sqref="B5" xr:uid="{00000000-0002-0000-0000-000004000000}"/>
    <dataValidation allowBlank="1" showInputMessage="1" showErrorMessage="1" prompt="このワークシートのタイトルは、このセルに表示されます。下のセルにヒント、行 7 に年間のキャッシュ フロー、毎月のキャッシュ フロー、毎日のキャッシュ フローの手順が表示されます。" sqref="B2:H2" xr:uid="{00000000-0002-0000-0000-000005000000}"/>
  </dataValidations>
  <printOptions horizontalCentered="1"/>
  <pageMargins left="0.25" right="0.25" top="0.5" bottom="0.5" header="0.5" footer="0.5"/>
  <pageSetup paperSize="9" fitToHeight="0" orientation="landscape" r:id="rId1"/>
  <headerFooter differentFirst="1">
    <oddFooter>Page &amp;P of &amp;N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pageSetUpPr autoPageBreaks="0" fitToPage="1"/>
  </sheetPr>
  <dimension ref="A1:J55"/>
  <sheetViews>
    <sheetView showGridLines="0" zoomScaleNormal="100" workbookViewId="0"/>
  </sheetViews>
  <sheetFormatPr defaultColWidth="16.6640625" defaultRowHeight="30" customHeight="1"/>
  <cols>
    <col min="1" max="1" width="1.77734375" style="10" customWidth="1"/>
    <col min="2" max="2" width="17.21875" style="10" customWidth="1"/>
    <col min="3" max="3" width="19.44140625" style="10" customWidth="1"/>
    <col min="4" max="5" width="16.6640625" style="10"/>
    <col min="6" max="9" width="14.77734375" style="10" customWidth="1"/>
    <col min="10" max="10" width="1.77734375" style="10" customWidth="1"/>
    <col min="11" max="16384" width="16.6640625" style="10"/>
  </cols>
  <sheetData>
    <row r="1" spans="1:10" s="6" customFormat="1" ht="44.1" customHeight="1">
      <c r="A1" s="36"/>
      <c r="B1" s="37" t="s">
        <v>0</v>
      </c>
      <c r="C1" s="37"/>
      <c r="D1" s="37"/>
      <c r="E1" s="37"/>
      <c r="F1" s="37"/>
      <c r="G1" s="37"/>
      <c r="H1" s="37"/>
      <c r="I1" s="37"/>
      <c r="J1" s="37"/>
    </row>
    <row r="2" spans="1:10" s="2" customFormat="1" ht="44.1" customHeight="1">
      <c r="A2"/>
      <c r="B2" s="38"/>
      <c r="C2" s="38" t="s">
        <v>16</v>
      </c>
      <c r="D2" s="93">
        <f>DailyCashFlow</f>
        <v>577.83999999999992</v>
      </c>
      <c r="E2" s="93"/>
      <c r="F2" s="94" t="s">
        <v>57</v>
      </c>
      <c r="G2" s="94"/>
      <c r="H2" s="94"/>
      <c r="I2" s="94"/>
      <c r="J2"/>
    </row>
    <row r="3" spans="1:10" s="2" customFormat="1" ht="33.950000000000003" customHeight="1">
      <c r="A3"/>
      <c r="B3" s="39"/>
      <c r="C3" s="39"/>
      <c r="D3" s="40"/>
      <c r="E3" s="40"/>
      <c r="F3" s="41"/>
      <c r="G3" s="41"/>
      <c r="H3" s="41"/>
      <c r="I3" s="41"/>
      <c r="J3"/>
    </row>
    <row r="4" spans="1:10" s="8" customFormat="1" ht="33.75" customHeight="1" thickBot="1">
      <c r="A4" s="32"/>
      <c r="B4" s="42" t="s">
        <v>9</v>
      </c>
      <c r="C4" s="43"/>
      <c r="D4" s="43"/>
      <c r="E4" s="43"/>
      <c r="F4" s="44"/>
      <c r="G4" s="44"/>
      <c r="H4" s="44"/>
      <c r="I4" s="32"/>
      <c r="J4" s="32"/>
    </row>
    <row r="5" spans="1:10" s="15" customFormat="1" ht="30" customHeight="1">
      <c r="A5" s="32"/>
      <c r="B5" s="72" t="s">
        <v>10</v>
      </c>
      <c r="C5" s="73" t="s">
        <v>17</v>
      </c>
      <c r="D5" s="73" t="s">
        <v>55</v>
      </c>
      <c r="E5" s="73" t="s">
        <v>56</v>
      </c>
      <c r="F5" s="32"/>
      <c r="G5" s="32"/>
      <c r="H5" s="32"/>
      <c r="I5" s="32"/>
      <c r="J5" s="32"/>
    </row>
    <row r="6" spans="1:10" s="8" customFormat="1" ht="30" customHeight="1">
      <c r="A6" s="32"/>
      <c r="B6" s="74" t="s">
        <v>11</v>
      </c>
      <c r="C6" s="75">
        <f>SUMIF(毎日[種類],$B6,毎日[毎日])</f>
        <v>342.47</v>
      </c>
      <c r="D6" s="75">
        <f>SUMIF(毎日[種類],$B6,毎日[毎月])</f>
        <v>10416.795833333334</v>
      </c>
      <c r="E6" s="75">
        <f>SUMIF(毎日[種類],$B6,毎日[年間])</f>
        <v>125001.55000000002</v>
      </c>
      <c r="F6" s="32"/>
      <c r="G6" s="32"/>
      <c r="H6" s="32"/>
      <c r="I6" s="32"/>
      <c r="J6" s="32"/>
    </row>
    <row r="7" spans="1:10" s="8" customFormat="1" ht="30" customHeight="1">
      <c r="A7" s="32"/>
      <c r="B7" s="76" t="s">
        <v>12</v>
      </c>
      <c r="C7" s="75">
        <f>SUMIF(毎日[種類],$B7,毎日[毎日])</f>
        <v>136.05999999999997</v>
      </c>
      <c r="D7" s="75">
        <f>SUMIF(毎日[種類],$B7,毎日[毎月])</f>
        <v>4138.4916666666668</v>
      </c>
      <c r="E7" s="75">
        <f>SUMIF(毎日[種類],$B7,毎日[年間])</f>
        <v>49661.899999999994</v>
      </c>
      <c r="F7" s="32"/>
      <c r="G7" s="32"/>
      <c r="H7" s="32"/>
      <c r="I7" s="32"/>
      <c r="J7" s="32"/>
    </row>
    <row r="8" spans="1:10" s="8" customFormat="1" ht="30" customHeight="1">
      <c r="A8" s="32"/>
      <c r="B8" s="76" t="s">
        <v>13</v>
      </c>
      <c r="C8" s="75">
        <f>SUMIF(毎日[種類],$B8,毎日[毎日])</f>
        <v>36.29</v>
      </c>
      <c r="D8" s="75">
        <f>SUMIF(毎日[種類],$B8,毎日[毎月])</f>
        <v>1103.8208333333334</v>
      </c>
      <c r="E8" s="75">
        <f>SUMIF(毎日[種類],$B8,毎日[年間])</f>
        <v>13245.849999999999</v>
      </c>
      <c r="F8" s="32"/>
      <c r="G8" s="32"/>
      <c r="H8" s="32"/>
      <c r="I8" s="32"/>
      <c r="J8" s="32"/>
    </row>
    <row r="9" spans="1:10" s="8" customFormat="1" ht="30" customHeight="1">
      <c r="A9" s="32"/>
      <c r="B9" s="76" t="s">
        <v>14</v>
      </c>
      <c r="C9" s="75">
        <f>SUMIF(毎日[種類],$B9,毎日[毎日])</f>
        <v>63.019999999999996</v>
      </c>
      <c r="D9" s="75">
        <f>SUMIF(毎日[種類],$B9,毎日[毎月])</f>
        <v>1916.8583333333333</v>
      </c>
      <c r="E9" s="75">
        <f>SUMIF(毎日[種類],$B9,毎日[年間])</f>
        <v>23002.300000000003</v>
      </c>
      <c r="F9" s="32"/>
      <c r="G9" s="32"/>
      <c r="H9" s="32"/>
      <c r="I9" s="32"/>
      <c r="J9" s="32"/>
    </row>
    <row r="10" spans="1:10" s="2" customFormat="1" ht="33.950000000000003" customHeight="1">
      <c r="A10"/>
      <c r="B10" s="39"/>
      <c r="C10" s="39"/>
      <c r="D10" s="40"/>
      <c r="E10" s="40"/>
      <c r="F10" s="41"/>
      <c r="G10" s="41"/>
      <c r="H10" s="41"/>
      <c r="I10" s="41"/>
      <c r="J10"/>
    </row>
    <row r="11" spans="1:10" s="8" customFormat="1" ht="33.950000000000003" customHeight="1">
      <c r="A11" s="32"/>
      <c r="B11" s="77" t="s">
        <v>15</v>
      </c>
      <c r="C11" s="78" t="s">
        <v>18</v>
      </c>
      <c r="D11" s="78" t="s">
        <v>17</v>
      </c>
      <c r="E11" s="78" t="s">
        <v>55</v>
      </c>
      <c r="F11" s="78" t="s">
        <v>58</v>
      </c>
      <c r="G11" s="32"/>
      <c r="H11" s="32"/>
      <c r="I11" s="32"/>
      <c r="J11" s="32"/>
    </row>
    <row r="12" spans="1:10" ht="30" customHeight="1">
      <c r="A12" s="45"/>
      <c r="B12" s="79" t="s">
        <v>11</v>
      </c>
      <c r="C12" s="45" t="s">
        <v>19</v>
      </c>
      <c r="D12" s="80">
        <v>246.58</v>
      </c>
      <c r="E12" s="80">
        <f>毎日[[#This Row],[年間]]/12</f>
        <v>7500.1416666666673</v>
      </c>
      <c r="F12" s="80">
        <f>毎日[[#This Row],[毎日]]*365</f>
        <v>90001.700000000012</v>
      </c>
      <c r="G12" s="45"/>
      <c r="H12" s="45"/>
      <c r="I12" s="45"/>
      <c r="J12" s="45"/>
    </row>
    <row r="13" spans="1:10" ht="30" customHeight="1">
      <c r="A13" s="45"/>
      <c r="B13" s="79" t="s">
        <v>11</v>
      </c>
      <c r="C13" s="45" t="s">
        <v>20</v>
      </c>
      <c r="D13" s="80">
        <v>13.7</v>
      </c>
      <c r="E13" s="80">
        <f>毎日[[#This Row],[年間]]/12</f>
        <v>416.70833333333331</v>
      </c>
      <c r="F13" s="80">
        <f>毎日[[#This Row],[毎日]]*365</f>
        <v>5000.5</v>
      </c>
      <c r="G13" s="45"/>
      <c r="H13" s="45"/>
      <c r="I13" s="45"/>
      <c r="J13" s="45"/>
    </row>
    <row r="14" spans="1:10" ht="30" customHeight="1">
      <c r="A14" s="45"/>
      <c r="B14" s="79" t="s">
        <v>11</v>
      </c>
      <c r="C14" s="45" t="s">
        <v>21</v>
      </c>
      <c r="D14" s="80">
        <v>82.19</v>
      </c>
      <c r="E14" s="80">
        <f>毎日[[#This Row],[年間]]/12</f>
        <v>2499.9458333333332</v>
      </c>
      <c r="F14" s="80">
        <f>毎日[[#This Row],[毎日]]*365</f>
        <v>29999.35</v>
      </c>
      <c r="G14" s="45"/>
      <c r="H14" s="45"/>
      <c r="I14" s="45"/>
      <c r="J14" s="45"/>
    </row>
    <row r="15" spans="1:10" ht="30" customHeight="1">
      <c r="A15" s="45"/>
      <c r="B15" s="79" t="s">
        <v>11</v>
      </c>
      <c r="C15" s="45" t="s">
        <v>22</v>
      </c>
      <c r="D15" s="80">
        <v>0</v>
      </c>
      <c r="E15" s="80">
        <f>毎日[[#This Row],[年間]]/12</f>
        <v>0</v>
      </c>
      <c r="F15" s="80">
        <f>毎日[[#This Row],[毎日]]*365</f>
        <v>0</v>
      </c>
      <c r="G15" s="45"/>
      <c r="H15" s="45"/>
      <c r="I15" s="45"/>
      <c r="J15" s="45"/>
    </row>
    <row r="16" spans="1:10" ht="30" customHeight="1">
      <c r="A16" s="45"/>
      <c r="B16" s="79" t="s">
        <v>11</v>
      </c>
      <c r="C16" s="45" t="s">
        <v>23</v>
      </c>
      <c r="D16" s="80">
        <v>0</v>
      </c>
      <c r="E16" s="80">
        <f>毎日[[#This Row],[年間]]/12</f>
        <v>0</v>
      </c>
      <c r="F16" s="80">
        <f>毎日[[#This Row],[毎日]]*365</f>
        <v>0</v>
      </c>
      <c r="G16" s="45"/>
      <c r="H16" s="45"/>
      <c r="I16" s="45"/>
      <c r="J16" s="45"/>
    </row>
    <row r="17" spans="1:10" ht="30" customHeight="1">
      <c r="A17" s="45"/>
      <c r="B17" s="79" t="s">
        <v>11</v>
      </c>
      <c r="C17" s="45" t="s">
        <v>24</v>
      </c>
      <c r="D17" s="80">
        <v>0</v>
      </c>
      <c r="E17" s="80">
        <f>毎日[[#This Row],[年間]]/12</f>
        <v>0</v>
      </c>
      <c r="F17" s="80">
        <f>毎日[[#This Row],[毎日]]*365</f>
        <v>0</v>
      </c>
      <c r="G17" s="45"/>
      <c r="H17" s="45"/>
      <c r="I17" s="45"/>
      <c r="J17" s="45"/>
    </row>
    <row r="18" spans="1:10" ht="30" customHeight="1">
      <c r="A18" s="45"/>
      <c r="B18" s="79" t="s">
        <v>12</v>
      </c>
      <c r="C18" s="45" t="s">
        <v>25</v>
      </c>
      <c r="D18" s="80">
        <v>41.1</v>
      </c>
      <c r="E18" s="80">
        <f>毎日[[#This Row],[年間]]/12</f>
        <v>1250.125</v>
      </c>
      <c r="F18" s="80">
        <f>毎日[[#This Row],[毎日]]*365</f>
        <v>15001.5</v>
      </c>
      <c r="G18" s="45"/>
      <c r="H18" s="45"/>
      <c r="I18" s="45"/>
      <c r="J18" s="45"/>
    </row>
    <row r="19" spans="1:10" ht="30" customHeight="1">
      <c r="A19" s="45"/>
      <c r="B19" s="79" t="s">
        <v>12</v>
      </c>
      <c r="C19" s="45" t="s">
        <v>26</v>
      </c>
      <c r="D19" s="80">
        <v>6.85</v>
      </c>
      <c r="E19" s="80">
        <f>毎日[[#This Row],[年間]]/12</f>
        <v>208.35416666666666</v>
      </c>
      <c r="F19" s="80">
        <f>毎日[[#This Row],[毎日]]*365</f>
        <v>2500.25</v>
      </c>
      <c r="G19" s="45"/>
      <c r="H19" s="45"/>
      <c r="I19" s="45"/>
      <c r="J19" s="45"/>
    </row>
    <row r="20" spans="1:10" ht="30" customHeight="1">
      <c r="A20" s="45"/>
      <c r="B20" s="79" t="s">
        <v>12</v>
      </c>
      <c r="C20" s="45" t="s">
        <v>27</v>
      </c>
      <c r="D20" s="80">
        <v>0.55000000000000004</v>
      </c>
      <c r="E20" s="80">
        <f>毎日[[#This Row],[年間]]/12</f>
        <v>16.729166666666668</v>
      </c>
      <c r="F20" s="80">
        <f>毎日[[#This Row],[毎日]]*365</f>
        <v>200.75000000000003</v>
      </c>
      <c r="G20" s="45"/>
      <c r="H20" s="45"/>
      <c r="I20" s="45"/>
      <c r="J20" s="45"/>
    </row>
    <row r="21" spans="1:10" ht="30" customHeight="1">
      <c r="A21" s="45"/>
      <c r="B21" s="79" t="s">
        <v>12</v>
      </c>
      <c r="C21" s="45" t="s">
        <v>28</v>
      </c>
      <c r="D21" s="80">
        <v>10.96</v>
      </c>
      <c r="E21" s="80">
        <f>毎日[[#This Row],[年間]]/12</f>
        <v>333.36666666666667</v>
      </c>
      <c r="F21" s="80">
        <f>毎日[[#This Row],[毎日]]*365</f>
        <v>4000.4</v>
      </c>
      <c r="G21" s="45"/>
      <c r="H21" s="45"/>
      <c r="I21" s="45"/>
      <c r="J21" s="45"/>
    </row>
    <row r="22" spans="1:10" ht="30" customHeight="1">
      <c r="A22" s="45"/>
      <c r="B22" s="79" t="s">
        <v>12</v>
      </c>
      <c r="C22" s="45" t="s">
        <v>29</v>
      </c>
      <c r="D22" s="80">
        <v>41.1</v>
      </c>
      <c r="E22" s="80">
        <f>毎日[[#This Row],[年間]]/12</f>
        <v>1250.125</v>
      </c>
      <c r="F22" s="80">
        <f>毎日[[#This Row],[毎日]]*365</f>
        <v>15001.5</v>
      </c>
      <c r="G22" s="45"/>
      <c r="H22" s="45"/>
      <c r="I22" s="45"/>
      <c r="J22" s="45"/>
    </row>
    <row r="23" spans="1:10" ht="30" customHeight="1">
      <c r="A23" s="45"/>
      <c r="B23" s="79" t="s">
        <v>12</v>
      </c>
      <c r="C23" s="45" t="s">
        <v>30</v>
      </c>
      <c r="D23" s="80">
        <v>0.68</v>
      </c>
      <c r="E23" s="80">
        <f>毎日[[#This Row],[年間]]/12</f>
        <v>20.683333333333334</v>
      </c>
      <c r="F23" s="80">
        <f>毎日[[#This Row],[毎日]]*365</f>
        <v>248.20000000000002</v>
      </c>
      <c r="G23" s="45"/>
      <c r="H23" s="45"/>
      <c r="I23" s="45"/>
      <c r="J23" s="45"/>
    </row>
    <row r="24" spans="1:10" ht="30" customHeight="1">
      <c r="A24" s="45"/>
      <c r="B24" s="79" t="s">
        <v>12</v>
      </c>
      <c r="C24" s="45" t="s">
        <v>31</v>
      </c>
      <c r="D24" s="80">
        <v>3.29</v>
      </c>
      <c r="E24" s="80">
        <f>毎日[[#This Row],[年間]]/12</f>
        <v>100.07083333333333</v>
      </c>
      <c r="F24" s="80">
        <f>毎日[[#This Row],[毎日]]*365</f>
        <v>1200.8499999999999</v>
      </c>
      <c r="G24" s="45"/>
      <c r="H24" s="45"/>
      <c r="I24" s="45"/>
      <c r="J24" s="45"/>
    </row>
    <row r="25" spans="1:10" ht="30" customHeight="1">
      <c r="A25" s="45"/>
      <c r="B25" s="79" t="s">
        <v>12</v>
      </c>
      <c r="C25" s="45" t="s">
        <v>32</v>
      </c>
      <c r="D25" s="80">
        <v>1.64</v>
      </c>
      <c r="E25" s="80">
        <f>毎日[[#This Row],[年間]]/12</f>
        <v>49.883333333333326</v>
      </c>
      <c r="F25" s="80">
        <f>毎日[[#This Row],[毎日]]*365</f>
        <v>598.59999999999991</v>
      </c>
      <c r="G25" s="45"/>
      <c r="H25" s="45"/>
      <c r="I25" s="45"/>
      <c r="J25" s="45"/>
    </row>
    <row r="26" spans="1:10" ht="30" customHeight="1">
      <c r="A26" s="45"/>
      <c r="B26" s="79" t="s">
        <v>12</v>
      </c>
      <c r="C26" s="45" t="s">
        <v>33</v>
      </c>
      <c r="D26" s="80">
        <v>1.64</v>
      </c>
      <c r="E26" s="80">
        <f>毎日[[#This Row],[年間]]/12</f>
        <v>49.883333333333326</v>
      </c>
      <c r="F26" s="80">
        <f>毎日[[#This Row],[毎日]]*365</f>
        <v>598.59999999999991</v>
      </c>
      <c r="G26" s="45"/>
      <c r="H26" s="45"/>
      <c r="I26" s="45"/>
      <c r="J26" s="45"/>
    </row>
    <row r="27" spans="1:10" ht="30" customHeight="1">
      <c r="A27" s="45"/>
      <c r="B27" s="79" t="s">
        <v>12</v>
      </c>
      <c r="C27" s="45" t="s">
        <v>34</v>
      </c>
      <c r="D27" s="80">
        <v>0.82</v>
      </c>
      <c r="E27" s="80">
        <f>毎日[[#This Row],[年間]]/12</f>
        <v>24.941666666666663</v>
      </c>
      <c r="F27" s="80">
        <f>毎日[[#This Row],[毎日]]*365</f>
        <v>299.29999999999995</v>
      </c>
      <c r="G27" s="45"/>
      <c r="H27" s="45"/>
      <c r="I27" s="45"/>
      <c r="J27" s="45"/>
    </row>
    <row r="28" spans="1:10" ht="30" customHeight="1">
      <c r="A28" s="45"/>
      <c r="B28" s="79" t="s">
        <v>12</v>
      </c>
      <c r="C28" s="45" t="s">
        <v>35</v>
      </c>
      <c r="D28" s="80">
        <v>0.41</v>
      </c>
      <c r="E28" s="80">
        <f>毎日[[#This Row],[年間]]/12</f>
        <v>12.470833333333331</v>
      </c>
      <c r="F28" s="80">
        <f>毎日[[#This Row],[毎日]]*365</f>
        <v>149.64999999999998</v>
      </c>
      <c r="G28" s="45"/>
      <c r="H28" s="45"/>
      <c r="I28" s="45"/>
      <c r="J28" s="45"/>
    </row>
    <row r="29" spans="1:10" ht="30" customHeight="1">
      <c r="A29" s="45"/>
      <c r="B29" s="79" t="s">
        <v>12</v>
      </c>
      <c r="C29" s="45" t="s">
        <v>36</v>
      </c>
      <c r="D29" s="80">
        <v>1.64</v>
      </c>
      <c r="E29" s="80">
        <f>毎日[[#This Row],[年間]]/12</f>
        <v>49.883333333333326</v>
      </c>
      <c r="F29" s="80">
        <f>毎日[[#This Row],[毎日]]*365</f>
        <v>598.59999999999991</v>
      </c>
      <c r="G29" s="45"/>
      <c r="H29" s="45"/>
      <c r="I29" s="45"/>
      <c r="J29" s="45"/>
    </row>
    <row r="30" spans="1:10" ht="30" customHeight="1">
      <c r="A30" s="45"/>
      <c r="B30" s="79" t="s">
        <v>12</v>
      </c>
      <c r="C30" s="45" t="s">
        <v>37</v>
      </c>
      <c r="D30" s="80">
        <v>1.64</v>
      </c>
      <c r="E30" s="80">
        <f>毎日[[#This Row],[年間]]/12</f>
        <v>49.883333333333326</v>
      </c>
      <c r="F30" s="80">
        <f>毎日[[#This Row],[毎日]]*365</f>
        <v>598.59999999999991</v>
      </c>
      <c r="G30" s="45"/>
      <c r="H30" s="45"/>
      <c r="I30" s="45"/>
      <c r="J30" s="45"/>
    </row>
    <row r="31" spans="1:10" ht="30" customHeight="1">
      <c r="A31" s="45"/>
      <c r="B31" s="79" t="s">
        <v>12</v>
      </c>
      <c r="C31" s="45" t="s">
        <v>38</v>
      </c>
      <c r="D31" s="80">
        <v>4.1100000000000003</v>
      </c>
      <c r="E31" s="80">
        <f>毎日[[#This Row],[年間]]/12</f>
        <v>125.0125</v>
      </c>
      <c r="F31" s="80">
        <f>毎日[[#This Row],[毎日]]*365</f>
        <v>1500.15</v>
      </c>
      <c r="G31" s="45"/>
      <c r="H31" s="45"/>
      <c r="I31" s="45"/>
      <c r="J31" s="45"/>
    </row>
    <row r="32" spans="1:10" ht="30" customHeight="1">
      <c r="A32" s="45"/>
      <c r="B32" s="79" t="s">
        <v>12</v>
      </c>
      <c r="C32" s="45" t="s">
        <v>39</v>
      </c>
      <c r="D32" s="80">
        <v>13.7</v>
      </c>
      <c r="E32" s="80">
        <f>毎日[[#This Row],[年間]]/12</f>
        <v>416.70833333333331</v>
      </c>
      <c r="F32" s="80">
        <f>毎日[[#This Row],[毎日]]*365</f>
        <v>5000.5</v>
      </c>
      <c r="G32" s="45"/>
      <c r="H32" s="45"/>
      <c r="I32" s="45"/>
      <c r="J32" s="45"/>
    </row>
    <row r="33" spans="1:10" ht="30" customHeight="1">
      <c r="A33" s="45"/>
      <c r="B33" s="79" t="s">
        <v>12</v>
      </c>
      <c r="C33" s="45" t="s">
        <v>40</v>
      </c>
      <c r="D33" s="80">
        <v>3.29</v>
      </c>
      <c r="E33" s="80">
        <f>毎日[[#This Row],[年間]]/12</f>
        <v>100.07083333333333</v>
      </c>
      <c r="F33" s="80">
        <f>毎日[[#This Row],[毎日]]*365</f>
        <v>1200.8499999999999</v>
      </c>
      <c r="G33" s="45"/>
      <c r="H33" s="45"/>
      <c r="I33" s="45"/>
      <c r="J33" s="45"/>
    </row>
    <row r="34" spans="1:10" ht="30" customHeight="1">
      <c r="A34" s="45"/>
      <c r="B34" s="79" t="s">
        <v>12</v>
      </c>
      <c r="C34" s="45" t="s">
        <v>41</v>
      </c>
      <c r="D34" s="80">
        <v>1.64</v>
      </c>
      <c r="E34" s="80">
        <f>毎日[[#This Row],[年間]]/12</f>
        <v>49.883333333333326</v>
      </c>
      <c r="F34" s="80">
        <f>毎日[[#This Row],[毎日]]*365</f>
        <v>598.59999999999991</v>
      </c>
      <c r="G34" s="45"/>
      <c r="H34" s="45"/>
      <c r="I34" s="45"/>
      <c r="J34" s="45"/>
    </row>
    <row r="35" spans="1:10" ht="30" customHeight="1">
      <c r="A35" s="45"/>
      <c r="B35" s="79" t="s">
        <v>12</v>
      </c>
      <c r="C35" s="45" t="s">
        <v>42</v>
      </c>
      <c r="D35" s="80">
        <v>1</v>
      </c>
      <c r="E35" s="80">
        <f>毎日[[#This Row],[年間]]/12</f>
        <v>30.416666666666668</v>
      </c>
      <c r="F35" s="80">
        <f>毎日[[#This Row],[毎日]]*365</f>
        <v>365</v>
      </c>
      <c r="G35" s="45"/>
      <c r="H35" s="45"/>
      <c r="I35" s="45"/>
      <c r="J35" s="45"/>
    </row>
    <row r="36" spans="1:10" ht="30" customHeight="1">
      <c r="A36" s="45"/>
      <c r="B36" s="79" t="s">
        <v>12</v>
      </c>
      <c r="C36" s="45" t="s">
        <v>22</v>
      </c>
      <c r="D36" s="80">
        <v>0</v>
      </c>
      <c r="E36" s="80">
        <f>毎日[[#This Row],[年間]]/12</f>
        <v>0</v>
      </c>
      <c r="F36" s="80">
        <f>毎日[[#This Row],[毎日]]*365</f>
        <v>0</v>
      </c>
      <c r="G36" s="45"/>
      <c r="H36" s="45"/>
      <c r="I36" s="45"/>
      <c r="J36" s="45"/>
    </row>
    <row r="37" spans="1:10" ht="30" customHeight="1">
      <c r="A37" s="45"/>
      <c r="B37" s="79" t="s">
        <v>12</v>
      </c>
      <c r="C37" s="45" t="s">
        <v>23</v>
      </c>
      <c r="D37" s="80">
        <v>0</v>
      </c>
      <c r="E37" s="80">
        <f>毎日[[#This Row],[年間]]/12</f>
        <v>0</v>
      </c>
      <c r="F37" s="80">
        <f>毎日[[#This Row],[毎日]]*365</f>
        <v>0</v>
      </c>
      <c r="G37" s="45"/>
      <c r="H37" s="45"/>
      <c r="I37" s="45"/>
      <c r="J37" s="45"/>
    </row>
    <row r="38" spans="1:10" ht="30" customHeight="1">
      <c r="A38" s="45"/>
      <c r="B38" s="79" t="s">
        <v>12</v>
      </c>
      <c r="C38" s="45" t="s">
        <v>24</v>
      </c>
      <c r="D38" s="80">
        <v>0</v>
      </c>
      <c r="E38" s="80">
        <f>毎日[[#This Row],[年間]]/12</f>
        <v>0</v>
      </c>
      <c r="F38" s="80">
        <f>毎日[[#This Row],[毎日]]*365</f>
        <v>0</v>
      </c>
      <c r="G38" s="45"/>
      <c r="H38" s="45"/>
      <c r="I38" s="45"/>
      <c r="J38" s="45"/>
    </row>
    <row r="39" spans="1:10" ht="30" customHeight="1">
      <c r="A39" s="45"/>
      <c r="B39" s="79" t="s">
        <v>13</v>
      </c>
      <c r="C39" s="45" t="s">
        <v>43</v>
      </c>
      <c r="D39" s="80">
        <v>3.29</v>
      </c>
      <c r="E39" s="80">
        <f>毎日[[#This Row],[年間]]/12</f>
        <v>100.07083333333333</v>
      </c>
      <c r="F39" s="80">
        <f>毎日[[#This Row],[毎日]]*365</f>
        <v>1200.8499999999999</v>
      </c>
      <c r="G39" s="45"/>
      <c r="H39" s="45"/>
      <c r="I39" s="45"/>
      <c r="J39" s="45"/>
    </row>
    <row r="40" spans="1:10" ht="30" customHeight="1">
      <c r="A40" s="45"/>
      <c r="B40" s="79" t="s">
        <v>13</v>
      </c>
      <c r="C40" s="45" t="s">
        <v>44</v>
      </c>
      <c r="D40" s="80">
        <v>1.64</v>
      </c>
      <c r="E40" s="80">
        <f>毎日[[#This Row],[年間]]/12</f>
        <v>49.883333333333326</v>
      </c>
      <c r="F40" s="80">
        <f>毎日[[#This Row],[毎日]]*365</f>
        <v>598.59999999999991</v>
      </c>
      <c r="G40" s="45"/>
      <c r="H40" s="45"/>
      <c r="I40" s="45"/>
      <c r="J40" s="45"/>
    </row>
    <row r="41" spans="1:10" ht="30" customHeight="1">
      <c r="A41" s="45"/>
      <c r="B41" s="79" t="s">
        <v>13</v>
      </c>
      <c r="C41" s="45" t="s">
        <v>45</v>
      </c>
      <c r="D41" s="80">
        <v>6.16</v>
      </c>
      <c r="E41" s="80">
        <f>毎日[[#This Row],[年間]]/12</f>
        <v>187.36666666666667</v>
      </c>
      <c r="F41" s="80">
        <f>毎日[[#This Row],[毎日]]*365</f>
        <v>2248.4</v>
      </c>
      <c r="G41" s="45"/>
      <c r="H41" s="45"/>
      <c r="I41" s="45"/>
      <c r="J41" s="45"/>
    </row>
    <row r="42" spans="1:10" ht="30" customHeight="1">
      <c r="A42" s="45"/>
      <c r="B42" s="79" t="s">
        <v>13</v>
      </c>
      <c r="C42" s="45" t="s">
        <v>46</v>
      </c>
      <c r="D42" s="80">
        <v>3.29</v>
      </c>
      <c r="E42" s="80">
        <f>毎日[[#This Row],[年間]]/12</f>
        <v>100.07083333333333</v>
      </c>
      <c r="F42" s="80">
        <f>毎日[[#This Row],[毎日]]*365</f>
        <v>1200.8499999999999</v>
      </c>
      <c r="G42" s="45"/>
      <c r="H42" s="45"/>
      <c r="I42" s="45"/>
      <c r="J42" s="45"/>
    </row>
    <row r="43" spans="1:10" ht="30" customHeight="1">
      <c r="A43" s="45"/>
      <c r="B43" s="79" t="s">
        <v>13</v>
      </c>
      <c r="C43" s="45" t="s">
        <v>47</v>
      </c>
      <c r="D43" s="80">
        <v>0.82</v>
      </c>
      <c r="E43" s="80">
        <f>毎日[[#This Row],[年間]]/12</f>
        <v>24.941666666666663</v>
      </c>
      <c r="F43" s="80">
        <f>毎日[[#This Row],[毎日]]*365</f>
        <v>299.29999999999995</v>
      </c>
      <c r="G43" s="45"/>
      <c r="H43" s="45"/>
      <c r="I43" s="45"/>
      <c r="J43" s="45"/>
    </row>
    <row r="44" spans="1:10" ht="30" customHeight="1">
      <c r="A44" s="45"/>
      <c r="B44" s="79" t="s">
        <v>13</v>
      </c>
      <c r="C44" s="45" t="s">
        <v>48</v>
      </c>
      <c r="D44" s="80">
        <v>5.48</v>
      </c>
      <c r="E44" s="80">
        <f>毎日[[#This Row],[年間]]/12</f>
        <v>166.68333333333334</v>
      </c>
      <c r="F44" s="80">
        <f>毎日[[#This Row],[毎日]]*365</f>
        <v>2000.2</v>
      </c>
      <c r="G44" s="45"/>
      <c r="H44" s="45"/>
      <c r="I44" s="45"/>
      <c r="J44" s="45"/>
    </row>
    <row r="45" spans="1:10" ht="30" customHeight="1">
      <c r="A45" s="45"/>
      <c r="B45" s="79" t="s">
        <v>13</v>
      </c>
      <c r="C45" s="45" t="s">
        <v>49</v>
      </c>
      <c r="D45" s="80">
        <v>1.64</v>
      </c>
      <c r="E45" s="80">
        <f>毎日[[#This Row],[年間]]/12</f>
        <v>49.883333333333326</v>
      </c>
      <c r="F45" s="80">
        <f>毎日[[#This Row],[毎日]]*365</f>
        <v>598.59999999999991</v>
      </c>
      <c r="G45" s="45"/>
      <c r="H45" s="45"/>
      <c r="I45" s="45"/>
      <c r="J45" s="45"/>
    </row>
    <row r="46" spans="1:10" ht="30" customHeight="1">
      <c r="A46" s="45"/>
      <c r="B46" s="79" t="s">
        <v>13</v>
      </c>
      <c r="C46" s="45" t="s">
        <v>50</v>
      </c>
      <c r="D46" s="80">
        <v>0.82</v>
      </c>
      <c r="E46" s="80">
        <f>毎日[[#This Row],[年間]]/12</f>
        <v>24.941666666666663</v>
      </c>
      <c r="F46" s="80">
        <f>毎日[[#This Row],[毎日]]*365</f>
        <v>299.29999999999995</v>
      </c>
      <c r="G46" s="45"/>
      <c r="H46" s="45"/>
      <c r="I46" s="45"/>
      <c r="J46" s="45"/>
    </row>
    <row r="47" spans="1:10" ht="30" customHeight="1">
      <c r="A47" s="45"/>
      <c r="B47" s="79" t="s">
        <v>13</v>
      </c>
      <c r="C47" s="45" t="s">
        <v>51</v>
      </c>
      <c r="D47" s="80">
        <v>13.15</v>
      </c>
      <c r="E47" s="80">
        <f>毎日[[#This Row],[年間]]/12</f>
        <v>399.97916666666669</v>
      </c>
      <c r="F47" s="80">
        <f>毎日[[#This Row],[毎日]]*365</f>
        <v>4799.75</v>
      </c>
      <c r="G47" s="45"/>
      <c r="H47" s="45"/>
      <c r="I47" s="45"/>
      <c r="J47" s="45"/>
    </row>
    <row r="48" spans="1:10" ht="30" customHeight="1">
      <c r="A48" s="45"/>
      <c r="B48" s="79" t="s">
        <v>13</v>
      </c>
      <c r="C48" s="45" t="s">
        <v>21</v>
      </c>
      <c r="D48" s="80">
        <v>0</v>
      </c>
      <c r="E48" s="80">
        <f>毎日[[#This Row],[年間]]/12</f>
        <v>0</v>
      </c>
      <c r="F48" s="80">
        <f>毎日[[#This Row],[毎日]]*365</f>
        <v>0</v>
      </c>
      <c r="G48" s="45"/>
      <c r="H48" s="45"/>
      <c r="I48" s="45"/>
      <c r="J48" s="45"/>
    </row>
    <row r="49" spans="1:10" ht="30" customHeight="1">
      <c r="A49" s="45"/>
      <c r="B49" s="79" t="s">
        <v>13</v>
      </c>
      <c r="C49" s="45" t="s">
        <v>22</v>
      </c>
      <c r="D49" s="80">
        <v>0</v>
      </c>
      <c r="E49" s="80">
        <f>毎日[[#This Row],[年間]]/12</f>
        <v>0</v>
      </c>
      <c r="F49" s="80">
        <f>毎日[[#This Row],[毎日]]*365</f>
        <v>0</v>
      </c>
      <c r="G49" s="45"/>
      <c r="H49" s="45"/>
      <c r="I49" s="45"/>
      <c r="J49" s="45"/>
    </row>
    <row r="50" spans="1:10" ht="30" customHeight="1">
      <c r="A50" s="45"/>
      <c r="B50" s="79" t="s">
        <v>14</v>
      </c>
      <c r="C50" s="45" t="s">
        <v>52</v>
      </c>
      <c r="D50" s="80">
        <v>13.7</v>
      </c>
      <c r="E50" s="80">
        <f>毎日[[#This Row],[年間]]/12</f>
        <v>416.70833333333331</v>
      </c>
      <c r="F50" s="80">
        <f>毎日[[#This Row],[毎日]]*365</f>
        <v>5000.5</v>
      </c>
      <c r="G50" s="45"/>
      <c r="H50" s="45"/>
      <c r="I50" s="45"/>
      <c r="J50" s="45"/>
    </row>
    <row r="51" spans="1:10" ht="30" customHeight="1">
      <c r="A51" s="45"/>
      <c r="B51" s="79" t="s">
        <v>14</v>
      </c>
      <c r="C51" s="45" t="s">
        <v>53</v>
      </c>
      <c r="D51" s="80">
        <v>32.880000000000003</v>
      </c>
      <c r="E51" s="80">
        <f>毎日[[#This Row],[年間]]/12</f>
        <v>1000.1</v>
      </c>
      <c r="F51" s="80">
        <f>毎日[[#This Row],[毎日]]*365</f>
        <v>12001.2</v>
      </c>
      <c r="G51" s="45"/>
      <c r="H51" s="45"/>
      <c r="I51" s="45"/>
      <c r="J51" s="45"/>
    </row>
    <row r="52" spans="1:10" ht="30" customHeight="1">
      <c r="A52" s="45"/>
      <c r="B52" s="79" t="s">
        <v>14</v>
      </c>
      <c r="C52" s="45" t="s">
        <v>54</v>
      </c>
      <c r="D52" s="80">
        <v>16.440000000000001</v>
      </c>
      <c r="E52" s="80">
        <f>毎日[[#This Row],[年間]]/12</f>
        <v>500.05</v>
      </c>
      <c r="F52" s="80">
        <f>毎日[[#This Row],[毎日]]*365</f>
        <v>6000.6</v>
      </c>
      <c r="G52" s="45"/>
      <c r="H52" s="45"/>
      <c r="I52" s="45"/>
      <c r="J52" s="45"/>
    </row>
    <row r="53" spans="1:10" ht="30" customHeight="1">
      <c r="A53" s="45"/>
      <c r="B53" s="79" t="s">
        <v>14</v>
      </c>
      <c r="C53" s="45" t="s">
        <v>21</v>
      </c>
      <c r="D53" s="80">
        <v>0</v>
      </c>
      <c r="E53" s="80">
        <f>毎日[[#This Row],[年間]]/12</f>
        <v>0</v>
      </c>
      <c r="F53" s="80">
        <f>毎日[[#This Row],[毎日]]*365</f>
        <v>0</v>
      </c>
      <c r="G53" s="45"/>
      <c r="H53" s="45"/>
      <c r="I53" s="45"/>
      <c r="J53" s="45"/>
    </row>
    <row r="54" spans="1:10" ht="30" customHeight="1">
      <c r="A54" s="45"/>
      <c r="B54" s="79" t="s">
        <v>14</v>
      </c>
      <c r="C54" s="45" t="s">
        <v>22</v>
      </c>
      <c r="D54" s="80">
        <v>0</v>
      </c>
      <c r="E54" s="80">
        <f>毎日[[#This Row],[年間]]/12</f>
        <v>0</v>
      </c>
      <c r="F54" s="80">
        <f>毎日[[#This Row],[毎日]]*365</f>
        <v>0</v>
      </c>
      <c r="G54" s="45"/>
      <c r="H54" s="45"/>
      <c r="I54" s="45"/>
      <c r="J54" s="45"/>
    </row>
    <row r="55" spans="1:10" s="8" customFormat="1" ht="30" customHeight="1">
      <c r="A55" s="32"/>
      <c r="B55" s="81" t="s">
        <v>90</v>
      </c>
      <c r="C55" s="82"/>
      <c r="D55" s="83">
        <f>SUMIF(毎日[種類],"収入",毎日[毎日])-SUMIF(毎日[種類],"&lt;&gt;収入",毎日[毎日])</f>
        <v>107.10000000000014</v>
      </c>
      <c r="E55" s="83">
        <f>SUMIF(毎日[種類],"収入",毎日[毎月])-SUMIF(毎日[種類],"&lt;&gt;収入",毎日[毎月])</f>
        <v>3257.625</v>
      </c>
      <c r="F55" s="83">
        <f>SUMIF(毎日[種類],"収入",毎日[年間])-SUMIF(毎日[種類],"&lt;&gt;収入",毎日[年間])</f>
        <v>39091.500000000015</v>
      </c>
      <c r="G55" s="32"/>
      <c r="H55" s="32"/>
      <c r="I55" s="32"/>
      <c r="J55" s="32"/>
    </row>
  </sheetData>
  <mergeCells count="2">
    <mergeCell ref="D2:E2"/>
    <mergeCell ref="F2:I2"/>
  </mergeCells>
  <phoneticPr fontId="62"/>
  <conditionalFormatting sqref="D12:F55">
    <cfRule type="expression" dxfId="94" priority="1">
      <formula>(MOD(ROW(),2)=0)*($B12&lt;&gt;"収入")</formula>
    </cfRule>
    <cfRule type="expression" dxfId="93" priority="8">
      <formula>(MOD(ROW(),2)=0)*($B12="収入")</formula>
    </cfRule>
  </conditionalFormatting>
  <conditionalFormatting sqref="F12:F55">
    <cfRule type="expression" dxfId="92" priority="2">
      <formula>(MOD(ROW(),2)&lt;&gt;0)*($B12&lt;&gt;"収入")</formula>
    </cfRule>
    <cfRule type="expression" dxfId="91" priority="5">
      <formula>(MOD(ROW(),2)&lt;&gt;0)*($B12="収入")</formula>
    </cfRule>
  </conditionalFormatting>
  <conditionalFormatting sqref="E12:E55">
    <cfRule type="expression" dxfId="90" priority="3">
      <formula>(MOD(ROW(),2)&lt;&gt;0)*($B12&lt;&gt;"収入")</formula>
    </cfRule>
    <cfRule type="expression" dxfId="89" priority="6">
      <formula>(MOD(ROW(),2)&lt;&gt;0)*($B12="収入")</formula>
    </cfRule>
  </conditionalFormatting>
  <conditionalFormatting sqref="D12:D55">
    <cfRule type="expression" dxfId="88" priority="4">
      <formula>(MOD(ROW(),2)&lt;&gt;0)*($B12&lt;&gt;"収入")</formula>
    </cfRule>
    <cfRule type="expression" dxfId="87" priority="7">
      <formula>(MOD(ROW(),2)&lt;&gt;0)*($B12="収入")</formula>
    </cfRule>
  </conditionalFormatting>
  <conditionalFormatting sqref="B12:C55">
    <cfRule type="expression" dxfId="86" priority="9">
      <formula>(MOD(ROW(),2)&lt;&gt;0)*($B12="収入")</formula>
    </cfRule>
    <cfRule type="expression" dxfId="85" priority="10">
      <formula>(MOD(ROW(),2)=0)*($B12="収入")</formula>
    </cfRule>
  </conditionalFormatting>
  <dataValidations count="15">
    <dataValidation allowBlank="1" showInputMessage="1" showErrorMessage="1" prompt="毎日の概要は下のセルで自動的に更新されます" sqref="B4" xr:uid="{00000000-0002-0000-0100-000000000000}"/>
    <dataValidation allowBlank="1" showInputMessage="1" showErrorMessage="1" promptTitle="毎日のキャッシュ フロー" prompt="_x000a_このワークシートでは、毎日のキャッシュ フローを作成します。_x000a__x000a_セル B12 から始まるテーブルに詳細を入力します。使用可能な現金の合計はセル D2 で計算されます。種類ごとの合計は、セル C6 から E9 で計算されます。ヒントはセル F2 にあります。" sqref="A1" xr:uid="{00000000-0002-0000-0100-000001000000}"/>
    <dataValidation allowBlank="1" showInputMessage="1" showErrorMessage="1" prompt="年間のキャッシュ フローは、この見出しの下にあるこの列で自動的に計算されます" sqref="F11" xr:uid="{00000000-0002-0000-0100-000002000000}"/>
    <dataValidation allowBlank="1" showInputMessage="1" showErrorMessage="1" prompt="毎月のキャッシュ フローは、この見出しの下にあるこの列で自動的に計算されます" sqref="E11" xr:uid="{00000000-0002-0000-0100-000003000000}"/>
    <dataValidation allowBlank="1" showInputMessage="1" showErrorMessage="1" prompt="この見出しの下にあるこの列に毎日のキャッシュ フローの値を入力します" sqref="D11" xr:uid="{00000000-0002-0000-0100-000004000000}"/>
    <dataValidation allowBlank="1" showInputMessage="1" showErrorMessage="1" prompt="この見出しの下にあるこの列に説明を入力します" sqref="C11" xr:uid="{00000000-0002-0000-0100-000005000000}"/>
    <dataValidation allowBlank="1" showInputMessage="1" showErrorMessage="1" prompt="この見出しの下の列で種類を選択します。Alt キーを押しながら下矢印キーを押し、オプションを表示します。下矢印キーで移動し、Enter キーを押して選択します。見出しのフィルターを使用して、特定のエントリを検索します" sqref="B11" xr:uid="{00000000-0002-0000-0100-000006000000}"/>
    <dataValidation type="list" errorStyle="warning" allowBlank="1" showInputMessage="1" showErrorMessage="1" error="リストから種類を選択します。[キャンセル] を選択して、Alt キーを押しながら下矢印キーを押し、オプションを表示します。下矢印キーで移動し、Enter キーを押して選択します" sqref="B12:B54" xr:uid="{00000000-0002-0000-0100-000007000000}">
      <formula1>"収入,支出,自由に使えるお金,貯蓄"</formula1>
    </dataValidation>
    <dataValidation allowBlank="1" showInputMessage="1" showErrorMessage="1" prompt="このワークシートのタイトルはこのセルにあります" sqref="B1" xr:uid="{00000000-0002-0000-0100-000008000000}"/>
    <dataValidation allowBlank="1" showInputMessage="1" showErrorMessage="1" prompt="使用可能な現金の合計は、右のセルで自動的に計算されます" sqref="B2:C2" xr:uid="{00000000-0002-0000-0100-000009000000}"/>
    <dataValidation allowBlank="1" showInputMessage="1" showErrorMessage="1" prompt="使用可能な現金の合計は、このセルで自動的に計算されます" sqref="D2:E2" xr:uid="{00000000-0002-0000-0100-00000A000000}"/>
    <dataValidation allowBlank="1" showInputMessage="1" showErrorMessage="1" prompt="B6 から B9 までの、この見出しの下にあるこの列で、合計が計算される項目が表示されます" sqref="B5" xr:uid="{00000000-0002-0000-0100-00000B000000}"/>
    <dataValidation allowBlank="1" showInputMessage="1" showErrorMessage="1" prompt="C6 から C9 までの、この見出しの下にあるこの列で毎日の金額が自動的に計算されます" sqref="C5" xr:uid="{00000000-0002-0000-0100-00000C000000}"/>
    <dataValidation allowBlank="1" showInputMessage="1" showErrorMessage="1" prompt="D6 から D9 までの、この見出しの下にあるこの列で毎月の金額が自動的に計算されます" sqref="D5" xr:uid="{00000000-0002-0000-0100-00000D000000}"/>
    <dataValidation allowBlank="1" showInputMessage="1" showErrorMessage="1" prompt="E6 から E9 までの、この見出しの下にあるこの列で毎月間の金額が自動的に計算されます" sqref="E5" xr:uid="{00000000-0002-0000-0100-00000E000000}"/>
  </dataValidations>
  <hyperlinks>
    <hyperlink ref="F1" location="ガイド!A1" tooltip="選択すると [ガイド] ワークシートに移動します" display="Navigation button for Guide worksheet is in this cell." xr:uid="{00000000-0004-0000-0100-000000000000}"/>
    <hyperlink ref="G1" location="'毎月のキャッシュフロー'!A1" tooltip="選択すると [毎月のキャッシュ フロー] ワークシートに移動します" display="Navigation button for Monthly Cash Flow worksheet is in this cell. " xr:uid="{00000000-0004-0000-0100-000001000000}"/>
    <hyperlink ref="I1" location="収入!A1" tooltip="選択すると [収入] ワークシートに移動します" display="INCOME" xr:uid="{00000000-0004-0000-0100-000002000000}"/>
    <hyperlink ref="H1" location="'毎日の概要'!A1" tooltip="選択するとこのワークシートのセル A1 に移動します" display="DAILY SUMMARY" xr:uid="{00000000-0004-0000-0100-000003000000}"/>
  </hyperlinks>
  <printOptions horizontalCentered="1"/>
  <pageMargins left="0.25" right="0.25" top="0.5" bottom="0.5" header="0.3" footer="0.3"/>
  <pageSetup paperSize="9" fitToHeight="0" orientation="portrait" r:id="rId1"/>
  <headerFooter differentFirst="1">
    <oddFooter>Page &amp;P of &amp;N</oddFooter>
  </headerFooter>
  <drawing r:id="rId2"/>
  <tableParts count="1">
    <tablePart r:id="rId3"/>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249977111117893"/>
    <pageSetUpPr autoPageBreaks="0" fitToPage="1"/>
  </sheetPr>
  <dimension ref="A1:R49"/>
  <sheetViews>
    <sheetView showGridLines="0" zoomScaleNormal="100" workbookViewId="0"/>
  </sheetViews>
  <sheetFormatPr defaultColWidth="8.88671875" defaultRowHeight="26.1" customHeight="1"/>
  <cols>
    <col min="1" max="1" width="1.77734375" style="8" customWidth="1"/>
    <col min="2" max="2" width="12.77734375" style="8" customWidth="1"/>
    <col min="3" max="3" width="18.77734375" style="8" customWidth="1"/>
    <col min="4" max="17" width="14.77734375" style="8" customWidth="1"/>
    <col min="18" max="18" width="1.77734375" style="8" customWidth="1"/>
    <col min="19" max="16384" width="8.88671875" style="8"/>
  </cols>
  <sheetData>
    <row r="1" spans="1:18" s="9" customFormat="1" ht="44.1" customHeight="1">
      <c r="A1" s="46"/>
      <c r="B1" s="37" t="s">
        <v>0</v>
      </c>
      <c r="C1" s="37"/>
      <c r="D1" s="37"/>
      <c r="E1" s="37"/>
      <c r="F1" s="37"/>
      <c r="G1" s="37"/>
      <c r="H1" s="37"/>
      <c r="I1" s="37"/>
      <c r="J1" s="37"/>
      <c r="K1" s="37"/>
      <c r="L1" s="47"/>
      <c r="M1" s="47"/>
      <c r="N1" s="47"/>
      <c r="O1" s="47"/>
      <c r="P1" s="47"/>
      <c r="Q1" s="47"/>
      <c r="R1" s="47" t="s">
        <v>8</v>
      </c>
    </row>
    <row r="2" spans="1:18" s="2" customFormat="1" ht="44.1" customHeight="1">
      <c r="A2"/>
      <c r="B2" s="48"/>
      <c r="C2" s="48" t="s">
        <v>59</v>
      </c>
      <c r="D2" s="93">
        <f>MonthlyCashFlowToDate</f>
        <v>18380</v>
      </c>
      <c r="E2" s="93"/>
      <c r="F2" s="94" t="s">
        <v>62</v>
      </c>
      <c r="G2" s="95"/>
      <c r="H2" s="95"/>
      <c r="I2" s="95"/>
      <c r="J2" s="95"/>
      <c r="K2" s="95"/>
      <c r="L2" s="49"/>
      <c r="M2" s="49"/>
      <c r="N2" s="49"/>
      <c r="O2" s="49"/>
      <c r="P2" s="49"/>
      <c r="Q2"/>
      <c r="R2"/>
    </row>
    <row r="3" spans="1:18" s="1" customFormat="1" ht="33.950000000000003" customHeight="1">
      <c r="A3"/>
      <c r="B3" s="39"/>
      <c r="C3" s="39"/>
      <c r="D3" s="40"/>
      <c r="E3" s="40"/>
      <c r="F3" s="50"/>
      <c r="G3" s="50"/>
      <c r="H3" s="50"/>
      <c r="I3" s="50"/>
      <c r="J3" s="50"/>
      <c r="K3" s="50"/>
      <c r="L3" s="50"/>
      <c r="M3" s="50"/>
      <c r="N3" s="50"/>
      <c r="O3" s="50"/>
      <c r="P3" s="50"/>
      <c r="Q3"/>
      <c r="R3"/>
    </row>
    <row r="4" spans="1:18" s="12" customFormat="1" ht="33.950000000000003" customHeight="1" thickBot="1">
      <c r="A4" s="51"/>
      <c r="B4" s="84" t="s">
        <v>15</v>
      </c>
      <c r="C4" s="84" t="s">
        <v>18</v>
      </c>
      <c r="D4" s="84" t="s">
        <v>60</v>
      </c>
      <c r="E4" s="84" t="s">
        <v>61</v>
      </c>
      <c r="F4" s="84" t="s">
        <v>63</v>
      </c>
      <c r="G4" s="84" t="s">
        <v>64</v>
      </c>
      <c r="H4" s="84" t="s">
        <v>65</v>
      </c>
      <c r="I4" s="84" t="s">
        <v>66</v>
      </c>
      <c r="J4" s="84" t="s">
        <v>67</v>
      </c>
      <c r="K4" s="84" t="s">
        <v>68</v>
      </c>
      <c r="L4" s="84" t="s">
        <v>69</v>
      </c>
      <c r="M4" s="84" t="s">
        <v>70</v>
      </c>
      <c r="N4" s="84" t="s">
        <v>71</v>
      </c>
      <c r="O4" s="84" t="s">
        <v>72</v>
      </c>
      <c r="P4" s="84" t="s">
        <v>10</v>
      </c>
      <c r="Q4" s="52"/>
      <c r="R4" s="51"/>
    </row>
    <row r="5" spans="1:18" s="10" customFormat="1" ht="26.1" customHeight="1">
      <c r="A5" s="45"/>
      <c r="B5" s="85" t="s">
        <v>11</v>
      </c>
      <c r="C5" s="85" t="s">
        <v>19</v>
      </c>
      <c r="D5" s="80">
        <v>7500</v>
      </c>
      <c r="E5" s="80">
        <v>7500</v>
      </c>
      <c r="F5" s="80">
        <v>7500</v>
      </c>
      <c r="G5" s="80">
        <v>7500</v>
      </c>
      <c r="H5" s="80">
        <v>7500</v>
      </c>
      <c r="I5" s="80">
        <v>7500</v>
      </c>
      <c r="J5" s="80"/>
      <c r="K5" s="80"/>
      <c r="L5" s="80"/>
      <c r="M5" s="80"/>
      <c r="N5" s="80"/>
      <c r="O5" s="80"/>
      <c r="P5" s="80">
        <f>SUM(毎月[[#This Row],[1 月]:[12 月]])</f>
        <v>45000</v>
      </c>
      <c r="Q5" s="45"/>
      <c r="R5" s="45"/>
    </row>
    <row r="6" spans="1:18" s="10" customFormat="1" ht="26.1" customHeight="1">
      <c r="A6" s="45"/>
      <c r="B6" s="85" t="s">
        <v>11</v>
      </c>
      <c r="C6" s="85" t="s">
        <v>20</v>
      </c>
      <c r="D6" s="80">
        <v>400</v>
      </c>
      <c r="E6" s="80">
        <v>400</v>
      </c>
      <c r="F6" s="80">
        <v>500</v>
      </c>
      <c r="G6" s="80">
        <v>200</v>
      </c>
      <c r="H6" s="80">
        <v>0</v>
      </c>
      <c r="I6" s="80">
        <v>600</v>
      </c>
      <c r="J6" s="80"/>
      <c r="K6" s="80"/>
      <c r="L6" s="80"/>
      <c r="M6" s="80"/>
      <c r="N6" s="80"/>
      <c r="O6" s="80"/>
      <c r="P6" s="80">
        <f>SUM(毎月[[#This Row],[1 月]:[12 月]])</f>
        <v>2100</v>
      </c>
      <c r="Q6" s="45"/>
      <c r="R6" s="45"/>
    </row>
    <row r="7" spans="1:18" s="10" customFormat="1" ht="26.1" customHeight="1">
      <c r="A7" s="45"/>
      <c r="B7" s="85" t="s">
        <v>11</v>
      </c>
      <c r="C7" s="85" t="s">
        <v>21</v>
      </c>
      <c r="D7" s="80">
        <v>2500</v>
      </c>
      <c r="E7" s="80">
        <v>2500</v>
      </c>
      <c r="F7" s="80">
        <v>2500</v>
      </c>
      <c r="G7" s="80">
        <v>2500</v>
      </c>
      <c r="H7" s="80">
        <v>2500</v>
      </c>
      <c r="I7" s="80">
        <v>2500</v>
      </c>
      <c r="J7" s="80"/>
      <c r="K7" s="80"/>
      <c r="L7" s="80"/>
      <c r="M7" s="80"/>
      <c r="N7" s="80"/>
      <c r="O7" s="80"/>
      <c r="P7" s="80">
        <f>SUM(毎月[[#This Row],[1 月]:[12 月]])</f>
        <v>15000</v>
      </c>
      <c r="Q7" s="45"/>
      <c r="R7" s="45"/>
    </row>
    <row r="8" spans="1:18" s="10" customFormat="1" ht="26.1" customHeight="1">
      <c r="A8" s="45"/>
      <c r="B8" s="85" t="s">
        <v>11</v>
      </c>
      <c r="C8" s="85" t="s">
        <v>22</v>
      </c>
      <c r="D8" s="80">
        <v>0</v>
      </c>
      <c r="E8" s="80">
        <v>0</v>
      </c>
      <c r="F8" s="80">
        <v>0</v>
      </c>
      <c r="G8" s="80">
        <v>0</v>
      </c>
      <c r="H8" s="80">
        <v>0</v>
      </c>
      <c r="I8" s="80">
        <v>0</v>
      </c>
      <c r="J8" s="80"/>
      <c r="K8" s="80"/>
      <c r="L8" s="80"/>
      <c r="M8" s="80"/>
      <c r="N8" s="80"/>
      <c r="O8" s="80"/>
      <c r="P8" s="80">
        <f>SUM(毎月[[#This Row],[1 月]:[12 月]])</f>
        <v>0</v>
      </c>
      <c r="Q8" s="45"/>
      <c r="R8" s="45"/>
    </row>
    <row r="9" spans="1:18" s="10" customFormat="1" ht="26.1" customHeight="1">
      <c r="A9" s="45"/>
      <c r="B9" s="85" t="s">
        <v>11</v>
      </c>
      <c r="C9" s="85" t="s">
        <v>23</v>
      </c>
      <c r="D9" s="80">
        <v>0</v>
      </c>
      <c r="E9" s="80">
        <v>0</v>
      </c>
      <c r="F9" s="80">
        <v>0</v>
      </c>
      <c r="G9" s="80">
        <v>0</v>
      </c>
      <c r="H9" s="80">
        <v>0</v>
      </c>
      <c r="I9" s="80">
        <v>0</v>
      </c>
      <c r="J9" s="80"/>
      <c r="K9" s="80"/>
      <c r="L9" s="80"/>
      <c r="M9" s="80"/>
      <c r="N9" s="80"/>
      <c r="O9" s="80"/>
      <c r="P9" s="80">
        <f>SUM(毎月[[#This Row],[1 月]:[12 月]])</f>
        <v>0</v>
      </c>
      <c r="Q9" s="45"/>
      <c r="R9" s="45"/>
    </row>
    <row r="10" spans="1:18" s="10" customFormat="1" ht="26.1" customHeight="1">
      <c r="A10" s="45"/>
      <c r="B10" s="85" t="s">
        <v>11</v>
      </c>
      <c r="C10" s="85" t="s">
        <v>24</v>
      </c>
      <c r="D10" s="80">
        <v>0</v>
      </c>
      <c r="E10" s="80">
        <v>0</v>
      </c>
      <c r="F10" s="80">
        <v>0</v>
      </c>
      <c r="G10" s="80">
        <v>0</v>
      </c>
      <c r="H10" s="80">
        <v>0</v>
      </c>
      <c r="I10" s="80">
        <v>0</v>
      </c>
      <c r="J10" s="80"/>
      <c r="K10" s="80"/>
      <c r="L10" s="80"/>
      <c r="M10" s="80"/>
      <c r="N10" s="80"/>
      <c r="O10" s="80"/>
      <c r="P10" s="80">
        <f>SUM(毎月[[#This Row],[1 月]:[12 月]])</f>
        <v>0</v>
      </c>
      <c r="Q10" s="45"/>
      <c r="R10" s="45"/>
    </row>
    <row r="11" spans="1:18" s="10" customFormat="1" ht="26.1" customHeight="1">
      <c r="A11" s="45"/>
      <c r="B11" s="85" t="s">
        <v>12</v>
      </c>
      <c r="C11" s="85" t="s">
        <v>25</v>
      </c>
      <c r="D11" s="80">
        <v>1250</v>
      </c>
      <c r="E11" s="80">
        <v>1250</v>
      </c>
      <c r="F11" s="80">
        <v>1250</v>
      </c>
      <c r="G11" s="80">
        <v>1250</v>
      </c>
      <c r="H11" s="80">
        <v>1250</v>
      </c>
      <c r="I11" s="80">
        <v>1250</v>
      </c>
      <c r="J11" s="80"/>
      <c r="K11" s="80"/>
      <c r="L11" s="80"/>
      <c r="M11" s="80"/>
      <c r="N11" s="80"/>
      <c r="O11" s="80"/>
      <c r="P11" s="80">
        <f>SUM(毎月[[#This Row],[1 月]:[12 月]])</f>
        <v>7500</v>
      </c>
      <c r="Q11" s="45"/>
      <c r="R11" s="45"/>
    </row>
    <row r="12" spans="1:18" s="10" customFormat="1" ht="26.1" customHeight="1">
      <c r="A12" s="45"/>
      <c r="B12" s="85" t="s">
        <v>12</v>
      </c>
      <c r="C12" s="85" t="s">
        <v>26</v>
      </c>
      <c r="D12" s="80">
        <v>208.33333333333334</v>
      </c>
      <c r="E12" s="80">
        <v>208.33333333333334</v>
      </c>
      <c r="F12" s="80">
        <v>208.33333333333334</v>
      </c>
      <c r="G12" s="80">
        <v>208.33333333333334</v>
      </c>
      <c r="H12" s="80">
        <v>208.33333333333334</v>
      </c>
      <c r="I12" s="80">
        <v>208.33333333333334</v>
      </c>
      <c r="J12" s="80"/>
      <c r="K12" s="80"/>
      <c r="L12" s="80"/>
      <c r="M12" s="80"/>
      <c r="N12" s="80"/>
      <c r="O12" s="80"/>
      <c r="P12" s="80">
        <f>SUM(毎月[[#This Row],[1 月]:[12 月]])</f>
        <v>1250</v>
      </c>
      <c r="Q12" s="45"/>
      <c r="R12" s="45"/>
    </row>
    <row r="13" spans="1:18" ht="26.1" customHeight="1">
      <c r="A13" s="32"/>
      <c r="B13" s="85" t="s">
        <v>12</v>
      </c>
      <c r="C13" s="85" t="s">
        <v>27</v>
      </c>
      <c r="D13" s="80">
        <v>16.666666666666668</v>
      </c>
      <c r="E13" s="80">
        <v>16.666666666666668</v>
      </c>
      <c r="F13" s="80">
        <v>16.666666666666668</v>
      </c>
      <c r="G13" s="80">
        <v>16.666666666666668</v>
      </c>
      <c r="H13" s="80">
        <v>16.666666666666668</v>
      </c>
      <c r="I13" s="80">
        <v>16.666666666666668</v>
      </c>
      <c r="J13" s="80"/>
      <c r="K13" s="80"/>
      <c r="L13" s="80"/>
      <c r="M13" s="80"/>
      <c r="N13" s="80"/>
      <c r="O13" s="80"/>
      <c r="P13" s="80">
        <f>SUM(毎月[[#This Row],[1 月]:[12 月]])</f>
        <v>100.00000000000001</v>
      </c>
      <c r="Q13" s="45"/>
      <c r="R13" s="32"/>
    </row>
    <row r="14" spans="1:18" ht="26.1" customHeight="1">
      <c r="A14" s="32"/>
      <c r="B14" s="85" t="s">
        <v>12</v>
      </c>
      <c r="C14" s="85" t="s">
        <v>28</v>
      </c>
      <c r="D14" s="80">
        <v>333.33333333333331</v>
      </c>
      <c r="E14" s="80">
        <v>333.33333333333331</v>
      </c>
      <c r="F14" s="80">
        <v>333.33333333333331</v>
      </c>
      <c r="G14" s="80">
        <v>333.33333333333331</v>
      </c>
      <c r="H14" s="80">
        <v>333.33333333333331</v>
      </c>
      <c r="I14" s="80">
        <v>333.33333333333331</v>
      </c>
      <c r="J14" s="80"/>
      <c r="K14" s="80"/>
      <c r="L14" s="80"/>
      <c r="M14" s="80"/>
      <c r="N14" s="80"/>
      <c r="O14" s="80"/>
      <c r="P14" s="80">
        <f>SUM(毎月[[#This Row],[1 月]:[12 月]])</f>
        <v>1999.9999999999998</v>
      </c>
      <c r="Q14" s="45"/>
      <c r="R14" s="32"/>
    </row>
    <row r="15" spans="1:18" ht="26.1" customHeight="1">
      <c r="A15" s="32"/>
      <c r="B15" s="85" t="s">
        <v>12</v>
      </c>
      <c r="C15" s="85" t="s">
        <v>29</v>
      </c>
      <c r="D15" s="80">
        <v>1250</v>
      </c>
      <c r="E15" s="80">
        <v>1250</v>
      </c>
      <c r="F15" s="80">
        <v>1250</v>
      </c>
      <c r="G15" s="80">
        <v>1250</v>
      </c>
      <c r="H15" s="80">
        <v>1250</v>
      </c>
      <c r="I15" s="80">
        <v>1250</v>
      </c>
      <c r="J15" s="80"/>
      <c r="K15" s="80"/>
      <c r="L15" s="80"/>
      <c r="M15" s="80"/>
      <c r="N15" s="80"/>
      <c r="O15" s="80"/>
      <c r="P15" s="80">
        <f>SUM(毎月[[#This Row],[1 月]:[12 月]])</f>
        <v>7500</v>
      </c>
      <c r="Q15" s="45"/>
      <c r="R15" s="32"/>
    </row>
    <row r="16" spans="1:18" ht="26.1" customHeight="1">
      <c r="A16" s="32"/>
      <c r="B16" s="85" t="s">
        <v>12</v>
      </c>
      <c r="C16" s="85" t="s">
        <v>30</v>
      </c>
      <c r="D16" s="80">
        <v>25</v>
      </c>
      <c r="E16" s="80">
        <v>25</v>
      </c>
      <c r="F16" s="80">
        <v>25</v>
      </c>
      <c r="G16" s="80">
        <v>25</v>
      </c>
      <c r="H16" s="80">
        <v>25</v>
      </c>
      <c r="I16" s="80">
        <v>25</v>
      </c>
      <c r="J16" s="80"/>
      <c r="K16" s="80"/>
      <c r="L16" s="80"/>
      <c r="M16" s="80"/>
      <c r="N16" s="80"/>
      <c r="O16" s="80"/>
      <c r="P16" s="80">
        <f>SUM(毎月[[#This Row],[1 月]:[12 月]])</f>
        <v>150</v>
      </c>
      <c r="Q16" s="45"/>
      <c r="R16" s="32"/>
    </row>
    <row r="17" spans="1:18" ht="26.1" customHeight="1">
      <c r="A17" s="32"/>
      <c r="B17" s="85" t="s">
        <v>12</v>
      </c>
      <c r="C17" s="85" t="s">
        <v>31</v>
      </c>
      <c r="D17" s="80">
        <v>100</v>
      </c>
      <c r="E17" s="80">
        <v>100</v>
      </c>
      <c r="F17" s="80">
        <v>100</v>
      </c>
      <c r="G17" s="80">
        <v>100</v>
      </c>
      <c r="H17" s="80">
        <v>100</v>
      </c>
      <c r="I17" s="80">
        <v>100</v>
      </c>
      <c r="J17" s="80"/>
      <c r="K17" s="80"/>
      <c r="L17" s="80"/>
      <c r="M17" s="80"/>
      <c r="N17" s="80"/>
      <c r="O17" s="80"/>
      <c r="P17" s="80">
        <f>SUM(毎月[[#This Row],[1 月]:[12 月]])</f>
        <v>600</v>
      </c>
      <c r="Q17" s="45"/>
      <c r="R17" s="32"/>
    </row>
    <row r="18" spans="1:18" ht="26.1" customHeight="1">
      <c r="A18" s="32"/>
      <c r="B18" s="85" t="s">
        <v>12</v>
      </c>
      <c r="C18" s="85" t="s">
        <v>32</v>
      </c>
      <c r="D18" s="80">
        <v>50</v>
      </c>
      <c r="E18" s="80">
        <v>50</v>
      </c>
      <c r="F18" s="80">
        <v>50</v>
      </c>
      <c r="G18" s="80">
        <v>50</v>
      </c>
      <c r="H18" s="80">
        <v>50</v>
      </c>
      <c r="I18" s="80">
        <v>50</v>
      </c>
      <c r="J18" s="80"/>
      <c r="K18" s="80"/>
      <c r="L18" s="80"/>
      <c r="M18" s="80"/>
      <c r="N18" s="80"/>
      <c r="O18" s="80"/>
      <c r="P18" s="80">
        <f>SUM(毎月[[#This Row],[1 月]:[12 月]])</f>
        <v>300</v>
      </c>
      <c r="Q18" s="45"/>
      <c r="R18" s="32"/>
    </row>
    <row r="19" spans="1:18" ht="26.1" customHeight="1">
      <c r="A19" s="32"/>
      <c r="B19" s="85" t="s">
        <v>12</v>
      </c>
      <c r="C19" s="85" t="s">
        <v>33</v>
      </c>
      <c r="D19" s="80">
        <v>50</v>
      </c>
      <c r="E19" s="80">
        <v>50</v>
      </c>
      <c r="F19" s="80">
        <v>50</v>
      </c>
      <c r="G19" s="80">
        <v>50</v>
      </c>
      <c r="H19" s="80">
        <v>50</v>
      </c>
      <c r="I19" s="80">
        <v>50</v>
      </c>
      <c r="J19" s="80"/>
      <c r="K19" s="80"/>
      <c r="L19" s="80"/>
      <c r="M19" s="80"/>
      <c r="N19" s="80"/>
      <c r="O19" s="80"/>
      <c r="P19" s="80">
        <f>SUM(毎月[[#This Row],[1 月]:[12 月]])</f>
        <v>300</v>
      </c>
      <c r="Q19" s="45"/>
      <c r="R19" s="32"/>
    </row>
    <row r="20" spans="1:18" ht="26.1" customHeight="1">
      <c r="A20" s="32"/>
      <c r="B20" s="85" t="s">
        <v>12</v>
      </c>
      <c r="C20" s="85" t="s">
        <v>34</v>
      </c>
      <c r="D20" s="80">
        <v>25</v>
      </c>
      <c r="E20" s="80">
        <v>25</v>
      </c>
      <c r="F20" s="80">
        <v>25</v>
      </c>
      <c r="G20" s="80">
        <v>25</v>
      </c>
      <c r="H20" s="80">
        <v>25</v>
      </c>
      <c r="I20" s="80">
        <v>25</v>
      </c>
      <c r="J20" s="80"/>
      <c r="K20" s="80"/>
      <c r="L20" s="80"/>
      <c r="M20" s="80"/>
      <c r="N20" s="80"/>
      <c r="O20" s="80"/>
      <c r="P20" s="80">
        <f>SUM(毎月[[#This Row],[1 月]:[12 月]])</f>
        <v>150</v>
      </c>
      <c r="Q20" s="45"/>
      <c r="R20" s="32"/>
    </row>
    <row r="21" spans="1:18" ht="26.1" customHeight="1">
      <c r="A21" s="32"/>
      <c r="B21" s="85" t="s">
        <v>12</v>
      </c>
      <c r="C21" s="85" t="s">
        <v>35</v>
      </c>
      <c r="D21" s="80">
        <v>12.5</v>
      </c>
      <c r="E21" s="80">
        <v>12.5</v>
      </c>
      <c r="F21" s="80">
        <v>12.5</v>
      </c>
      <c r="G21" s="80">
        <v>12.5</v>
      </c>
      <c r="H21" s="80">
        <v>12.5</v>
      </c>
      <c r="I21" s="80">
        <v>12.5</v>
      </c>
      <c r="J21" s="80"/>
      <c r="K21" s="80"/>
      <c r="L21" s="80"/>
      <c r="M21" s="80"/>
      <c r="N21" s="80"/>
      <c r="O21" s="80"/>
      <c r="P21" s="80">
        <f>SUM(毎月[[#This Row],[1 月]:[12 月]])</f>
        <v>75</v>
      </c>
      <c r="Q21" s="45"/>
      <c r="R21" s="32"/>
    </row>
    <row r="22" spans="1:18" ht="26.1" customHeight="1">
      <c r="A22" s="32"/>
      <c r="B22" s="85" t="s">
        <v>12</v>
      </c>
      <c r="C22" s="85" t="s">
        <v>36</v>
      </c>
      <c r="D22" s="80">
        <v>50</v>
      </c>
      <c r="E22" s="80">
        <v>50</v>
      </c>
      <c r="F22" s="80">
        <v>50</v>
      </c>
      <c r="G22" s="80">
        <v>50</v>
      </c>
      <c r="H22" s="80">
        <v>50</v>
      </c>
      <c r="I22" s="80">
        <v>50</v>
      </c>
      <c r="J22" s="80"/>
      <c r="K22" s="80"/>
      <c r="L22" s="80"/>
      <c r="M22" s="80"/>
      <c r="N22" s="80"/>
      <c r="O22" s="80"/>
      <c r="P22" s="80">
        <f>SUM(毎月[[#This Row],[1 月]:[12 月]])</f>
        <v>300</v>
      </c>
      <c r="Q22" s="45"/>
      <c r="R22" s="32"/>
    </row>
    <row r="23" spans="1:18" ht="26.1" customHeight="1">
      <c r="A23" s="32"/>
      <c r="B23" s="85" t="s">
        <v>12</v>
      </c>
      <c r="C23" s="85" t="s">
        <v>37</v>
      </c>
      <c r="D23" s="80">
        <v>50</v>
      </c>
      <c r="E23" s="80">
        <v>50</v>
      </c>
      <c r="F23" s="80">
        <v>50</v>
      </c>
      <c r="G23" s="80">
        <v>50</v>
      </c>
      <c r="H23" s="80">
        <v>50</v>
      </c>
      <c r="I23" s="80">
        <v>50</v>
      </c>
      <c r="J23" s="80"/>
      <c r="K23" s="80"/>
      <c r="L23" s="80"/>
      <c r="M23" s="80"/>
      <c r="N23" s="80"/>
      <c r="O23" s="80"/>
      <c r="P23" s="80">
        <f>SUM(毎月[[#This Row],[1 月]:[12 月]])</f>
        <v>300</v>
      </c>
      <c r="Q23" s="45"/>
      <c r="R23" s="32"/>
    </row>
    <row r="24" spans="1:18" ht="26.1" customHeight="1">
      <c r="A24" s="32"/>
      <c r="B24" s="85" t="s">
        <v>12</v>
      </c>
      <c r="C24" s="85" t="s">
        <v>38</v>
      </c>
      <c r="D24" s="80">
        <v>125</v>
      </c>
      <c r="E24" s="80">
        <v>125</v>
      </c>
      <c r="F24" s="80">
        <v>125</v>
      </c>
      <c r="G24" s="80">
        <v>125</v>
      </c>
      <c r="H24" s="80">
        <v>125</v>
      </c>
      <c r="I24" s="80">
        <v>125</v>
      </c>
      <c r="J24" s="80"/>
      <c r="K24" s="80"/>
      <c r="L24" s="80"/>
      <c r="M24" s="80"/>
      <c r="N24" s="80"/>
      <c r="O24" s="80"/>
      <c r="P24" s="80">
        <f>SUM(毎月[[#This Row],[1 月]:[12 月]])</f>
        <v>750</v>
      </c>
      <c r="Q24" s="45"/>
      <c r="R24" s="32"/>
    </row>
    <row r="25" spans="1:18" ht="26.1" customHeight="1">
      <c r="A25" s="32"/>
      <c r="B25" s="85" t="s">
        <v>12</v>
      </c>
      <c r="C25" s="85" t="s">
        <v>39</v>
      </c>
      <c r="D25" s="80">
        <v>400</v>
      </c>
      <c r="E25" s="80">
        <v>500</v>
      </c>
      <c r="F25" s="80">
        <v>450</v>
      </c>
      <c r="G25" s="80">
        <v>400</v>
      </c>
      <c r="H25" s="80">
        <v>450</v>
      </c>
      <c r="I25" s="80">
        <v>425</v>
      </c>
      <c r="J25" s="80"/>
      <c r="K25" s="80"/>
      <c r="L25" s="80"/>
      <c r="M25" s="80"/>
      <c r="N25" s="80"/>
      <c r="O25" s="80"/>
      <c r="P25" s="80">
        <f>SUM(毎月[[#This Row],[1 月]:[12 月]])</f>
        <v>2625</v>
      </c>
      <c r="Q25" s="45"/>
      <c r="R25" s="32"/>
    </row>
    <row r="26" spans="1:18" ht="26.1" customHeight="1">
      <c r="A26" s="32"/>
      <c r="B26" s="85" t="s">
        <v>12</v>
      </c>
      <c r="C26" s="85" t="s">
        <v>40</v>
      </c>
      <c r="D26" s="80">
        <v>50</v>
      </c>
      <c r="E26" s="80">
        <v>75</v>
      </c>
      <c r="F26" s="80">
        <v>100</v>
      </c>
      <c r="G26" s="80">
        <v>75</v>
      </c>
      <c r="H26" s="80">
        <v>125</v>
      </c>
      <c r="I26" s="80">
        <v>75</v>
      </c>
      <c r="J26" s="80"/>
      <c r="K26" s="80"/>
      <c r="L26" s="80"/>
      <c r="M26" s="80"/>
      <c r="N26" s="80"/>
      <c r="O26" s="80"/>
      <c r="P26" s="80">
        <f>SUM(毎月[[#This Row],[1 月]:[12 月]])</f>
        <v>500</v>
      </c>
      <c r="Q26" s="45"/>
      <c r="R26" s="32"/>
    </row>
    <row r="27" spans="1:18" ht="26.1" customHeight="1">
      <c r="A27" s="32"/>
      <c r="B27" s="85" t="s">
        <v>12</v>
      </c>
      <c r="C27" s="85" t="s">
        <v>41</v>
      </c>
      <c r="D27" s="80">
        <v>50</v>
      </c>
      <c r="E27" s="80">
        <v>10</v>
      </c>
      <c r="F27" s="80">
        <v>25</v>
      </c>
      <c r="G27" s="80">
        <v>25</v>
      </c>
      <c r="H27" s="80">
        <v>20</v>
      </c>
      <c r="I27" s="80">
        <v>70</v>
      </c>
      <c r="J27" s="80"/>
      <c r="K27" s="80"/>
      <c r="L27" s="80"/>
      <c r="M27" s="80"/>
      <c r="N27" s="80"/>
      <c r="O27" s="80"/>
      <c r="P27" s="80">
        <f>SUM(毎月[[#This Row],[1 月]:[12 月]])</f>
        <v>200</v>
      </c>
      <c r="Q27" s="45"/>
      <c r="R27" s="32"/>
    </row>
    <row r="28" spans="1:18" ht="26.1" customHeight="1">
      <c r="A28" s="32"/>
      <c r="B28" s="85" t="s">
        <v>12</v>
      </c>
      <c r="C28" s="85" t="s">
        <v>42</v>
      </c>
      <c r="D28" s="80">
        <v>30</v>
      </c>
      <c r="E28" s="80">
        <v>30</v>
      </c>
      <c r="F28" s="80">
        <v>30</v>
      </c>
      <c r="G28" s="80">
        <v>20</v>
      </c>
      <c r="H28" s="80">
        <v>30</v>
      </c>
      <c r="I28" s="80">
        <v>30</v>
      </c>
      <c r="J28" s="80"/>
      <c r="K28" s="80"/>
      <c r="L28" s="80"/>
      <c r="M28" s="80"/>
      <c r="N28" s="80"/>
      <c r="O28" s="80"/>
      <c r="P28" s="80">
        <f>SUM(毎月[[#This Row],[1 月]:[12 月]])</f>
        <v>170</v>
      </c>
      <c r="Q28" s="45"/>
      <c r="R28" s="32"/>
    </row>
    <row r="29" spans="1:18" ht="26.1" customHeight="1">
      <c r="A29" s="32"/>
      <c r="B29" s="85" t="s">
        <v>12</v>
      </c>
      <c r="C29" s="85" t="s">
        <v>22</v>
      </c>
      <c r="D29" s="80">
        <v>0</v>
      </c>
      <c r="E29" s="80">
        <v>0</v>
      </c>
      <c r="F29" s="80">
        <v>0</v>
      </c>
      <c r="G29" s="80">
        <v>0</v>
      </c>
      <c r="H29" s="80">
        <v>0</v>
      </c>
      <c r="I29" s="80">
        <v>0</v>
      </c>
      <c r="J29" s="80"/>
      <c r="K29" s="80"/>
      <c r="L29" s="80"/>
      <c r="M29" s="80"/>
      <c r="N29" s="80"/>
      <c r="O29" s="80"/>
      <c r="P29" s="80">
        <f>SUM(毎月[[#This Row],[1 月]:[12 月]])</f>
        <v>0</v>
      </c>
      <c r="Q29" s="45"/>
      <c r="R29" s="32"/>
    </row>
    <row r="30" spans="1:18" ht="26.1" customHeight="1">
      <c r="A30" s="32"/>
      <c r="B30" s="85" t="s">
        <v>12</v>
      </c>
      <c r="C30" s="85" t="s">
        <v>23</v>
      </c>
      <c r="D30" s="80">
        <v>0</v>
      </c>
      <c r="E30" s="80">
        <v>0</v>
      </c>
      <c r="F30" s="80">
        <v>0</v>
      </c>
      <c r="G30" s="80">
        <v>0</v>
      </c>
      <c r="H30" s="80">
        <v>0</v>
      </c>
      <c r="I30" s="80">
        <v>0</v>
      </c>
      <c r="J30" s="80"/>
      <c r="K30" s="80"/>
      <c r="L30" s="80"/>
      <c r="M30" s="80"/>
      <c r="N30" s="80"/>
      <c r="O30" s="80"/>
      <c r="P30" s="80">
        <f>SUM(毎月[[#This Row],[1 月]:[12 月]])</f>
        <v>0</v>
      </c>
      <c r="Q30" s="45"/>
      <c r="R30" s="32"/>
    </row>
    <row r="31" spans="1:18" ht="26.1" customHeight="1">
      <c r="A31" s="32"/>
      <c r="B31" s="85" t="s">
        <v>12</v>
      </c>
      <c r="C31" s="85" t="s">
        <v>24</v>
      </c>
      <c r="D31" s="80">
        <v>0</v>
      </c>
      <c r="E31" s="80">
        <v>0</v>
      </c>
      <c r="F31" s="80">
        <v>0</v>
      </c>
      <c r="G31" s="80">
        <v>0</v>
      </c>
      <c r="H31" s="80">
        <v>0</v>
      </c>
      <c r="I31" s="80">
        <v>0</v>
      </c>
      <c r="J31" s="80"/>
      <c r="K31" s="80"/>
      <c r="L31" s="80"/>
      <c r="M31" s="80"/>
      <c r="N31" s="80"/>
      <c r="O31" s="80"/>
      <c r="P31" s="80">
        <f>SUM(毎月[[#This Row],[1 月]:[12 月]])</f>
        <v>0</v>
      </c>
      <c r="Q31" s="45"/>
      <c r="R31" s="32"/>
    </row>
    <row r="32" spans="1:18" ht="26.1" customHeight="1">
      <c r="A32" s="32"/>
      <c r="B32" s="85" t="s">
        <v>13</v>
      </c>
      <c r="C32" s="85" t="s">
        <v>43</v>
      </c>
      <c r="D32" s="80">
        <v>50</v>
      </c>
      <c r="E32" s="80">
        <v>150</v>
      </c>
      <c r="F32" s="80">
        <v>100</v>
      </c>
      <c r="G32" s="80">
        <v>50</v>
      </c>
      <c r="H32" s="80">
        <v>150</v>
      </c>
      <c r="I32" s="80">
        <v>100</v>
      </c>
      <c r="J32" s="80"/>
      <c r="K32" s="80"/>
      <c r="L32" s="80"/>
      <c r="M32" s="80"/>
      <c r="N32" s="80"/>
      <c r="O32" s="80"/>
      <c r="P32" s="80">
        <f>SUM(毎月[[#This Row],[1 月]:[12 月]])</f>
        <v>600</v>
      </c>
      <c r="Q32" s="45"/>
      <c r="R32" s="32"/>
    </row>
    <row r="33" spans="1:18" ht="26.1" customHeight="1">
      <c r="A33" s="32"/>
      <c r="B33" s="85" t="s">
        <v>13</v>
      </c>
      <c r="C33" s="85" t="s">
        <v>44</v>
      </c>
      <c r="D33" s="80">
        <v>25</v>
      </c>
      <c r="E33" s="80">
        <v>75</v>
      </c>
      <c r="F33" s="80">
        <v>50</v>
      </c>
      <c r="G33" s="80">
        <v>25</v>
      </c>
      <c r="H33" s="80">
        <v>75</v>
      </c>
      <c r="I33" s="80">
        <v>50</v>
      </c>
      <c r="J33" s="80"/>
      <c r="K33" s="80"/>
      <c r="L33" s="80"/>
      <c r="M33" s="80"/>
      <c r="N33" s="80"/>
      <c r="O33" s="80"/>
      <c r="P33" s="80">
        <f>SUM(毎月[[#This Row],[1 月]:[12 月]])</f>
        <v>300</v>
      </c>
      <c r="Q33" s="45"/>
      <c r="R33" s="32"/>
    </row>
    <row r="34" spans="1:18" ht="26.1" customHeight="1">
      <c r="A34" s="32"/>
      <c r="B34" s="85" t="s">
        <v>13</v>
      </c>
      <c r="C34" s="85" t="s">
        <v>45</v>
      </c>
      <c r="D34" s="80">
        <v>0</v>
      </c>
      <c r="E34" s="80">
        <v>0</v>
      </c>
      <c r="F34" s="80">
        <v>1000</v>
      </c>
      <c r="G34" s="80">
        <v>0</v>
      </c>
      <c r="H34" s="80">
        <v>0</v>
      </c>
      <c r="I34" s="80">
        <v>1000</v>
      </c>
      <c r="J34" s="80"/>
      <c r="K34" s="80"/>
      <c r="L34" s="80"/>
      <c r="M34" s="80"/>
      <c r="N34" s="80"/>
      <c r="O34" s="80"/>
      <c r="P34" s="80">
        <f>SUM(毎月[[#This Row],[1 月]:[12 月]])</f>
        <v>2000</v>
      </c>
      <c r="Q34" s="45"/>
      <c r="R34" s="32"/>
    </row>
    <row r="35" spans="1:18" ht="26.1" customHeight="1">
      <c r="A35" s="32"/>
      <c r="B35" s="85" t="s">
        <v>13</v>
      </c>
      <c r="C35" s="85" t="s">
        <v>46</v>
      </c>
      <c r="D35" s="80">
        <v>50</v>
      </c>
      <c r="E35" s="80">
        <v>150</v>
      </c>
      <c r="F35" s="80">
        <v>100</v>
      </c>
      <c r="G35" s="80">
        <v>50</v>
      </c>
      <c r="H35" s="80">
        <v>150</v>
      </c>
      <c r="I35" s="80">
        <v>100</v>
      </c>
      <c r="J35" s="80"/>
      <c r="K35" s="80"/>
      <c r="L35" s="80"/>
      <c r="M35" s="80"/>
      <c r="N35" s="80"/>
      <c r="O35" s="80"/>
      <c r="P35" s="80">
        <f>SUM(毎月[[#This Row],[1 月]:[12 月]])</f>
        <v>600</v>
      </c>
      <c r="Q35" s="45"/>
      <c r="R35" s="32"/>
    </row>
    <row r="36" spans="1:18" ht="26.1" customHeight="1">
      <c r="A36" s="32"/>
      <c r="B36" s="85" t="s">
        <v>13</v>
      </c>
      <c r="C36" s="85" t="s">
        <v>47</v>
      </c>
      <c r="D36" s="80">
        <v>15</v>
      </c>
      <c r="E36" s="80">
        <v>25</v>
      </c>
      <c r="F36" s="80">
        <v>35</v>
      </c>
      <c r="G36" s="80">
        <v>15</v>
      </c>
      <c r="H36" s="80">
        <v>25</v>
      </c>
      <c r="I36" s="80">
        <v>35</v>
      </c>
      <c r="J36" s="80"/>
      <c r="K36" s="80"/>
      <c r="L36" s="80"/>
      <c r="M36" s="80"/>
      <c r="N36" s="80"/>
      <c r="O36" s="80"/>
      <c r="P36" s="80">
        <f>SUM(毎月[[#This Row],[1 月]:[12 月]])</f>
        <v>150</v>
      </c>
      <c r="Q36" s="45"/>
      <c r="R36" s="32"/>
    </row>
    <row r="37" spans="1:18" ht="26.1" customHeight="1">
      <c r="A37" s="32"/>
      <c r="B37" s="85" t="s">
        <v>13</v>
      </c>
      <c r="C37" s="85" t="s">
        <v>48</v>
      </c>
      <c r="D37" s="80">
        <v>100</v>
      </c>
      <c r="E37" s="80">
        <v>200</v>
      </c>
      <c r="F37" s="80">
        <v>150</v>
      </c>
      <c r="G37" s="80">
        <v>175</v>
      </c>
      <c r="H37" s="80">
        <v>150</v>
      </c>
      <c r="I37" s="80">
        <v>175</v>
      </c>
      <c r="J37" s="80"/>
      <c r="K37" s="80"/>
      <c r="L37" s="80"/>
      <c r="M37" s="80"/>
      <c r="N37" s="80"/>
      <c r="O37" s="80"/>
      <c r="P37" s="80">
        <f>SUM(毎月[[#This Row],[1 月]:[12 月]])</f>
        <v>950</v>
      </c>
      <c r="Q37" s="45"/>
      <c r="R37" s="32"/>
    </row>
    <row r="38" spans="1:18" ht="26.1" customHeight="1">
      <c r="A38" s="32"/>
      <c r="B38" s="85" t="s">
        <v>13</v>
      </c>
      <c r="C38" s="85" t="s">
        <v>49</v>
      </c>
      <c r="D38" s="80">
        <v>50</v>
      </c>
      <c r="E38" s="80">
        <v>50</v>
      </c>
      <c r="F38" s="80">
        <v>50</v>
      </c>
      <c r="G38" s="80">
        <v>50</v>
      </c>
      <c r="H38" s="80">
        <v>50</v>
      </c>
      <c r="I38" s="80">
        <v>50</v>
      </c>
      <c r="J38" s="80"/>
      <c r="K38" s="80"/>
      <c r="L38" s="80"/>
      <c r="M38" s="80"/>
      <c r="N38" s="80"/>
      <c r="O38" s="80"/>
      <c r="P38" s="80">
        <f>SUM(毎月[[#This Row],[1 月]:[12 月]])</f>
        <v>300</v>
      </c>
      <c r="Q38" s="45"/>
      <c r="R38" s="32"/>
    </row>
    <row r="39" spans="1:18" ht="26.1" customHeight="1">
      <c r="A39" s="32"/>
      <c r="B39" s="85" t="s">
        <v>13</v>
      </c>
      <c r="C39" s="85" t="s">
        <v>50</v>
      </c>
      <c r="D39" s="80">
        <v>25</v>
      </c>
      <c r="E39" s="80">
        <v>25</v>
      </c>
      <c r="F39" s="80">
        <v>25</v>
      </c>
      <c r="G39" s="80">
        <v>25</v>
      </c>
      <c r="H39" s="80">
        <v>25</v>
      </c>
      <c r="I39" s="80">
        <v>25</v>
      </c>
      <c r="J39" s="80"/>
      <c r="K39" s="80"/>
      <c r="L39" s="80"/>
      <c r="M39" s="80"/>
      <c r="N39" s="80"/>
      <c r="O39" s="80"/>
      <c r="P39" s="80">
        <f>SUM(毎月[[#This Row],[1 月]:[12 月]])</f>
        <v>150</v>
      </c>
      <c r="Q39" s="45"/>
      <c r="R39" s="32"/>
    </row>
    <row r="40" spans="1:18" ht="26.1" customHeight="1">
      <c r="A40" s="32"/>
      <c r="B40" s="85" t="s">
        <v>13</v>
      </c>
      <c r="C40" s="85" t="s">
        <v>51</v>
      </c>
      <c r="D40" s="80">
        <v>400</v>
      </c>
      <c r="E40" s="80">
        <v>400</v>
      </c>
      <c r="F40" s="80">
        <v>400</v>
      </c>
      <c r="G40" s="80">
        <v>400</v>
      </c>
      <c r="H40" s="80">
        <v>400</v>
      </c>
      <c r="I40" s="80">
        <v>400</v>
      </c>
      <c r="J40" s="80"/>
      <c r="K40" s="80"/>
      <c r="L40" s="80"/>
      <c r="M40" s="80"/>
      <c r="N40" s="80"/>
      <c r="O40" s="80"/>
      <c r="P40" s="80">
        <f>SUM(毎月[[#This Row],[1 月]:[12 月]])</f>
        <v>2400</v>
      </c>
      <c r="Q40" s="45"/>
      <c r="R40" s="32"/>
    </row>
    <row r="41" spans="1:18" ht="26.1" customHeight="1">
      <c r="A41" s="32"/>
      <c r="B41" s="85" t="s">
        <v>13</v>
      </c>
      <c r="C41" s="85" t="s">
        <v>21</v>
      </c>
      <c r="D41" s="80">
        <v>0</v>
      </c>
      <c r="E41" s="80">
        <v>0</v>
      </c>
      <c r="F41" s="80">
        <v>0</v>
      </c>
      <c r="G41" s="80">
        <v>0</v>
      </c>
      <c r="H41" s="80">
        <v>0</v>
      </c>
      <c r="I41" s="80">
        <v>0</v>
      </c>
      <c r="J41" s="80"/>
      <c r="K41" s="80"/>
      <c r="L41" s="80"/>
      <c r="M41" s="80"/>
      <c r="N41" s="80"/>
      <c r="O41" s="80"/>
      <c r="P41" s="80">
        <f>SUM(毎月[[#This Row],[1 月]:[12 月]])</f>
        <v>0</v>
      </c>
      <c r="Q41" s="45"/>
      <c r="R41" s="32"/>
    </row>
    <row r="42" spans="1:18" ht="26.1" customHeight="1">
      <c r="A42" s="32"/>
      <c r="B42" s="85" t="s">
        <v>13</v>
      </c>
      <c r="C42" s="85" t="s">
        <v>22</v>
      </c>
      <c r="D42" s="80">
        <v>0</v>
      </c>
      <c r="E42" s="80">
        <v>0</v>
      </c>
      <c r="F42" s="80">
        <v>0</v>
      </c>
      <c r="G42" s="80">
        <v>0</v>
      </c>
      <c r="H42" s="80">
        <v>0</v>
      </c>
      <c r="I42" s="80">
        <v>0</v>
      </c>
      <c r="J42" s="80"/>
      <c r="K42" s="80"/>
      <c r="L42" s="80"/>
      <c r="M42" s="80"/>
      <c r="N42" s="80"/>
      <c r="O42" s="80"/>
      <c r="P42" s="80">
        <f>SUM(毎月[[#This Row],[1 月]:[12 月]])</f>
        <v>0</v>
      </c>
      <c r="Q42" s="45"/>
      <c r="R42" s="32"/>
    </row>
    <row r="43" spans="1:18" ht="26.1" customHeight="1">
      <c r="A43" s="32"/>
      <c r="B43" s="85" t="s">
        <v>14</v>
      </c>
      <c r="C43" s="85" t="s">
        <v>52</v>
      </c>
      <c r="D43" s="80">
        <v>416.66666666666669</v>
      </c>
      <c r="E43" s="80">
        <v>416.66666666666669</v>
      </c>
      <c r="F43" s="80">
        <v>416.66666666666669</v>
      </c>
      <c r="G43" s="80">
        <v>416.66666666666669</v>
      </c>
      <c r="H43" s="80">
        <v>416.66666666666669</v>
      </c>
      <c r="I43" s="80">
        <v>416.66666666666669</v>
      </c>
      <c r="J43" s="80"/>
      <c r="K43" s="80"/>
      <c r="L43" s="80"/>
      <c r="M43" s="80"/>
      <c r="N43" s="80"/>
      <c r="O43" s="80"/>
      <c r="P43" s="80">
        <f>SUM(毎月[[#This Row],[1 月]:[12 月]])</f>
        <v>2500</v>
      </c>
      <c r="Q43" s="45"/>
      <c r="R43" s="32"/>
    </row>
    <row r="44" spans="1:18" ht="26.1" customHeight="1">
      <c r="A44" s="32"/>
      <c r="B44" s="85" t="s">
        <v>14</v>
      </c>
      <c r="C44" s="85" t="s">
        <v>53</v>
      </c>
      <c r="D44" s="80">
        <v>1000</v>
      </c>
      <c r="E44" s="80">
        <v>1000</v>
      </c>
      <c r="F44" s="80">
        <v>1000</v>
      </c>
      <c r="G44" s="80">
        <v>1000</v>
      </c>
      <c r="H44" s="80">
        <v>1000</v>
      </c>
      <c r="I44" s="80">
        <v>1000</v>
      </c>
      <c r="J44" s="80"/>
      <c r="K44" s="80"/>
      <c r="L44" s="80"/>
      <c r="M44" s="80"/>
      <c r="N44" s="80"/>
      <c r="O44" s="80"/>
      <c r="P44" s="80">
        <f>SUM(毎月[[#This Row],[1 月]:[12 月]])</f>
        <v>6000</v>
      </c>
      <c r="Q44" s="45"/>
      <c r="R44" s="32"/>
    </row>
    <row r="45" spans="1:18" ht="26.1" customHeight="1">
      <c r="A45" s="32"/>
      <c r="B45" s="85" t="s">
        <v>14</v>
      </c>
      <c r="C45" s="85" t="s">
        <v>54</v>
      </c>
      <c r="D45" s="80">
        <v>500</v>
      </c>
      <c r="E45" s="80">
        <v>500</v>
      </c>
      <c r="F45" s="80">
        <v>500</v>
      </c>
      <c r="G45" s="80">
        <v>500</v>
      </c>
      <c r="H45" s="80">
        <v>500</v>
      </c>
      <c r="I45" s="80">
        <v>500</v>
      </c>
      <c r="J45" s="80"/>
      <c r="K45" s="80"/>
      <c r="L45" s="80"/>
      <c r="M45" s="80"/>
      <c r="N45" s="80"/>
      <c r="O45" s="80"/>
      <c r="P45" s="80">
        <f>SUM(毎月[[#This Row],[1 月]:[12 月]])</f>
        <v>3000</v>
      </c>
      <c r="Q45" s="45"/>
      <c r="R45" s="32"/>
    </row>
    <row r="46" spans="1:18" ht="26.1" customHeight="1">
      <c r="A46" s="32"/>
      <c r="B46" s="85" t="s">
        <v>14</v>
      </c>
      <c r="C46" s="85" t="s">
        <v>21</v>
      </c>
      <c r="D46" s="80">
        <v>0</v>
      </c>
      <c r="E46" s="80">
        <v>0</v>
      </c>
      <c r="F46" s="80">
        <v>0</v>
      </c>
      <c r="G46" s="80">
        <v>0</v>
      </c>
      <c r="H46" s="80">
        <v>0</v>
      </c>
      <c r="I46" s="80">
        <v>0</v>
      </c>
      <c r="J46" s="80"/>
      <c r="K46" s="80"/>
      <c r="L46" s="80"/>
      <c r="M46" s="80"/>
      <c r="N46" s="80"/>
      <c r="O46" s="80"/>
      <c r="P46" s="80">
        <f>SUM(毎月[[#This Row],[1 月]:[12 月]])</f>
        <v>0</v>
      </c>
      <c r="Q46" s="45"/>
      <c r="R46" s="32"/>
    </row>
    <row r="47" spans="1:18" ht="26.1" customHeight="1">
      <c r="A47" s="32"/>
      <c r="B47" s="85" t="s">
        <v>14</v>
      </c>
      <c r="C47" s="85" t="s">
        <v>22</v>
      </c>
      <c r="D47" s="80">
        <v>0</v>
      </c>
      <c r="E47" s="80">
        <v>0</v>
      </c>
      <c r="F47" s="80">
        <v>0</v>
      </c>
      <c r="G47" s="80">
        <v>0</v>
      </c>
      <c r="H47" s="80">
        <v>0</v>
      </c>
      <c r="I47" s="80">
        <v>0</v>
      </c>
      <c r="J47" s="80"/>
      <c r="K47" s="80"/>
      <c r="L47" s="80"/>
      <c r="M47" s="80"/>
      <c r="N47" s="80"/>
      <c r="O47" s="80"/>
      <c r="P47" s="80">
        <f>SUM(毎月[[#This Row],[1 月]:[12 月]])</f>
        <v>0</v>
      </c>
      <c r="Q47" s="45"/>
      <c r="R47" s="32"/>
    </row>
    <row r="48" spans="1:18" ht="26.1" customHeight="1">
      <c r="A48" s="32"/>
      <c r="B48" s="86" t="s">
        <v>88</v>
      </c>
      <c r="C48" s="82"/>
      <c r="D48" s="83">
        <f>SUMIF(毎月[種類],"収入",毎月[1 月])-SUMIF(毎月[種類],"&lt;&gt;収入",毎月[1 月])</f>
        <v>3692.5</v>
      </c>
      <c r="E48" s="83">
        <f>SUMIF(毎月[種類],"収入",毎月[2 月])-SUMIF(毎月[種類],"&lt;&gt;収入",毎月[2 月])</f>
        <v>3247.5</v>
      </c>
      <c r="F48" s="83">
        <f>SUMIF(毎月[種類],"収入",毎月[3 月])-SUMIF(毎月[種類],"&lt;&gt;収入",毎月[3 月])</f>
        <v>2522.5</v>
      </c>
      <c r="G48" s="83">
        <f>SUMIF(毎月[種類],"収入",毎月[4 月])-SUMIF(毎月[種類],"&lt;&gt;収入",毎月[4 月])</f>
        <v>3427.5</v>
      </c>
      <c r="H48" s="83">
        <f>SUMIF(毎月[種類],"収入",毎月[5 月])-SUMIF(毎月[種類],"&lt;&gt;収入",毎月[5 月])</f>
        <v>2887.5</v>
      </c>
      <c r="I48" s="83">
        <f>SUMIF(毎月[種類],"収入",毎月[6 月])-SUMIF(毎月[種類],"&lt;&gt;収入",毎月[6 月])</f>
        <v>2602.5</v>
      </c>
      <c r="J48" s="83">
        <f>SUMIF(毎月[種類],"収入",毎月[7 月])-SUMIF(毎月[種類],"&lt;&gt;収入",毎月[7 月])</f>
        <v>0</v>
      </c>
      <c r="K48" s="83">
        <f>SUMIF(毎月[種類],"収入",毎月[8 月])-SUMIF(毎月[種類],"&lt;&gt;収入",毎月[8 月])</f>
        <v>0</v>
      </c>
      <c r="L48" s="83">
        <f>SUMIF(毎月[種類],"収入",毎月[9 月])-SUMIF(毎月[種類],"&lt;&gt;収入",毎月[9 月])</f>
        <v>0</v>
      </c>
      <c r="M48" s="83">
        <f>SUMIF(毎月[種類],"収入",毎月[10 月])-SUMIF(毎月[種類],"&lt;&gt;収入",毎月[10 月])</f>
        <v>0</v>
      </c>
      <c r="N48" s="83">
        <f>SUMIF(毎月[種類],"収入",毎月[11 月])-SUMIF(毎月[種類],"&lt;&gt;収入",毎月[11 月])</f>
        <v>0</v>
      </c>
      <c r="O48" s="83">
        <f>SUMIF(毎月[種類],"収入",毎月[12 月])-SUMIF(毎月[種類],"&lt;&gt;収入",毎月[12 月])</f>
        <v>0</v>
      </c>
      <c r="P48" s="83">
        <f>SUMIF(毎月[種類],"収入",毎月[合計])-SUMIF(毎月[種類],"&lt;&gt;収入",毎月[合計])</f>
        <v>18380</v>
      </c>
      <c r="Q48" s="32"/>
      <c r="R48" s="32"/>
    </row>
    <row r="49" spans="1:18" ht="26.1" customHeight="1">
      <c r="A49" s="32"/>
      <c r="B49" s="53"/>
      <c r="C49" s="53"/>
      <c r="D49" s="53"/>
      <c r="E49" s="53"/>
      <c r="F49" s="53"/>
      <c r="G49" s="53"/>
      <c r="H49" s="53"/>
      <c r="I49" s="53"/>
      <c r="J49" s="53"/>
      <c r="K49" s="53"/>
      <c r="L49" s="53"/>
      <c r="M49" s="53"/>
      <c r="N49" s="53"/>
      <c r="O49" s="53"/>
      <c r="P49" s="53"/>
      <c r="Q49" s="32"/>
      <c r="R49" s="32"/>
    </row>
  </sheetData>
  <mergeCells count="2">
    <mergeCell ref="D2:E2"/>
    <mergeCell ref="F2:K2"/>
  </mergeCells>
  <phoneticPr fontId="62"/>
  <conditionalFormatting sqref="B5:P47">
    <cfRule type="expression" dxfId="71" priority="1">
      <formula>(MOD(ROW(),2)&lt;&gt;0)*($B5="収入")</formula>
    </cfRule>
    <cfRule type="expression" dxfId="70" priority="2">
      <formula>(MOD(ROW(),2)=0)*($B5="収入")</formula>
    </cfRule>
  </conditionalFormatting>
  <dataValidations count="10">
    <dataValidation type="list" errorStyle="warning" allowBlank="1" showInputMessage="1" showErrorMessage="1" error="リストから種類を選択します。[キャンセル] を選択して、Alt キーを押しながら下方向キーを押し、オプションを表示します。下方向キーで移動し、Enter キーを押して選択します" sqref="B5:B47" xr:uid="{00000000-0002-0000-0200-000000000000}">
      <formula1>"収入,支出,自由に使えるお金,貯蓄"</formula1>
    </dataValidation>
    <dataValidation allowBlank="1" showInputMessage="1" showErrorMessage="1" promptTitle="毎月のキャッシュフロー" prompt="_x000a_このワークシートでは、毎月のキャッシュ フロー計算書を作成します。_x000a__x000a_毎月のテーブルに詳細を入力します。毎月のキャッシュ フロー合計は、セル D2 で自動的に計算されます。ヒントはセル F2 にあります。" sqref="A1" xr:uid="{00000000-0002-0000-0200-000001000000}"/>
    <dataValidation allowBlank="1" showInputMessage="1" showErrorMessage="1" prompt="このワークシートのタイトルはこのセルにあります" sqref="B1" xr:uid="{00000000-0002-0000-0200-000002000000}"/>
    <dataValidation allowBlank="1" showInputMessage="1" showErrorMessage="1" prompt="この見出しの下にあるこの列で種類を選択します。Alt キーを押しながら下矢印キーを押し、オプションを表示します。下矢印キーで移動し、Enter キーを押して選択します。見出しのフィルターを使用して、特定のエントリを検索します" sqref="B4" xr:uid="{00000000-0002-0000-0200-000003000000}"/>
    <dataValidation allowBlank="1" showInputMessage="1" showErrorMessage="1" prompt="この見出しの下にあるこの列に説明を入力します" sqref="C4" xr:uid="{00000000-0002-0000-0200-000004000000}"/>
    <dataValidation allowBlank="1" showInputMessage="1" showErrorMessage="1" prompt="この見出しの下にあるこの列に今月の値を入力します" sqref="D4:O4" xr:uid="{00000000-0002-0000-0200-000005000000}"/>
    <dataValidation allowBlank="1" showInputMessage="1" showErrorMessage="1" prompt="合計はこの見出しの下にあるこの列で自動的に計算されます" sqref="P4" xr:uid="{00000000-0002-0000-0200-000006000000}"/>
    <dataValidation allowBlank="1" showInputMessage="1" showErrorMessage="1" prompt="スパークラインはこの見出しの下にあるこの列で自動的に更新されます" sqref="Q4" xr:uid="{00000000-0002-0000-0200-000007000000}"/>
    <dataValidation allowBlank="1" showInputMessage="1" showErrorMessage="1" prompt="毎月のキャッシュ フロー合計は、右のセルで自動的に計算されます" sqref="B2:C2" xr:uid="{00000000-0002-0000-0200-000008000000}"/>
    <dataValidation allowBlank="1" showInputMessage="1" showErrorMessage="1" prompt="このセルでは、毎月のキャッシュ フロー合計が自動的に計算されます" sqref="D2:E2" xr:uid="{00000000-0002-0000-0200-000009000000}"/>
  </dataValidations>
  <hyperlinks>
    <hyperlink ref="H1" location="ガイド!A1" tooltip="選択すると [ガイド] ワークシートに移動します" display="Navigation button for Guide worksheet is in this cell." xr:uid="{00000000-0004-0000-0200-000000000000}"/>
    <hyperlink ref="K1" location="'毎日の概要'!A1" tooltip="選択すると [毎日の概要] ワークシートに移動します" display="DAILY SUMMARY" xr:uid="{00000000-0004-0000-0200-000001000000}"/>
    <hyperlink ref="J1" location="'毎月のキャッシュフロー'!A1" tooltip="選択するとこのワークシートのセル A1 に移動します" display="MONTHLY CASH FLOW" xr:uid="{00000000-0004-0000-0200-000002000000}"/>
    <hyperlink ref="I1" location="'年間のキャッシュ フロー'!A1" tooltip="選択すると [年間のキャッシュ フロー] ワークシートに移動します" display="ANNUAL CASH FLOW" xr:uid="{00000000-0004-0000-0200-000003000000}"/>
  </hyperlinks>
  <printOptions horizontalCentered="1"/>
  <pageMargins left="0.25" right="0.25" top="0.75" bottom="0.75" header="0.3" footer="0.3"/>
  <pageSetup paperSize="9" fitToHeight="0" orientation="landscape" r:id="rId1"/>
  <headerFooter differentFirst="1">
    <oddFooter>Page &amp;P of &amp;N</oddFooter>
  </headerFooter>
  <ignoredErrors>
    <ignoredError sqref="P5:P13 P14:P21 P22:P28 P29:P39 P40:P47" emptyCellReference="1"/>
  </ignoredErrors>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displayEmptyCellsAs="gap" markers="1" xr2:uid="{00000000-0003-0000-0200-000000000000}">
          <x14:colorSeries theme="3" tint="0.249977111117893"/>
          <x14:colorNegative theme="5"/>
          <x14:colorAxis rgb="FF000000"/>
          <x14:colorMarkers theme="4" tint="-0.499984740745262"/>
          <x14:colorFirst theme="4" tint="0.39997558519241921"/>
          <x14:colorLast theme="4" tint="0.39997558519241921"/>
          <x14:colorHigh theme="4"/>
          <x14:colorLow theme="4"/>
          <x14:sparklines>
            <x14:sparkline>
              <xm:f>毎月のキャッシュフロー!D5:O5</xm:f>
              <xm:sqref>Q5</xm:sqref>
            </x14:sparkline>
            <x14:sparkline>
              <xm:f>毎月のキャッシュフロー!D6:O6</xm:f>
              <xm:sqref>Q6</xm:sqref>
            </x14:sparkline>
            <x14:sparkline>
              <xm:f>毎月のキャッシュフロー!D7:O7</xm:f>
              <xm:sqref>Q7</xm:sqref>
            </x14:sparkline>
            <x14:sparkline>
              <xm:f>毎月のキャッシュフロー!D8:O8</xm:f>
              <xm:sqref>Q8</xm:sqref>
            </x14:sparkline>
            <x14:sparkline>
              <xm:f>毎月のキャッシュフロー!D9:O9</xm:f>
              <xm:sqref>Q9</xm:sqref>
            </x14:sparkline>
            <x14:sparkline>
              <xm:f>毎月のキャッシュフロー!D10:O10</xm:f>
              <xm:sqref>Q10</xm:sqref>
            </x14:sparkline>
            <x14:sparkline>
              <xm:f>毎月のキャッシュフロー!D11:O11</xm:f>
              <xm:sqref>Q11</xm:sqref>
            </x14:sparkline>
            <x14:sparkline>
              <xm:f>毎月のキャッシュフロー!D12:O12</xm:f>
              <xm:sqref>Q12</xm:sqref>
            </x14:sparkline>
            <x14:sparkline>
              <xm:f>毎月のキャッシュフロー!D13:O13</xm:f>
              <xm:sqref>Q13</xm:sqref>
            </x14:sparkline>
            <x14:sparkline>
              <xm:f>毎月のキャッシュフロー!D14:O14</xm:f>
              <xm:sqref>Q14</xm:sqref>
            </x14:sparkline>
            <x14:sparkline>
              <xm:f>毎月のキャッシュフロー!D15:O15</xm:f>
              <xm:sqref>Q15</xm:sqref>
            </x14:sparkline>
            <x14:sparkline>
              <xm:f>毎月のキャッシュフロー!D16:O16</xm:f>
              <xm:sqref>Q16</xm:sqref>
            </x14:sparkline>
            <x14:sparkline>
              <xm:f>毎月のキャッシュフロー!D17:O17</xm:f>
              <xm:sqref>Q17</xm:sqref>
            </x14:sparkline>
            <x14:sparkline>
              <xm:f>毎月のキャッシュフロー!D18:O18</xm:f>
              <xm:sqref>Q18</xm:sqref>
            </x14:sparkline>
            <x14:sparkline>
              <xm:f>毎月のキャッシュフロー!D19:O19</xm:f>
              <xm:sqref>Q19</xm:sqref>
            </x14:sparkline>
            <x14:sparkline>
              <xm:f>毎月のキャッシュフロー!D20:O20</xm:f>
              <xm:sqref>Q20</xm:sqref>
            </x14:sparkline>
            <x14:sparkline>
              <xm:f>毎月のキャッシュフロー!D21:O21</xm:f>
              <xm:sqref>Q21</xm:sqref>
            </x14:sparkline>
            <x14:sparkline>
              <xm:f>毎月のキャッシュフロー!D22:O22</xm:f>
              <xm:sqref>Q22</xm:sqref>
            </x14:sparkline>
            <x14:sparkline>
              <xm:f>毎月のキャッシュフロー!D23:O23</xm:f>
              <xm:sqref>Q23</xm:sqref>
            </x14:sparkline>
            <x14:sparkline>
              <xm:f>毎月のキャッシュフロー!D24:O24</xm:f>
              <xm:sqref>Q24</xm:sqref>
            </x14:sparkline>
            <x14:sparkline>
              <xm:f>毎月のキャッシュフロー!D25:O25</xm:f>
              <xm:sqref>Q25</xm:sqref>
            </x14:sparkline>
            <x14:sparkline>
              <xm:f>毎月のキャッシュフロー!D26:O26</xm:f>
              <xm:sqref>Q26</xm:sqref>
            </x14:sparkline>
            <x14:sparkline>
              <xm:f>毎月のキャッシュフロー!D27:O27</xm:f>
              <xm:sqref>Q27</xm:sqref>
            </x14:sparkline>
            <x14:sparkline>
              <xm:f>毎月のキャッシュフロー!D28:O28</xm:f>
              <xm:sqref>Q28</xm:sqref>
            </x14:sparkline>
            <x14:sparkline>
              <xm:f>毎月のキャッシュフロー!D29:O29</xm:f>
              <xm:sqref>Q29</xm:sqref>
            </x14:sparkline>
            <x14:sparkline>
              <xm:f>毎月のキャッシュフロー!D30:O30</xm:f>
              <xm:sqref>Q30</xm:sqref>
            </x14:sparkline>
            <x14:sparkline>
              <xm:f>毎月のキャッシュフロー!D31:O31</xm:f>
              <xm:sqref>Q31</xm:sqref>
            </x14:sparkline>
            <x14:sparkline>
              <xm:f>毎月のキャッシュフロー!D32:O32</xm:f>
              <xm:sqref>Q32</xm:sqref>
            </x14:sparkline>
            <x14:sparkline>
              <xm:f>毎月のキャッシュフロー!D33:O33</xm:f>
              <xm:sqref>Q33</xm:sqref>
            </x14:sparkline>
            <x14:sparkline>
              <xm:f>毎月のキャッシュフロー!D34:O34</xm:f>
              <xm:sqref>Q34</xm:sqref>
            </x14:sparkline>
            <x14:sparkline>
              <xm:f>毎月のキャッシュフロー!D35:O35</xm:f>
              <xm:sqref>Q35</xm:sqref>
            </x14:sparkline>
            <x14:sparkline>
              <xm:f>毎月のキャッシュフロー!D36:O36</xm:f>
              <xm:sqref>Q36</xm:sqref>
            </x14:sparkline>
            <x14:sparkline>
              <xm:f>毎月のキャッシュフロー!D37:O37</xm:f>
              <xm:sqref>Q37</xm:sqref>
            </x14:sparkline>
            <x14:sparkline>
              <xm:f>毎月のキャッシュフロー!D38:O38</xm:f>
              <xm:sqref>Q38</xm:sqref>
            </x14:sparkline>
            <x14:sparkline>
              <xm:f>毎月のキャッシュフロー!D39:O39</xm:f>
              <xm:sqref>Q39</xm:sqref>
            </x14:sparkline>
            <x14:sparkline>
              <xm:f>毎月のキャッシュフロー!D40:O40</xm:f>
              <xm:sqref>Q40</xm:sqref>
            </x14:sparkline>
            <x14:sparkline>
              <xm:f>毎月のキャッシュフロー!D41:O41</xm:f>
              <xm:sqref>Q41</xm:sqref>
            </x14:sparkline>
            <x14:sparkline>
              <xm:f>毎月のキャッシュフロー!D42:O42</xm:f>
              <xm:sqref>Q42</xm:sqref>
            </x14:sparkline>
            <x14:sparkline>
              <xm:f>毎月のキャッシュフロー!D43:O43</xm:f>
              <xm:sqref>Q43</xm:sqref>
            </x14:sparkline>
            <x14:sparkline>
              <xm:f>毎月のキャッシュフロー!D44:O44</xm:f>
              <xm:sqref>Q44</xm:sqref>
            </x14:sparkline>
            <x14:sparkline>
              <xm:f>毎月のキャッシュフロー!D45:O45</xm:f>
              <xm:sqref>Q45</xm:sqref>
            </x14:sparkline>
            <x14:sparkline>
              <xm:f>毎月のキャッシュフロー!D46:O46</xm:f>
              <xm:sqref>Q46</xm:sqref>
            </x14:sparkline>
            <x14:sparkline>
              <xm:f>毎月のキャッシュフロー!D47:O47</xm:f>
              <xm:sqref>Q47</xm:sqref>
            </x14:sparkline>
          </x14:sparklines>
        </x14:sparklineGroup>
      </x14:sparklineGroup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autoPageBreaks="0" fitToPage="1"/>
  </sheetPr>
  <dimension ref="A1:AC29"/>
  <sheetViews>
    <sheetView showGridLines="0" zoomScaleNormal="100" workbookViewId="0"/>
  </sheetViews>
  <sheetFormatPr defaultColWidth="20.77734375" defaultRowHeight="14.25"/>
  <cols>
    <col min="1" max="1" width="1.77734375" style="1" customWidth="1"/>
    <col min="2" max="2" width="16.21875" style="1" customWidth="1"/>
    <col min="3" max="3" width="17.109375" style="1" customWidth="1"/>
    <col min="4" max="4" width="18.5546875" style="1" customWidth="1"/>
    <col min="5" max="5" width="2.6640625" style="1" customWidth="1"/>
    <col min="6" max="6" width="19.21875" style="1" customWidth="1"/>
    <col min="7" max="7" width="16.33203125" style="1" customWidth="1"/>
    <col min="8" max="8" width="13.5546875" style="1" customWidth="1"/>
    <col min="9" max="9" width="2.6640625" style="1" customWidth="1"/>
    <col min="10" max="12" width="14.77734375" style="1" customWidth="1"/>
    <col min="13" max="13" width="2.6640625" style="1" customWidth="1"/>
    <col min="14" max="16" width="14.77734375" style="1" customWidth="1"/>
    <col min="17" max="17" width="1.77734375" style="1" customWidth="1"/>
    <col min="18" max="18" width="13.6640625" style="1" hidden="1" customWidth="1"/>
    <col min="19" max="19" width="9.88671875" style="1" hidden="1" customWidth="1"/>
    <col min="20" max="20" width="1.77734375" style="1" hidden="1" customWidth="1"/>
    <col min="21" max="21" width="20.33203125" style="1" hidden="1" customWidth="1"/>
    <col min="22" max="22" width="9.21875" style="1" hidden="1" customWidth="1"/>
    <col min="23" max="23" width="1.77734375" style="1" hidden="1" customWidth="1"/>
    <col min="24" max="24" width="14" style="1" hidden="1" customWidth="1"/>
    <col min="25" max="25" width="9.21875" style="1" hidden="1" customWidth="1"/>
    <col min="26" max="26" width="1.77734375" style="1" hidden="1" customWidth="1"/>
    <col min="27" max="27" width="9.33203125" style="1" hidden="1" customWidth="1"/>
    <col min="28" max="28" width="9.21875" style="1" hidden="1" customWidth="1"/>
    <col min="29" max="16384" width="20.77734375" style="1"/>
  </cols>
  <sheetData>
    <row r="1" spans="1:29" s="6" customFormat="1" ht="44.1" customHeight="1">
      <c r="A1" s="36"/>
      <c r="B1" s="37" t="s">
        <v>0</v>
      </c>
      <c r="C1" s="37"/>
      <c r="D1" s="37"/>
      <c r="E1" s="37"/>
      <c r="F1" s="37"/>
      <c r="G1" s="37"/>
      <c r="H1" s="37"/>
      <c r="I1" s="37"/>
      <c r="J1" s="37"/>
      <c r="K1" s="37"/>
      <c r="L1" s="37"/>
      <c r="M1" s="37"/>
      <c r="N1" s="37"/>
      <c r="O1" s="37"/>
      <c r="P1" s="37"/>
      <c r="Q1" s="37" t="s">
        <v>8</v>
      </c>
      <c r="R1" s="37"/>
      <c r="S1" s="37"/>
      <c r="T1" s="37"/>
      <c r="U1" s="37"/>
      <c r="V1" s="37"/>
      <c r="W1" s="37"/>
      <c r="X1" s="37"/>
      <c r="Y1" s="37"/>
      <c r="Z1" s="37"/>
      <c r="AA1" s="37"/>
      <c r="AB1" s="37"/>
      <c r="AC1" s="37"/>
    </row>
    <row r="2" spans="1:29" s="2" customFormat="1" ht="44.1" customHeight="1">
      <c r="A2"/>
      <c r="B2" s="54"/>
      <c r="C2" s="54" t="s">
        <v>76</v>
      </c>
      <c r="D2" s="96">
        <f>AnnualCashFlowToDate</f>
        <v>42250</v>
      </c>
      <c r="E2" s="96"/>
      <c r="F2" s="55"/>
      <c r="G2" s="94" t="s">
        <v>78</v>
      </c>
      <c r="H2" s="94"/>
      <c r="I2" s="94"/>
      <c r="J2" s="94"/>
      <c r="K2" s="94"/>
      <c r="L2" s="94"/>
      <c r="M2" s="41"/>
      <c r="N2" s="41"/>
      <c r="O2" s="49"/>
      <c r="P2" s="49"/>
      <c r="Q2"/>
      <c r="R2"/>
      <c r="S2"/>
      <c r="T2"/>
      <c r="U2"/>
      <c r="V2"/>
      <c r="W2"/>
      <c r="X2"/>
      <c r="Y2"/>
      <c r="Z2"/>
      <c r="AA2"/>
      <c r="AB2"/>
      <c r="AC2"/>
    </row>
    <row r="3" spans="1:29" s="2" customFormat="1" ht="33.950000000000003" customHeight="1">
      <c r="A3"/>
      <c r="B3" s="56"/>
      <c r="C3" s="56"/>
      <c r="D3" s="57"/>
      <c r="E3" s="57"/>
      <c r="F3" s="57"/>
      <c r="G3" s="58"/>
      <c r="H3" s="58"/>
      <c r="I3" s="58"/>
      <c r="J3" s="58"/>
      <c r="K3" s="58"/>
      <c r="L3" s="58"/>
      <c r="M3" s="58"/>
      <c r="N3" s="58"/>
      <c r="O3" s="58"/>
      <c r="P3" s="58"/>
      <c r="Q3"/>
      <c r="R3"/>
      <c r="S3"/>
      <c r="T3"/>
      <c r="U3"/>
      <c r="V3"/>
      <c r="W3"/>
      <c r="X3"/>
      <c r="Y3"/>
      <c r="Z3"/>
      <c r="AA3"/>
      <c r="AB3"/>
      <c r="AC3"/>
    </row>
    <row r="4" spans="1:29" s="7" customFormat="1" ht="33.950000000000003" customHeight="1" thickBot="1">
      <c r="A4" s="59"/>
      <c r="B4" s="97" t="s">
        <v>73</v>
      </c>
      <c r="C4" s="97"/>
      <c r="D4" s="97"/>
      <c r="E4" s="59"/>
      <c r="F4" s="97" t="s">
        <v>77</v>
      </c>
      <c r="G4" s="97"/>
      <c r="H4" s="97"/>
      <c r="I4" s="59"/>
      <c r="J4" s="97" t="s">
        <v>79</v>
      </c>
      <c r="K4" s="97"/>
      <c r="L4" s="97"/>
      <c r="M4" s="59"/>
      <c r="N4" s="97" t="s">
        <v>80</v>
      </c>
      <c r="O4" s="97"/>
      <c r="P4" s="97"/>
      <c r="Q4" s="59"/>
      <c r="R4" s="59"/>
      <c r="S4" s="59"/>
      <c r="T4" s="59"/>
      <c r="U4" s="59"/>
      <c r="V4" s="59"/>
      <c r="W4" s="59"/>
      <c r="X4" s="59"/>
      <c r="Y4" s="59"/>
      <c r="Z4" s="59"/>
      <c r="AA4" s="59"/>
      <c r="AB4" s="59"/>
      <c r="AC4" s="59"/>
    </row>
    <row r="5" spans="1:29" customFormat="1" ht="33.950000000000003" customHeight="1">
      <c r="B5" s="60" t="s">
        <v>74</v>
      </c>
      <c r="C5" s="101">
        <f>収入!C11</f>
        <v>125000</v>
      </c>
      <c r="D5" s="101"/>
      <c r="F5" s="60" t="s">
        <v>74</v>
      </c>
      <c r="G5" s="101">
        <f>支出[[#Totals],[年間  ]]</f>
        <v>46500</v>
      </c>
      <c r="H5" s="101"/>
      <c r="J5" s="60" t="s">
        <v>74</v>
      </c>
      <c r="K5" s="101">
        <f>自由に使えるお金[[#Totals],[年間  ]]</f>
        <v>13250</v>
      </c>
      <c r="L5" s="101"/>
      <c r="N5" s="61" t="s">
        <v>74</v>
      </c>
      <c r="O5" s="99">
        <f>貯蓄[[#Totals],[年間  ]]</f>
        <v>23000</v>
      </c>
      <c r="P5" s="99"/>
    </row>
    <row r="6" spans="1:29" ht="339.95" customHeight="1">
      <c r="A6"/>
      <c r="B6" s="62"/>
      <c r="C6" s="62"/>
      <c r="D6" s="62"/>
      <c r="E6"/>
      <c r="F6" s="62"/>
      <c r="G6" s="62"/>
      <c r="H6" s="62"/>
      <c r="I6"/>
      <c r="J6" s="62"/>
      <c r="K6" s="62"/>
      <c r="L6" s="62"/>
      <c r="M6"/>
      <c r="N6" s="62"/>
      <c r="O6" s="62"/>
      <c r="P6" s="62"/>
      <c r="Q6"/>
      <c r="R6"/>
      <c r="S6"/>
      <c r="T6"/>
      <c r="U6"/>
      <c r="V6"/>
      <c r="W6"/>
      <c r="X6"/>
      <c r="Y6"/>
      <c r="Z6"/>
      <c r="AA6"/>
      <c r="AB6"/>
      <c r="AC6"/>
    </row>
    <row r="7" spans="1:29" ht="12" customHeight="1">
      <c r="A7"/>
      <c r="B7" s="63"/>
      <c r="C7" s="63"/>
      <c r="D7" s="63"/>
      <c r="E7"/>
      <c r="F7" s="63"/>
      <c r="G7" s="63"/>
      <c r="H7" s="63"/>
      <c r="I7"/>
      <c r="J7" s="63"/>
      <c r="K7" s="63"/>
      <c r="L7" s="63"/>
      <c r="M7"/>
      <c r="N7" s="63"/>
      <c r="O7" s="63"/>
      <c r="P7" s="63"/>
      <c r="Q7"/>
      <c r="R7"/>
      <c r="S7"/>
      <c r="T7"/>
      <c r="U7"/>
      <c r="V7"/>
      <c r="W7"/>
      <c r="X7"/>
      <c r="Y7"/>
      <c r="Z7"/>
      <c r="AA7"/>
      <c r="AB7"/>
      <c r="AC7"/>
    </row>
    <row r="8" spans="1:29" customFormat="1" ht="33.950000000000003" customHeight="1">
      <c r="B8" s="64" t="s">
        <v>75</v>
      </c>
      <c r="C8" s="100">
        <f>収入!D11</f>
        <v>10416.666666666668</v>
      </c>
      <c r="D8" s="100"/>
      <c r="F8" s="64" t="s">
        <v>75</v>
      </c>
      <c r="G8" s="100">
        <f>支出[[#Totals],[毎月 ]]</f>
        <v>3875</v>
      </c>
      <c r="H8" s="100"/>
      <c r="J8" s="64" t="s">
        <v>75</v>
      </c>
      <c r="K8" s="100">
        <f>自由に使えるお金[[#Totals],[毎月 ]]</f>
        <v>1104.1666666666665</v>
      </c>
      <c r="L8" s="100"/>
      <c r="N8" s="65" t="s">
        <v>75</v>
      </c>
      <c r="O8" s="98">
        <f>貯蓄!D10</f>
        <v>1916.6666666666667</v>
      </c>
      <c r="P8" s="98"/>
    </row>
    <row r="9" spans="1:29" ht="15.75">
      <c r="A9"/>
      <c r="B9"/>
      <c r="C9"/>
      <c r="D9"/>
      <c r="E9"/>
      <c r="F9"/>
      <c r="G9"/>
      <c r="H9"/>
      <c r="I9"/>
      <c r="J9"/>
      <c r="K9"/>
      <c r="L9"/>
      <c r="M9"/>
      <c r="N9"/>
      <c r="O9"/>
      <c r="P9"/>
      <c r="Q9"/>
      <c r="R9"/>
      <c r="S9"/>
      <c r="T9"/>
      <c r="U9"/>
      <c r="V9"/>
      <c r="W9"/>
      <c r="X9"/>
      <c r="Y9"/>
      <c r="Z9"/>
      <c r="AA9"/>
      <c r="AB9"/>
      <c r="AC9"/>
    </row>
    <row r="10" spans="1:29" ht="15.75">
      <c r="A10"/>
      <c r="B10"/>
      <c r="C10"/>
      <c r="E10"/>
      <c r="F10"/>
      <c r="G10"/>
      <c r="H10"/>
      <c r="I10"/>
      <c r="J10"/>
      <c r="K10"/>
      <c r="L10"/>
      <c r="M10"/>
      <c r="N10"/>
      <c r="O10"/>
      <c r="P10"/>
      <c r="Q10"/>
      <c r="R10" s="19" t="s">
        <v>87</v>
      </c>
      <c r="S10" t="s">
        <v>93</v>
      </c>
      <c r="T10"/>
      <c r="U10" s="19" t="s">
        <v>87</v>
      </c>
      <c r="V10" t="s">
        <v>94</v>
      </c>
      <c r="W10"/>
      <c r="X10" s="19" t="s">
        <v>87</v>
      </c>
      <c r="Y10" t="s">
        <v>94</v>
      </c>
      <c r="Z10"/>
      <c r="AA10" s="19" t="s">
        <v>87</v>
      </c>
      <c r="AB10" t="s">
        <v>94</v>
      </c>
      <c r="AC10"/>
    </row>
    <row r="11" spans="1:29" ht="15.75">
      <c r="A11"/>
      <c r="B11"/>
      <c r="C11"/>
      <c r="D11"/>
      <c r="E11"/>
      <c r="F11"/>
      <c r="G11"/>
      <c r="H11"/>
      <c r="I11"/>
      <c r="J11"/>
      <c r="K11"/>
      <c r="L11"/>
      <c r="M11"/>
      <c r="N11"/>
      <c r="O11"/>
      <c r="P11"/>
      <c r="Q11"/>
      <c r="R11"/>
      <c r="S11"/>
      <c r="T11"/>
      <c r="U11"/>
      <c r="V11"/>
      <c r="W11"/>
      <c r="X11"/>
      <c r="Y11"/>
      <c r="Z11"/>
      <c r="AA11"/>
      <c r="AB11"/>
      <c r="AC11"/>
    </row>
    <row r="12" spans="1:29" ht="15.75">
      <c r="A12"/>
      <c r="B12"/>
      <c r="C12"/>
      <c r="D12"/>
      <c r="E12"/>
      <c r="F12"/>
      <c r="G12"/>
      <c r="H12"/>
      <c r="I12"/>
      <c r="J12"/>
      <c r="K12"/>
      <c r="L12"/>
      <c r="M12"/>
      <c r="N12"/>
      <c r="O12"/>
      <c r="P12"/>
      <c r="Q12"/>
      <c r="R12"/>
      <c r="S12"/>
      <c r="T12"/>
      <c r="U12"/>
      <c r="V12"/>
      <c r="W12"/>
      <c r="X12"/>
      <c r="Y12"/>
      <c r="Z12"/>
      <c r="AA12"/>
      <c r="AB12"/>
      <c r="AC12"/>
    </row>
    <row r="13" spans="1:29" ht="15.75">
      <c r="A13"/>
      <c r="B13"/>
      <c r="C13"/>
      <c r="D13"/>
      <c r="E13"/>
      <c r="F13"/>
      <c r="G13"/>
      <c r="H13"/>
      <c r="I13"/>
      <c r="J13"/>
      <c r="K13"/>
      <c r="L13"/>
      <c r="M13"/>
      <c r="N13"/>
      <c r="O13"/>
      <c r="P13"/>
      <c r="Q13"/>
      <c r="R13"/>
      <c r="S13"/>
      <c r="T13"/>
      <c r="U13"/>
      <c r="V13"/>
      <c r="W13"/>
      <c r="X13"/>
      <c r="Y13"/>
      <c r="Z13"/>
      <c r="AA13"/>
      <c r="AB13"/>
      <c r="AC13"/>
    </row>
    <row r="14" spans="1:29" ht="15.75">
      <c r="A14"/>
      <c r="B14"/>
      <c r="C14"/>
      <c r="D14"/>
      <c r="E14"/>
      <c r="F14"/>
      <c r="G14"/>
      <c r="H14"/>
      <c r="I14"/>
      <c r="J14"/>
      <c r="K14"/>
      <c r="L14"/>
      <c r="M14"/>
      <c r="N14"/>
      <c r="O14"/>
      <c r="P14"/>
      <c r="Q14"/>
      <c r="R14"/>
      <c r="S14"/>
      <c r="T14"/>
      <c r="U14"/>
      <c r="V14"/>
      <c r="W14"/>
      <c r="X14"/>
      <c r="Y14"/>
      <c r="Z14"/>
      <c r="AA14"/>
      <c r="AB14"/>
      <c r="AC14"/>
    </row>
    <row r="15" spans="1:29" ht="15.75">
      <c r="A15"/>
      <c r="B15"/>
      <c r="C15"/>
      <c r="D15"/>
      <c r="E15"/>
      <c r="F15"/>
      <c r="G15"/>
      <c r="H15"/>
      <c r="I15"/>
      <c r="J15"/>
      <c r="K15"/>
      <c r="L15"/>
      <c r="M15"/>
      <c r="N15"/>
      <c r="O15"/>
      <c r="P15"/>
      <c r="Q15"/>
      <c r="R15"/>
      <c r="S15"/>
      <c r="T15"/>
      <c r="U15"/>
      <c r="V15"/>
      <c r="W15"/>
      <c r="X15"/>
      <c r="Y15"/>
      <c r="Z15"/>
      <c r="AA15"/>
      <c r="AB15"/>
      <c r="AC15"/>
    </row>
    <row r="16" spans="1:29" ht="15.75">
      <c r="A16"/>
      <c r="B16"/>
      <c r="C16"/>
      <c r="D16"/>
      <c r="E16"/>
      <c r="F16"/>
      <c r="G16"/>
      <c r="H16"/>
      <c r="I16"/>
      <c r="J16"/>
      <c r="K16"/>
      <c r="L16"/>
      <c r="M16"/>
      <c r="N16"/>
      <c r="O16"/>
      <c r="P16"/>
      <c r="Q16"/>
      <c r="R16"/>
      <c r="S16"/>
      <c r="T16"/>
      <c r="U16"/>
      <c r="V16"/>
      <c r="W16"/>
      <c r="X16"/>
      <c r="Y16"/>
      <c r="Z16"/>
      <c r="AA16"/>
      <c r="AB16"/>
      <c r="AC16"/>
    </row>
    <row r="17" spans="1:29" ht="15.75">
      <c r="A17"/>
      <c r="B17"/>
      <c r="C17"/>
      <c r="D17"/>
      <c r="E17"/>
      <c r="F17"/>
      <c r="G17"/>
      <c r="H17"/>
      <c r="I17"/>
      <c r="J17"/>
      <c r="K17"/>
      <c r="L17"/>
      <c r="M17"/>
      <c r="N17"/>
      <c r="O17"/>
      <c r="P17"/>
      <c r="Q17"/>
      <c r="R17"/>
      <c r="S17"/>
      <c r="T17"/>
      <c r="U17"/>
      <c r="V17"/>
      <c r="W17"/>
      <c r="X17"/>
      <c r="Y17"/>
      <c r="Z17"/>
      <c r="AA17"/>
      <c r="AB17"/>
      <c r="AC17"/>
    </row>
    <row r="18" spans="1:29" ht="15.75">
      <c r="A18"/>
      <c r="B18"/>
      <c r="C18"/>
      <c r="D18"/>
      <c r="E18"/>
      <c r="F18"/>
      <c r="G18"/>
      <c r="H18"/>
      <c r="I18"/>
      <c r="J18"/>
      <c r="K18"/>
      <c r="L18"/>
      <c r="M18"/>
      <c r="N18"/>
      <c r="O18"/>
      <c r="P18"/>
      <c r="Q18"/>
      <c r="R18"/>
      <c r="S18"/>
      <c r="T18"/>
      <c r="U18"/>
      <c r="V18"/>
      <c r="W18"/>
      <c r="X18"/>
      <c r="Y18"/>
      <c r="Z18"/>
      <c r="AA18"/>
      <c r="AB18"/>
      <c r="AC18"/>
    </row>
    <row r="19" spans="1:29" ht="15.75">
      <c r="A19"/>
      <c r="B19"/>
      <c r="C19"/>
      <c r="D19"/>
      <c r="E19"/>
      <c r="F19"/>
      <c r="G19"/>
      <c r="H19"/>
      <c r="I19"/>
      <c r="J19"/>
      <c r="K19"/>
      <c r="L19"/>
      <c r="M19"/>
      <c r="N19"/>
      <c r="O19"/>
      <c r="P19"/>
      <c r="Q19"/>
      <c r="R19"/>
      <c r="S19"/>
      <c r="T19"/>
      <c r="U19"/>
      <c r="V19"/>
      <c r="W19"/>
      <c r="X19"/>
      <c r="Y19"/>
      <c r="Z19"/>
      <c r="AA19"/>
      <c r="AB19"/>
      <c r="AC19"/>
    </row>
    <row r="20" spans="1:29" ht="15.75">
      <c r="A20"/>
      <c r="B20"/>
      <c r="C20"/>
      <c r="D20"/>
      <c r="E20"/>
      <c r="F20"/>
      <c r="G20"/>
      <c r="H20"/>
      <c r="I20"/>
      <c r="J20"/>
      <c r="K20"/>
      <c r="L20"/>
      <c r="M20"/>
      <c r="N20"/>
      <c r="O20"/>
      <c r="P20"/>
      <c r="Q20"/>
      <c r="R20"/>
      <c r="S20"/>
      <c r="T20"/>
      <c r="U20"/>
      <c r="V20"/>
      <c r="W20"/>
      <c r="X20"/>
      <c r="Y20"/>
      <c r="Z20"/>
      <c r="AA20"/>
      <c r="AB20"/>
      <c r="AC20"/>
    </row>
    <row r="21" spans="1:29" ht="15.75">
      <c r="A21"/>
      <c r="B21"/>
      <c r="C21"/>
      <c r="D21"/>
      <c r="E21"/>
      <c r="F21"/>
      <c r="G21"/>
      <c r="H21"/>
      <c r="I21"/>
      <c r="J21"/>
      <c r="K21"/>
      <c r="L21"/>
      <c r="M21"/>
      <c r="N21"/>
      <c r="O21"/>
      <c r="P21"/>
      <c r="Q21"/>
      <c r="R21"/>
      <c r="S21"/>
      <c r="T21"/>
      <c r="U21"/>
      <c r="V21"/>
      <c r="W21"/>
      <c r="X21"/>
      <c r="Y21"/>
      <c r="Z21"/>
      <c r="AA21"/>
      <c r="AB21"/>
      <c r="AC21"/>
    </row>
    <row r="22" spans="1:29" ht="15.75">
      <c r="A22"/>
      <c r="B22"/>
      <c r="C22"/>
      <c r="D22"/>
      <c r="E22"/>
      <c r="F22"/>
      <c r="G22"/>
      <c r="H22"/>
      <c r="I22"/>
      <c r="J22"/>
      <c r="K22"/>
      <c r="L22"/>
      <c r="M22"/>
      <c r="N22"/>
      <c r="O22"/>
      <c r="P22"/>
      <c r="Q22"/>
      <c r="R22"/>
      <c r="S22"/>
      <c r="T22"/>
      <c r="U22"/>
      <c r="V22"/>
      <c r="W22"/>
      <c r="X22"/>
      <c r="Y22"/>
      <c r="Z22"/>
      <c r="AA22"/>
      <c r="AB22"/>
      <c r="AC22"/>
    </row>
    <row r="23" spans="1:29" ht="15.75">
      <c r="A23"/>
      <c r="B23"/>
      <c r="C23"/>
      <c r="D23"/>
      <c r="E23"/>
      <c r="F23"/>
      <c r="G23"/>
      <c r="H23"/>
      <c r="I23"/>
      <c r="J23"/>
      <c r="K23"/>
      <c r="L23"/>
      <c r="M23"/>
      <c r="N23"/>
      <c r="O23"/>
      <c r="P23"/>
      <c r="Q23"/>
      <c r="R23"/>
      <c r="S23"/>
      <c r="T23"/>
      <c r="U23"/>
      <c r="V23"/>
      <c r="W23"/>
      <c r="X23"/>
      <c r="Y23"/>
      <c r="Z23"/>
      <c r="AA23"/>
      <c r="AB23"/>
      <c r="AC23"/>
    </row>
    <row r="24" spans="1:29" ht="15.75">
      <c r="A24"/>
      <c r="B24"/>
      <c r="C24"/>
      <c r="D24"/>
      <c r="E24"/>
      <c r="F24"/>
      <c r="G24"/>
      <c r="H24"/>
      <c r="I24"/>
      <c r="J24"/>
      <c r="K24"/>
      <c r="L24"/>
      <c r="M24"/>
      <c r="N24"/>
      <c r="O24"/>
      <c r="P24"/>
      <c r="Q24"/>
      <c r="R24"/>
      <c r="S24"/>
      <c r="T24"/>
      <c r="U24"/>
      <c r="V24"/>
      <c r="W24"/>
      <c r="X24"/>
      <c r="Y24"/>
      <c r="Z24"/>
      <c r="AA24"/>
      <c r="AB24"/>
      <c r="AC24"/>
    </row>
    <row r="25" spans="1:29" ht="15.75">
      <c r="A25"/>
      <c r="B25"/>
      <c r="C25"/>
      <c r="D25"/>
      <c r="E25"/>
      <c r="F25"/>
      <c r="G25"/>
      <c r="H25"/>
      <c r="I25"/>
      <c r="J25"/>
      <c r="K25"/>
      <c r="L25"/>
      <c r="M25"/>
      <c r="N25"/>
      <c r="O25"/>
      <c r="P25"/>
      <c r="Q25"/>
      <c r="R25"/>
      <c r="S25"/>
      <c r="T25"/>
      <c r="U25"/>
      <c r="V25"/>
      <c r="W25"/>
      <c r="X25"/>
      <c r="Y25"/>
      <c r="Z25"/>
      <c r="AA25"/>
      <c r="AB25"/>
      <c r="AC25"/>
    </row>
    <row r="26" spans="1:29" ht="15.75">
      <c r="A26"/>
      <c r="B26"/>
      <c r="C26"/>
      <c r="D26"/>
      <c r="E26"/>
      <c r="F26"/>
      <c r="G26"/>
      <c r="H26"/>
      <c r="I26"/>
      <c r="J26"/>
      <c r="K26"/>
      <c r="L26"/>
      <c r="M26"/>
      <c r="N26"/>
      <c r="O26"/>
      <c r="P26"/>
      <c r="Q26"/>
      <c r="R26"/>
      <c r="S26"/>
      <c r="T26"/>
      <c r="U26"/>
      <c r="V26"/>
      <c r="W26"/>
      <c r="X26"/>
      <c r="Y26"/>
      <c r="Z26"/>
      <c r="AA26"/>
      <c r="AB26"/>
      <c r="AC26"/>
    </row>
    <row r="27" spans="1:29" ht="15.75">
      <c r="A27"/>
      <c r="B27"/>
      <c r="C27"/>
      <c r="D27"/>
      <c r="E27"/>
      <c r="F27"/>
      <c r="G27"/>
      <c r="H27"/>
      <c r="I27"/>
      <c r="J27"/>
      <c r="K27"/>
      <c r="L27"/>
      <c r="M27"/>
      <c r="N27"/>
      <c r="O27"/>
      <c r="P27"/>
      <c r="Q27"/>
      <c r="R27"/>
      <c r="S27"/>
      <c r="T27"/>
      <c r="U27"/>
      <c r="V27"/>
      <c r="W27"/>
      <c r="X27"/>
      <c r="Y27"/>
      <c r="Z27"/>
      <c r="AA27"/>
      <c r="AB27"/>
      <c r="AC27"/>
    </row>
    <row r="28" spans="1:29" ht="15.75">
      <c r="A28"/>
      <c r="B28"/>
      <c r="C28"/>
      <c r="D28"/>
      <c r="E28"/>
      <c r="F28"/>
      <c r="G28"/>
      <c r="H28"/>
      <c r="I28"/>
      <c r="J28"/>
      <c r="K28"/>
      <c r="L28"/>
      <c r="M28"/>
      <c r="N28"/>
      <c r="O28"/>
      <c r="P28"/>
      <c r="Q28"/>
      <c r="R28"/>
      <c r="S28"/>
      <c r="T28"/>
      <c r="U28"/>
      <c r="V28"/>
      <c r="W28"/>
      <c r="X28"/>
      <c r="Y28"/>
      <c r="Z28"/>
      <c r="AA28"/>
      <c r="AB28"/>
      <c r="AC28"/>
    </row>
    <row r="29" spans="1:29" ht="15.75">
      <c r="A29"/>
      <c r="B29"/>
      <c r="C29"/>
      <c r="D29"/>
      <c r="E29"/>
      <c r="F29"/>
      <c r="G29"/>
      <c r="H29"/>
      <c r="I29"/>
      <c r="J29"/>
      <c r="K29"/>
      <c r="L29"/>
      <c r="M29"/>
      <c r="N29"/>
      <c r="O29"/>
      <c r="P29"/>
      <c r="Q29"/>
      <c r="R29"/>
      <c r="S29"/>
      <c r="T29"/>
      <c r="U29"/>
      <c r="V29"/>
      <c r="W29"/>
      <c r="X29"/>
      <c r="Y29"/>
      <c r="Z29"/>
      <c r="AA29"/>
      <c r="AB29"/>
      <c r="AC29"/>
    </row>
  </sheetData>
  <mergeCells count="14">
    <mergeCell ref="D2:E2"/>
    <mergeCell ref="G2:L2"/>
    <mergeCell ref="N4:P4"/>
    <mergeCell ref="O8:P8"/>
    <mergeCell ref="O5:P5"/>
    <mergeCell ref="B4:D4"/>
    <mergeCell ref="F4:H4"/>
    <mergeCell ref="J4:L4"/>
    <mergeCell ref="K8:L8"/>
    <mergeCell ref="K5:L5"/>
    <mergeCell ref="C8:D8"/>
    <mergeCell ref="G8:H8"/>
    <mergeCell ref="G5:H5"/>
    <mergeCell ref="C5:D5"/>
  </mergeCells>
  <phoneticPr fontId="62"/>
  <dataValidations count="29">
    <dataValidation allowBlank="1" showInputMessage="1" showErrorMessage="1" promptTitle="年間のキャッシュ フロー" prompt="_x000a_このワークシートでは、年間のキャッシュ フロー計算書を作成します。_x000a__x000a_次の 4 つのワークシートに詳細を入力します。_x000a__x000a_現在までのキャッシュ フロー合計は、セル D2 で計算されます。グラフを更新するには、[データ] リボン -&gt; [すべて更新] に移動します。ヒントはセル G2 にあります。" sqref="A1" xr:uid="{00000000-0002-0000-0300-000000000000}"/>
    <dataValidation allowBlank="1" showInputMessage="1" showErrorMessage="1" prompt="年間収入合計は、右のセルで自動的に計算されます" sqref="B5" xr:uid="{00000000-0002-0000-0300-000001000000}"/>
    <dataValidation allowBlank="1" showInputMessage="1" showErrorMessage="1" prompt="このセルで年間収入合計が自動的に計算されます" sqref="C5:D5" xr:uid="{00000000-0002-0000-0300-000002000000}"/>
    <dataValidation allowBlank="1" showInputMessage="1" showErrorMessage="1" prompt="右のセルで毎月の収入合計が自動的に計算されます" sqref="B8" xr:uid="{00000000-0002-0000-0300-000003000000}"/>
    <dataValidation allowBlank="1" showInputMessage="1" showErrorMessage="1" prompt="このセルで毎月の収入合計が自動的に計算されます" sqref="C8:D8" xr:uid="{00000000-0002-0000-0300-000004000000}"/>
    <dataValidation allowBlank="1" showInputMessage="1" showErrorMessage="1" prompt="右のセルで年間支出合計が自動的に計算されます" sqref="F5" xr:uid="{00000000-0002-0000-0300-000005000000}"/>
    <dataValidation allowBlank="1" showInputMessage="1" showErrorMessage="1" prompt="このセルで年間支出合計が自動的に計算されます" sqref="G5:H5" xr:uid="{00000000-0002-0000-0300-000006000000}"/>
    <dataValidation allowBlank="1" showInputMessage="1" showErrorMessage="1" prompt="右のセルで毎月の支出合計が自動的に計算されます" sqref="F8" xr:uid="{00000000-0002-0000-0300-000007000000}"/>
    <dataValidation allowBlank="1" showInputMessage="1" showErrorMessage="1" prompt="このセルで毎月の支出合計が自動的に計算されます" sqref="G8:H8" xr:uid="{00000000-0002-0000-0300-000008000000}"/>
    <dataValidation allowBlank="1" showInputMessage="1" showErrorMessage="1" prompt="右のセルで年間の自由に使えるお金の支出合計が自動的に計算されます" sqref="J5" xr:uid="{00000000-0002-0000-0300-000009000000}"/>
    <dataValidation allowBlank="1" showInputMessage="1" showErrorMessage="1" prompt="このセルで年間の自由に使えるお金の支出合計が自動的に計算されます" sqref="K5:L5" xr:uid="{00000000-0002-0000-0300-00000A000000}"/>
    <dataValidation allowBlank="1" showInputMessage="1" showErrorMessage="1" prompt="右のセルで毎月の自由に使えるお金の支出合計が自動的に計算されます" sqref="J8" xr:uid="{00000000-0002-0000-0300-00000B000000}"/>
    <dataValidation allowBlank="1" showInputMessage="1" showErrorMessage="1" prompt="このセルで毎月の自由に使えるお金の支出合計が自動的に計算されます" sqref="K8:L8" xr:uid="{00000000-0002-0000-0300-00000C000000}"/>
    <dataValidation allowBlank="1" showInputMessage="1" showErrorMessage="1" prompt="右のセルで年間貯蓄合計が自動的に計算されます" sqref="N5" xr:uid="{00000000-0002-0000-0300-00000D000000}"/>
    <dataValidation allowBlank="1" showInputMessage="1" showErrorMessage="1" prompt="このセルで年間貯蓄合計が自動的に計算されます" sqref="O5:P5" xr:uid="{00000000-0002-0000-0300-00000E000000}"/>
    <dataValidation allowBlank="1" showInputMessage="1" showErrorMessage="1" prompt="右のセルで毎月の貯蓄合計が自動的に計算されます" sqref="N8" xr:uid="{00000000-0002-0000-0300-00000F000000}"/>
    <dataValidation allowBlank="1" showInputMessage="1" showErrorMessage="1" prompt="このセルでは、毎月の貯蓄合計が自動的に計算されます" sqref="O8:P8" xr:uid="{00000000-0002-0000-0300-000010000000}"/>
    <dataValidation allowBlank="1" showInputMessage="1" showErrorMessage="1" prompt="このワークシートのタイトルはこのセルにあります" sqref="B1" xr:uid="{00000000-0002-0000-0300-000011000000}"/>
    <dataValidation allowBlank="1" showInputMessage="1" showErrorMessage="1" prompt="年間年収合計はセル D5 で、毎月の収入はセル D8 で自動的に計算されます。ピボットの横棒グラフは、セル B6 にあります。_x000a__x000a_グラフを更新するには、[データ] リボン -&gt; [すべて更新] に移動します" sqref="B4:D4" xr:uid="{00000000-0002-0000-0300-000012000000}"/>
    <dataValidation allowBlank="1" showInputMessage="1" showErrorMessage="1" prompt="年間年収合計はセル H5 で、毎月の支出はセル H8 で自動的に計算されます。ピボットの横棒グラフは、セル F6 にあります。_x000a__x000a_グラフを更新するには、[データ] リボン -&gt; [すべて更新] に移動します" sqref="F4:H4" xr:uid="{00000000-0002-0000-0300-000013000000}"/>
    <dataValidation allowBlank="1" showInputMessage="1" showErrorMessage="1" prompt="年間の自由に使えるお金の支出合計はセル L5 で、毎月の支出はセル L8 で自動的に計算されます。ピボットの横棒グラフは、セル J6 にあります。_x000a__x000a_グラフを更新するには、[データ] リボン -&gt; [すべて更新] に移動します" sqref="J4:L4" xr:uid="{00000000-0002-0000-0300-000014000000}"/>
    <dataValidation allowBlank="1" showInputMessage="1" showErrorMessage="1" prompt="年間貯蓄合計はセル P5 で、毎月の支出はセル P8 で自動的に計算されます。ピボットの横棒グラフは、セル N6 にあります。_x000a__x000a_グラフを更新するには、[データ] リボン -&gt; [すべて更新] に移動します" sqref="N4:P4" xr:uid="{00000000-0002-0000-0300-000015000000}"/>
    <dataValidation allowBlank="1" showInputMessage="1" showErrorMessage="1" prompt="さまざまな収入源からの収入を示す横棒グラフが、このセルに表示されます。" sqref="B7:D7" xr:uid="{00000000-0002-0000-0300-000016000000}"/>
    <dataValidation allowBlank="1" showInputMessage="1" showErrorMessage="1" prompt="さまざまな収入源からの収入を示すピボットの横棒グラフが、このセルに表示されます。_x000a__x000a_グラフを更新するには、[データ] リボン -&gt; [すべて更新] に移動します" sqref="B6:D6" xr:uid="{00000000-0002-0000-0300-000017000000}"/>
    <dataValidation allowBlank="1" showInputMessage="1" showErrorMessage="1" prompt="現在までのキャッシュ フロー合計は、右のセルで自動的に計算されます" sqref="B2:C2" xr:uid="{00000000-0002-0000-0300-000018000000}"/>
    <dataValidation allowBlank="1" showInputMessage="1" showErrorMessage="1" prompt="現在までのキャッシュ フロー合計は、このセルで自動的に計算されます。_x000a_グラフを更新するには、[データ] リボン -&gt; [すべて更新] に移動します。" sqref="D2:E2" xr:uid="{00000000-0002-0000-0300-000019000000}"/>
    <dataValidation allowBlank="1" showInputMessage="1" showErrorMessage="1" prompt="発生した支出を示すピボットの横棒グラフが、このセルに表示されます。_x000a__x000a_グラフを更新するには、[データ] リボン -&gt; [すべて更新] に移動します" sqref="F6:H6" xr:uid="{00000000-0002-0000-0300-00001A000000}"/>
    <dataValidation allowBlank="1" showInputMessage="1" showErrorMessage="1" prompt="自由に使えるお金の支出を示すピボットの横棒グラフが、このセルに表示されます。_x000a__x000a_グラフを更新するには、[データ] リボン -&gt; [すべて更新] に移動します" sqref="J6:L6" xr:uid="{00000000-0002-0000-0300-00001B000000}"/>
    <dataValidation allowBlank="1" showInputMessage="1" showErrorMessage="1" prompt="貯蓄と投資を示すピボットの棒グラフは、このセルに表示されます。_x000a__x000a_グラフを更新するには、[データ] リボン -&gt; [すべて更新] に移動します" sqref="N6:P6" xr:uid="{00000000-0002-0000-0300-00001C000000}"/>
  </dataValidations>
  <hyperlinks>
    <hyperlink ref="J1" location="ガイド!A1" tooltip="選択すると [ガイド] ワークシートに移動します" display="Navigation button for Guide worksheet is in this cell." xr:uid="{00000000-0004-0000-0300-000000000000}"/>
    <hyperlink ref="H1:I1" location="'年間のキャッシュ フロー'!A1" tooltip="選択するとこのワークシートのセル A1 に移動します" display="ANNUAL CASH FLOW" xr:uid="{00000000-0004-0000-0300-000001000000}"/>
    <hyperlink ref="L1" location="'毎月のキャッシュフロー'!A1" tooltip="選択すると [毎月のキャッシュ フロー] ワークシートに移動します" display="'Monthly Cash Flow'!A1" xr:uid="{00000000-0004-0000-0300-000002000000}"/>
  </hyperlinks>
  <printOptions horizontalCentered="1"/>
  <pageMargins left="0.25" right="0.25" top="0.75" bottom="0.75" header="0.3" footer="0.3"/>
  <pageSetup paperSize="9" fitToHeight="0" orientation="landscape" r:id="rId5"/>
  <headerFooter differentFirst="1">
    <oddFooter>Page &amp;P of &amp;N</oddFooter>
  </headerFooter>
  <drawing r:id="rId6"/>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pageSetUpPr autoPageBreaks="0" fitToPage="1"/>
  </sheetPr>
  <dimension ref="A1:J11"/>
  <sheetViews>
    <sheetView showGridLines="0" zoomScaleNormal="100" workbookViewId="0"/>
  </sheetViews>
  <sheetFormatPr defaultColWidth="16.6640625" defaultRowHeight="30" customHeight="1"/>
  <cols>
    <col min="1" max="1" width="1.77734375" style="8" customWidth="1"/>
    <col min="2" max="2" width="21.77734375" style="8" customWidth="1"/>
    <col min="3" max="9" width="14.77734375" style="8" customWidth="1"/>
    <col min="10" max="10" width="1.77734375" style="8" customWidth="1"/>
    <col min="11" max="16384" width="16.6640625" style="8"/>
  </cols>
  <sheetData>
    <row r="1" spans="1:10" s="6" customFormat="1" ht="44.1" customHeight="1">
      <c r="A1" s="36"/>
      <c r="B1" s="37" t="s">
        <v>0</v>
      </c>
      <c r="C1" s="37"/>
      <c r="D1" s="37"/>
      <c r="E1" s="37"/>
      <c r="F1" s="37"/>
      <c r="G1" s="37"/>
      <c r="H1" s="37"/>
      <c r="I1" s="37"/>
      <c r="J1" s="37"/>
    </row>
    <row r="2" spans="1:10" s="2" customFormat="1" ht="44.1" customHeight="1">
      <c r="A2"/>
      <c r="B2" s="38"/>
      <c r="C2" s="38" t="s">
        <v>76</v>
      </c>
      <c r="D2" s="93">
        <f>AnnualCashFlowToDate</f>
        <v>42250</v>
      </c>
      <c r="E2" s="93"/>
      <c r="F2" s="94" t="s">
        <v>83</v>
      </c>
      <c r="G2" s="94"/>
      <c r="H2" s="94"/>
      <c r="I2" s="94"/>
      <c r="J2"/>
    </row>
    <row r="3" spans="1:10" s="1" customFormat="1" ht="33.950000000000003" customHeight="1">
      <c r="A3"/>
      <c r="B3" s="66"/>
      <c r="C3" s="66"/>
      <c r="D3" s="67"/>
      <c r="E3" s="67"/>
      <c r="F3" s="92"/>
      <c r="G3" s="92"/>
      <c r="H3" s="92"/>
      <c r="I3" s="92"/>
      <c r="J3"/>
    </row>
    <row r="4" spans="1:10" s="11" customFormat="1" ht="33.950000000000003" customHeight="1">
      <c r="A4" s="68"/>
      <c r="B4" s="77" t="s">
        <v>11</v>
      </c>
      <c r="C4" s="87" t="s">
        <v>81</v>
      </c>
      <c r="D4" s="87" t="s">
        <v>82</v>
      </c>
      <c r="E4" s="68"/>
      <c r="F4" s="69"/>
      <c r="G4" s="69"/>
      <c r="H4" s="69"/>
      <c r="I4" s="69"/>
      <c r="J4" s="68"/>
    </row>
    <row r="5" spans="1:10" ht="30" customHeight="1">
      <c r="A5" s="32"/>
      <c r="B5" s="88" t="s">
        <v>19</v>
      </c>
      <c r="C5" s="89">
        <v>90000</v>
      </c>
      <c r="D5" s="89">
        <f>収入[[#This Row],[年間  ]]/12</f>
        <v>7500</v>
      </c>
      <c r="E5" s="32"/>
      <c r="F5" s="32"/>
      <c r="G5" s="32"/>
      <c r="H5" s="32"/>
      <c r="I5" s="32"/>
      <c r="J5" s="32"/>
    </row>
    <row r="6" spans="1:10" ht="30" customHeight="1">
      <c r="A6" s="32"/>
      <c r="B6" s="88" t="s">
        <v>20</v>
      </c>
      <c r="C6" s="89">
        <v>5000</v>
      </c>
      <c r="D6" s="89">
        <f>収入[[#This Row],[年間  ]]/12</f>
        <v>416.66666666666669</v>
      </c>
      <c r="E6" s="32"/>
      <c r="F6" s="32"/>
      <c r="G6" s="32"/>
      <c r="H6" s="32"/>
      <c r="I6" s="32"/>
      <c r="J6" s="32"/>
    </row>
    <row r="7" spans="1:10" ht="30" customHeight="1">
      <c r="A7" s="32"/>
      <c r="B7" s="88" t="s">
        <v>21</v>
      </c>
      <c r="C7" s="89">
        <v>30000</v>
      </c>
      <c r="D7" s="89">
        <f>収入[[#This Row],[年間  ]]/12</f>
        <v>2500</v>
      </c>
      <c r="E7" s="32"/>
      <c r="F7" s="32"/>
      <c r="G7" s="32"/>
      <c r="H7" s="32"/>
      <c r="I7" s="32"/>
      <c r="J7" s="32"/>
    </row>
    <row r="8" spans="1:10" ht="30" customHeight="1">
      <c r="A8" s="32"/>
      <c r="B8" s="88" t="s">
        <v>22</v>
      </c>
      <c r="C8" s="89">
        <v>0</v>
      </c>
      <c r="D8" s="89">
        <f>収入[[#This Row],[年間  ]]/12</f>
        <v>0</v>
      </c>
      <c r="E8" s="32"/>
      <c r="F8" s="32"/>
      <c r="G8" s="32"/>
      <c r="H8" s="32"/>
      <c r="I8" s="32"/>
      <c r="J8" s="32"/>
    </row>
    <row r="9" spans="1:10" ht="30" customHeight="1">
      <c r="A9" s="32"/>
      <c r="B9" s="88" t="s">
        <v>23</v>
      </c>
      <c r="C9" s="89">
        <v>0</v>
      </c>
      <c r="D9" s="89">
        <f>収入[[#This Row],[年間  ]]/12</f>
        <v>0</v>
      </c>
      <c r="E9" s="32"/>
      <c r="F9" s="32"/>
      <c r="G9" s="32"/>
      <c r="H9" s="32"/>
      <c r="I9" s="32"/>
      <c r="J9" s="32"/>
    </row>
    <row r="10" spans="1:10" ht="30" customHeight="1">
      <c r="A10" s="32"/>
      <c r="B10" s="88" t="s">
        <v>24</v>
      </c>
      <c r="C10" s="89">
        <v>0</v>
      </c>
      <c r="D10" s="89">
        <f>収入[[#This Row],[年間  ]]/12</f>
        <v>0</v>
      </c>
      <c r="E10" s="32"/>
      <c r="F10" s="32"/>
      <c r="G10" s="32"/>
      <c r="H10" s="32"/>
      <c r="I10" s="32"/>
      <c r="J10" s="32"/>
    </row>
    <row r="11" spans="1:10" s="14" customFormat="1" ht="30" customHeight="1">
      <c r="A11" s="68"/>
      <c r="B11" s="88" t="s">
        <v>89</v>
      </c>
      <c r="C11" s="89">
        <f>SUBTOTAL(109,収入[[年間  ]])</f>
        <v>125000</v>
      </c>
      <c r="D11" s="89">
        <f>SUBTOTAL(109,収入[[毎月 ]])</f>
        <v>10416.666666666668</v>
      </c>
      <c r="E11" s="68"/>
      <c r="F11" s="68"/>
      <c r="G11" s="68"/>
      <c r="H11" s="68"/>
      <c r="I11" s="68"/>
      <c r="J11" s="68"/>
    </row>
  </sheetData>
  <mergeCells count="2">
    <mergeCell ref="D2:E2"/>
    <mergeCell ref="F2:I3"/>
  </mergeCells>
  <phoneticPr fontId="62"/>
  <dataValidations xWindow="999" yWindow="322" count="8">
    <dataValidation allowBlank="1" showInputMessage="1" showErrorMessage="1" prompt="毎月の収入は、この見出しの下にあるこの列で自動的に計算されます" sqref="D4" xr:uid="{00000000-0002-0000-0400-000000000000}"/>
    <dataValidation allowBlank="1" showInputMessage="1" showErrorMessage="1" prompt="この見出しの下にあるこの列に年間の収入を入力します" sqref="C4" xr:uid="{00000000-0002-0000-0400-000001000000}"/>
    <dataValidation allowBlank="1" showInputMessage="1" showErrorMessage="1" prompt="この見出しの下にあるこの列に収入の項目を入力します" sqref="B4" xr:uid="{00000000-0002-0000-0400-000002000000}"/>
    <dataValidation allowBlank="1" showInputMessage="1" showErrorMessage="1" prompt="このワークシートのタイトルはこのセルにあります" sqref="B1" xr:uid="{00000000-0002-0000-0400-000003000000}"/>
    <dataValidation allowBlank="1" showInputMessage="1" showErrorMessage="1" prompt="このワークシートの収入のテーブルに詳細を入力します。_x000a__x000a_現在までのキャッシュ フロー合計は、セル D2 で自動的に計算されます。ヒントはセル F2 にあります。 " sqref="A1" xr:uid="{00000000-0002-0000-0400-000004000000}"/>
    <dataValidation allowBlank="1" showInputMessage="1" showErrorMessage="1" prompt="現在までのキャッシュ フロー合計は、右のセルで自動的に計算されます" sqref="B2:C2" xr:uid="{00000000-0002-0000-0400-000005000000}"/>
    <dataValidation allowBlank="1" showInputMessage="1" showErrorMessage="1" prompt="現在までのキャッシュ フロー合計は、このセルで自動的に計算されます" sqref="D2:E2" xr:uid="{00000000-0002-0000-0400-000006000000}"/>
    <dataValidation allowBlank="1" showInputMessage="1" showErrorMessage="1" prompt="これは年単位の見積もりです。このワークシートは、毎月の予測値と共に年鑑の金額を表示する場合に使用します。_x005f_x000a_毎日の項目を表に追加する場合は、年間の額/価格を予測し、年間の列に値を入力します。" sqref="F2:I3" xr:uid="{AAE0C1C3-15EA-4303-9143-560F786363E9}"/>
  </dataValidations>
  <hyperlinks>
    <hyperlink ref="I1" location="支出!A1" tooltip="選択すると [支出] ワークシートに移動します" display="EXPENSES" xr:uid="{00000000-0004-0000-0400-000000000000}"/>
    <hyperlink ref="F1" location="ガイド!A1" tooltip="選択すると [ガイド] ワークシートに移動します" display="Navigation button for Guide worksheet is in this cell." xr:uid="{00000000-0004-0000-0400-000001000000}"/>
    <hyperlink ref="G1" location="'毎日の概要'!A1" tooltip="選択すると [毎日の概要] ワークシートに移動します" display="DAILY SUMMARY" xr:uid="{00000000-0004-0000-0400-000002000000}"/>
    <hyperlink ref="H1" location="収入!A1" tooltip="選択するとこのワークシートのセル A1 に移動します" display="INCOME" xr:uid="{00000000-0004-0000-0400-000003000000}"/>
  </hyperlinks>
  <printOptions horizontalCentered="1"/>
  <pageMargins left="0.25" right="0.25" top="0.5" bottom="0.5" header="0.5" footer="0.5"/>
  <pageSetup paperSize="9" fitToHeight="0" orientation="landscape" r:id="rId1"/>
  <headerFooter differentFirst="1">
    <oddFooter>Page &amp;P of &amp;N</oddFooter>
  </headerFooter>
  <ignoredErrors>
    <ignoredError sqref="D8:D10" emptyCellReference="1"/>
  </ignoredErrors>
  <drawing r:id="rId2"/>
  <tableParts count="1">
    <tablePart r:id="rId3"/>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pageSetUpPr autoPageBreaks="0" fitToPage="1"/>
  </sheetPr>
  <dimension ref="A1:J23"/>
  <sheetViews>
    <sheetView showGridLines="0" zoomScaleNormal="100" workbookViewId="0"/>
  </sheetViews>
  <sheetFormatPr defaultColWidth="16.6640625" defaultRowHeight="30" customHeight="1"/>
  <cols>
    <col min="1" max="1" width="1.77734375" style="8" customWidth="1"/>
    <col min="2" max="2" width="21.77734375" style="8" customWidth="1"/>
    <col min="3" max="9" width="14.77734375" style="8" customWidth="1"/>
    <col min="10" max="10" width="1.77734375" style="8" customWidth="1"/>
    <col min="11" max="16384" width="16.6640625" style="8"/>
  </cols>
  <sheetData>
    <row r="1" spans="1:10" s="6" customFormat="1" ht="44.1" customHeight="1">
      <c r="A1" s="36"/>
      <c r="B1" s="37" t="s">
        <v>0</v>
      </c>
      <c r="C1" s="37"/>
      <c r="D1" s="37"/>
      <c r="E1" s="37"/>
      <c r="F1" s="37"/>
      <c r="G1" s="37"/>
      <c r="H1" s="37"/>
      <c r="I1" s="37"/>
      <c r="J1" s="37"/>
    </row>
    <row r="2" spans="1:10" s="2" customFormat="1" ht="44.1" customHeight="1">
      <c r="A2"/>
      <c r="B2" s="38"/>
      <c r="C2" s="38" t="s">
        <v>76</v>
      </c>
      <c r="D2" s="93">
        <f>AnnualCashFlowToDate</f>
        <v>42250</v>
      </c>
      <c r="E2" s="93"/>
      <c r="F2" s="94" t="s">
        <v>85</v>
      </c>
      <c r="G2" s="94"/>
      <c r="H2" s="94"/>
      <c r="I2" s="94"/>
      <c r="J2"/>
    </row>
    <row r="3" spans="1:10" s="2" customFormat="1" ht="33.950000000000003" customHeight="1">
      <c r="A3"/>
      <c r="B3" s="66"/>
      <c r="C3" s="66"/>
      <c r="D3" s="67"/>
      <c r="E3" s="67"/>
      <c r="F3" s="92"/>
      <c r="G3" s="92"/>
      <c r="H3" s="92"/>
      <c r="I3" s="92"/>
      <c r="J3"/>
    </row>
    <row r="4" spans="1:10" s="12" customFormat="1" ht="33.950000000000003" customHeight="1">
      <c r="A4" s="51"/>
      <c r="B4" s="77" t="s">
        <v>91</v>
      </c>
      <c r="C4" s="90" t="s">
        <v>81</v>
      </c>
      <c r="D4" s="90" t="s">
        <v>82</v>
      </c>
      <c r="E4" s="51"/>
      <c r="F4" s="51"/>
      <c r="G4" s="51"/>
      <c r="H4" s="51"/>
      <c r="I4" s="51"/>
      <c r="J4" s="51"/>
    </row>
    <row r="5" spans="1:10" ht="30" customHeight="1">
      <c r="A5" s="32"/>
      <c r="B5" s="88" t="s">
        <v>25</v>
      </c>
      <c r="C5" s="89">
        <v>12500</v>
      </c>
      <c r="D5" s="89">
        <f>支出[[#This Row],[年間  ]]/12</f>
        <v>1041.6666666666667</v>
      </c>
      <c r="E5" s="32"/>
      <c r="F5" s="32"/>
      <c r="G5" s="32"/>
      <c r="H5" s="32"/>
      <c r="I5" s="32"/>
      <c r="J5" s="32"/>
    </row>
    <row r="6" spans="1:10" ht="30" customHeight="1">
      <c r="A6" s="32"/>
      <c r="B6" s="88" t="s">
        <v>26</v>
      </c>
      <c r="C6" s="89">
        <v>2500</v>
      </c>
      <c r="D6" s="89">
        <f>支出[[#This Row],[年間  ]]/12</f>
        <v>208.33333333333334</v>
      </c>
      <c r="E6" s="32"/>
      <c r="F6" s="32"/>
      <c r="G6" s="32"/>
      <c r="H6" s="32"/>
      <c r="I6" s="32"/>
      <c r="J6" s="32"/>
    </row>
    <row r="7" spans="1:10" ht="30" customHeight="1">
      <c r="A7" s="32"/>
      <c r="B7" s="88" t="s">
        <v>27</v>
      </c>
      <c r="C7" s="89">
        <v>200</v>
      </c>
      <c r="D7" s="89">
        <f>支出[[#This Row],[年間  ]]/12</f>
        <v>16.666666666666668</v>
      </c>
      <c r="E7" s="32"/>
      <c r="F7" s="32"/>
      <c r="G7" s="32"/>
      <c r="H7" s="32"/>
      <c r="I7" s="32"/>
      <c r="J7" s="32"/>
    </row>
    <row r="8" spans="1:10" ht="30" customHeight="1">
      <c r="A8" s="32"/>
      <c r="B8" s="88" t="s">
        <v>28</v>
      </c>
      <c r="C8" s="89">
        <v>4000</v>
      </c>
      <c r="D8" s="89">
        <f>支出[[#This Row],[年間  ]]/12</f>
        <v>333.33333333333331</v>
      </c>
      <c r="E8" s="32"/>
      <c r="F8" s="32"/>
      <c r="G8" s="32"/>
      <c r="H8" s="32"/>
      <c r="I8" s="32"/>
      <c r="J8" s="32"/>
    </row>
    <row r="9" spans="1:10" ht="30" customHeight="1">
      <c r="A9" s="32"/>
      <c r="B9" s="88" t="s">
        <v>29</v>
      </c>
      <c r="C9" s="89">
        <v>15000</v>
      </c>
      <c r="D9" s="89">
        <f>支出[[#This Row],[年間  ]]/12</f>
        <v>1250</v>
      </c>
      <c r="E9" s="32"/>
      <c r="F9" s="32"/>
      <c r="G9" s="32"/>
      <c r="H9" s="32"/>
      <c r="I9" s="32"/>
      <c r="J9" s="32"/>
    </row>
    <row r="10" spans="1:10" ht="30" customHeight="1">
      <c r="A10" s="32"/>
      <c r="B10" s="88" t="s">
        <v>30</v>
      </c>
      <c r="C10" s="89">
        <v>250</v>
      </c>
      <c r="D10" s="89">
        <f>支出[[#This Row],[年間  ]]/12</f>
        <v>20.833333333333332</v>
      </c>
      <c r="E10" s="32"/>
      <c r="F10" s="32"/>
      <c r="G10" s="32"/>
      <c r="H10" s="32"/>
      <c r="I10" s="32"/>
      <c r="J10" s="32"/>
    </row>
    <row r="11" spans="1:10" ht="30" customHeight="1">
      <c r="A11" s="32"/>
      <c r="B11" s="88" t="s">
        <v>31</v>
      </c>
      <c r="C11" s="89">
        <v>1200</v>
      </c>
      <c r="D11" s="89">
        <f>支出[[#This Row],[年間  ]]/12</f>
        <v>100</v>
      </c>
      <c r="E11" s="32"/>
      <c r="F11" s="32"/>
      <c r="G11" s="32"/>
      <c r="H11" s="32"/>
      <c r="I11" s="32"/>
      <c r="J11" s="32"/>
    </row>
    <row r="12" spans="1:10" ht="30" customHeight="1">
      <c r="A12" s="32"/>
      <c r="B12" s="88" t="s">
        <v>32</v>
      </c>
      <c r="C12" s="89">
        <v>600</v>
      </c>
      <c r="D12" s="89">
        <f>支出[[#This Row],[年間  ]]/12</f>
        <v>50</v>
      </c>
      <c r="E12" s="32"/>
      <c r="F12" s="32"/>
      <c r="G12" s="32"/>
      <c r="H12" s="32"/>
      <c r="I12" s="32"/>
      <c r="J12" s="32"/>
    </row>
    <row r="13" spans="1:10" ht="30" customHeight="1">
      <c r="A13" s="32"/>
      <c r="B13" s="88" t="s">
        <v>84</v>
      </c>
      <c r="C13" s="89">
        <v>600</v>
      </c>
      <c r="D13" s="89">
        <f>支出[[#This Row],[年間  ]]/12</f>
        <v>50</v>
      </c>
      <c r="E13" s="32"/>
      <c r="F13" s="32"/>
      <c r="G13" s="32"/>
      <c r="H13" s="32"/>
      <c r="I13" s="32"/>
      <c r="J13" s="32"/>
    </row>
    <row r="14" spans="1:10" ht="30" customHeight="1">
      <c r="A14" s="32"/>
      <c r="B14" s="88" t="s">
        <v>35</v>
      </c>
      <c r="C14" s="89">
        <v>150</v>
      </c>
      <c r="D14" s="89">
        <f>支出[[#This Row],[年間  ]]/12</f>
        <v>12.5</v>
      </c>
      <c r="E14" s="32"/>
      <c r="F14" s="32"/>
      <c r="G14" s="32"/>
      <c r="H14" s="32"/>
      <c r="I14" s="32"/>
      <c r="J14" s="32"/>
    </row>
    <row r="15" spans="1:10" ht="30" customHeight="1">
      <c r="A15" s="32"/>
      <c r="B15" s="88" t="s">
        <v>36</v>
      </c>
      <c r="C15" s="89">
        <v>600</v>
      </c>
      <c r="D15" s="89">
        <f>支出[[#This Row],[年間  ]]/12</f>
        <v>50</v>
      </c>
      <c r="E15" s="32"/>
      <c r="F15" s="32"/>
      <c r="G15" s="32"/>
      <c r="H15" s="32"/>
      <c r="I15" s="32"/>
      <c r="J15" s="32"/>
    </row>
    <row r="16" spans="1:10" ht="30" customHeight="1">
      <c r="A16" s="32"/>
      <c r="B16" s="88" t="s">
        <v>37</v>
      </c>
      <c r="C16" s="89">
        <v>600</v>
      </c>
      <c r="D16" s="89">
        <f>支出[[#This Row],[年間  ]]/12</f>
        <v>50</v>
      </c>
      <c r="E16" s="32"/>
      <c r="F16" s="32"/>
      <c r="G16" s="32"/>
      <c r="H16" s="32"/>
      <c r="I16" s="32"/>
      <c r="J16" s="32"/>
    </row>
    <row r="17" spans="1:10" ht="30" customHeight="1">
      <c r="A17" s="32"/>
      <c r="B17" s="88" t="s">
        <v>38</v>
      </c>
      <c r="C17" s="89">
        <v>1500</v>
      </c>
      <c r="D17" s="89">
        <f>支出[[#This Row],[年間  ]]/12</f>
        <v>125</v>
      </c>
      <c r="E17" s="32"/>
      <c r="F17" s="32"/>
      <c r="G17" s="32"/>
      <c r="H17" s="32"/>
      <c r="I17" s="32"/>
      <c r="J17" s="32"/>
    </row>
    <row r="18" spans="1:10" ht="30" customHeight="1">
      <c r="A18" s="32"/>
      <c r="B18" s="88" t="s">
        <v>39</v>
      </c>
      <c r="C18" s="89">
        <v>5000</v>
      </c>
      <c r="D18" s="89">
        <f>支出[[#This Row],[年間  ]]/12</f>
        <v>416.66666666666669</v>
      </c>
      <c r="E18" s="32"/>
      <c r="F18" s="32"/>
      <c r="G18" s="32"/>
      <c r="H18" s="32"/>
      <c r="I18" s="32"/>
      <c r="J18" s="32"/>
    </row>
    <row r="19" spans="1:10" ht="30" customHeight="1">
      <c r="A19" s="32"/>
      <c r="B19" s="88" t="s">
        <v>40</v>
      </c>
      <c r="C19" s="89">
        <v>1200</v>
      </c>
      <c r="D19" s="89">
        <f>支出[[#This Row],[年間  ]]/12</f>
        <v>100</v>
      </c>
      <c r="E19" s="32"/>
      <c r="F19" s="32"/>
      <c r="G19" s="32"/>
      <c r="H19" s="32"/>
      <c r="I19" s="32"/>
      <c r="J19" s="32"/>
    </row>
    <row r="20" spans="1:10" ht="30" customHeight="1">
      <c r="A20" s="32"/>
      <c r="B20" s="88" t="s">
        <v>41</v>
      </c>
      <c r="C20" s="89">
        <v>600</v>
      </c>
      <c r="D20" s="89">
        <f>支出[[#This Row],[年間  ]]/12</f>
        <v>50</v>
      </c>
      <c r="E20" s="32"/>
      <c r="F20" s="32"/>
      <c r="G20" s="32"/>
      <c r="H20" s="32"/>
      <c r="I20" s="32"/>
      <c r="J20" s="32"/>
    </row>
    <row r="21" spans="1:10" ht="30" customHeight="1">
      <c r="A21" s="32"/>
      <c r="B21" s="88" t="s">
        <v>21</v>
      </c>
      <c r="C21" s="89">
        <v>0</v>
      </c>
      <c r="D21" s="89">
        <f>支出[[#This Row],[年間  ]]/12</f>
        <v>0</v>
      </c>
      <c r="E21" s="32"/>
      <c r="F21" s="32"/>
      <c r="G21" s="32"/>
      <c r="H21" s="32"/>
      <c r="I21" s="32"/>
      <c r="J21" s="32"/>
    </row>
    <row r="22" spans="1:10" ht="30" customHeight="1">
      <c r="A22" s="32"/>
      <c r="B22" s="88" t="s">
        <v>22</v>
      </c>
      <c r="C22" s="89">
        <v>0</v>
      </c>
      <c r="D22" s="89">
        <f>支出[[#This Row],[年間  ]]/12</f>
        <v>0</v>
      </c>
      <c r="E22" s="32"/>
      <c r="F22" s="32"/>
      <c r="G22" s="32"/>
      <c r="H22" s="32"/>
      <c r="I22" s="32"/>
      <c r="J22" s="32"/>
    </row>
    <row r="23" spans="1:10" ht="30" customHeight="1">
      <c r="A23" s="32"/>
      <c r="B23" s="88" t="s">
        <v>89</v>
      </c>
      <c r="C23" s="89">
        <f>SUBTOTAL(109,支出[[年間  ]])</f>
        <v>46500</v>
      </c>
      <c r="D23" s="89">
        <f>SUBTOTAL(109,支出[[毎月 ]])</f>
        <v>3875</v>
      </c>
      <c r="E23" s="32"/>
      <c r="F23" s="32"/>
      <c r="G23" s="32"/>
      <c r="H23" s="32"/>
      <c r="I23" s="32"/>
      <c r="J23" s="32"/>
    </row>
  </sheetData>
  <mergeCells count="2">
    <mergeCell ref="D2:E2"/>
    <mergeCell ref="F2:I3"/>
  </mergeCells>
  <phoneticPr fontId="62"/>
  <dataValidations count="7">
    <dataValidation allowBlank="1" showInputMessage="1" showErrorMessage="1" prompt="毎月の支出は、この見出しの下にあるこの列で自動的に計算されます" sqref="D4" xr:uid="{00000000-0002-0000-0500-000000000000}"/>
    <dataValidation allowBlank="1" showInputMessage="1" showErrorMessage="1" prompt="この見出しの下にあるこの列に年間支出を入力します" sqref="C4" xr:uid="{00000000-0002-0000-0500-000001000000}"/>
    <dataValidation allowBlank="1" showInputMessage="1" showErrorMessage="1" prompt="この見出しの下にあるこの列に支出項目を入力します" sqref="B4" xr:uid="{00000000-0002-0000-0500-000002000000}"/>
    <dataValidation allowBlank="1" showInputMessage="1" showErrorMessage="1" prompt="このワークシートの支出の表に詳細を入力します。_x000a__x000a_現在までのキャッシュ フロー合計はセル D2 で自動的に計算されます。セル F2 にヒントが表示されます。" sqref="A1" xr:uid="{00000000-0002-0000-0500-000003000000}"/>
    <dataValidation allowBlank="1" showInputMessage="1" showErrorMessage="1" prompt="このワークシートのタイトルはこのセルにあります" sqref="B1" xr:uid="{00000000-0002-0000-0500-000004000000}"/>
    <dataValidation allowBlank="1" showInputMessage="1" showErrorMessage="1" prompt="現在までのキャッシュ フロー合計は、右のセルで自動的に計算されます" sqref="B2:C2" xr:uid="{00000000-0002-0000-0500-000005000000}"/>
    <dataValidation allowBlank="1" showInputMessage="1" showErrorMessage="1" prompt="現在までのキャッシュ フロー合計は、このセルで自動的に計算されます" sqref="D2:E2" xr:uid="{00000000-0002-0000-0500-000006000000}"/>
  </dataValidations>
  <hyperlinks>
    <hyperlink ref="I1" location="自由に使えるお金!A1" tooltip="選択すると [自由に使えるお金] ワークシートに移動します" display="DISCRETIONARY" xr:uid="{00000000-0004-0000-0500-000000000000}"/>
    <hyperlink ref="G1" location="収入!A1" tooltip="選択すると [収入] ワークシートに移動します" display="INCOME" xr:uid="{00000000-0004-0000-0500-000001000000}"/>
    <hyperlink ref="F1" location="ガイド!A1" tooltip="選択すると [ガイド] ワークシートに移動します" display="Navigation button for Guide worksheet is in this cell." xr:uid="{00000000-0004-0000-0500-000002000000}"/>
    <hyperlink ref="H1" location="支出!A1" tooltip="選択するとこのワークシートのセル A1 に移動します" display="EXPENSES" xr:uid="{00000000-0004-0000-0500-000003000000}"/>
  </hyperlinks>
  <printOptions horizontalCentered="1"/>
  <pageMargins left="0.25" right="0.25" top="0.5" bottom="0.5" header="0.5" footer="0.5"/>
  <pageSetup paperSize="9" fitToHeight="0" orientation="landscape" r:id="rId1"/>
  <headerFooter differentFirst="1">
    <oddFooter>Page &amp;P of &amp;N</oddFooter>
  </headerFooter>
  <ignoredErrors>
    <ignoredError sqref="D21:D22" emptyCellReference="1"/>
  </ignoredErrors>
  <drawing r:id="rId2"/>
  <tableParts count="1">
    <tablePart r:id="rId3"/>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pageSetUpPr autoPageBreaks="0" fitToPage="1"/>
  </sheetPr>
  <dimension ref="A1:J16"/>
  <sheetViews>
    <sheetView showGridLines="0" zoomScaleNormal="100" workbookViewId="0"/>
  </sheetViews>
  <sheetFormatPr defaultColWidth="16.6640625" defaultRowHeight="30" customHeight="1"/>
  <cols>
    <col min="1" max="1" width="1.77734375" style="8" customWidth="1"/>
    <col min="2" max="2" width="21.77734375" style="8" customWidth="1"/>
    <col min="3" max="9" width="14.77734375" style="8" customWidth="1"/>
    <col min="10" max="10" width="1.77734375" style="8" customWidth="1"/>
    <col min="11" max="16384" width="16.6640625" style="8"/>
  </cols>
  <sheetData>
    <row r="1" spans="1:10" s="6" customFormat="1" ht="44.1" customHeight="1">
      <c r="A1" s="36"/>
      <c r="B1" s="37" t="s">
        <v>0</v>
      </c>
      <c r="C1" s="37"/>
      <c r="D1" s="37"/>
      <c r="E1" s="37"/>
      <c r="F1" s="37"/>
      <c r="G1" s="37"/>
      <c r="H1" s="37"/>
      <c r="I1" s="37"/>
      <c r="J1" s="37"/>
    </row>
    <row r="2" spans="1:10" s="2" customFormat="1" ht="44.1" customHeight="1">
      <c r="A2"/>
      <c r="B2" s="38"/>
      <c r="C2" s="38" t="s">
        <v>76</v>
      </c>
      <c r="D2" s="93">
        <f>AnnualCashFlowToDate</f>
        <v>42250</v>
      </c>
      <c r="E2" s="93"/>
      <c r="F2" s="92" t="s">
        <v>85</v>
      </c>
      <c r="G2" s="92"/>
      <c r="H2" s="92"/>
      <c r="I2" s="92"/>
      <c r="J2" s="49"/>
    </row>
    <row r="3" spans="1:10" customFormat="1" ht="33.950000000000003" customHeight="1">
      <c r="B3" s="70"/>
      <c r="C3" s="70"/>
      <c r="D3" s="67"/>
      <c r="E3" s="67"/>
      <c r="F3" s="92"/>
      <c r="G3" s="92"/>
      <c r="H3" s="92"/>
      <c r="I3" s="92"/>
      <c r="J3" s="49"/>
    </row>
    <row r="4" spans="1:10" s="13" customFormat="1" ht="33.950000000000003" customHeight="1">
      <c r="A4" s="71"/>
      <c r="B4" s="77" t="s">
        <v>92</v>
      </c>
      <c r="C4" s="87" t="s">
        <v>81</v>
      </c>
      <c r="D4" s="87" t="s">
        <v>82</v>
      </c>
      <c r="E4" s="71"/>
      <c r="F4" s="71"/>
      <c r="G4" s="71"/>
      <c r="H4" s="71"/>
      <c r="I4" s="71"/>
      <c r="J4" s="71"/>
    </row>
    <row r="5" spans="1:10" ht="30" customHeight="1">
      <c r="A5" s="32"/>
      <c r="B5" s="88" t="s">
        <v>43</v>
      </c>
      <c r="C5" s="89">
        <v>1200</v>
      </c>
      <c r="D5" s="89">
        <f>自由に使えるお金[[#This Row],[年間  ]]/12</f>
        <v>100</v>
      </c>
      <c r="E5" s="32"/>
      <c r="F5" s="32"/>
      <c r="G5" s="32"/>
      <c r="H5" s="32"/>
      <c r="I5" s="32"/>
      <c r="J5" s="32"/>
    </row>
    <row r="6" spans="1:10" ht="30" customHeight="1">
      <c r="A6" s="32"/>
      <c r="B6" s="88" t="s">
        <v>44</v>
      </c>
      <c r="C6" s="89">
        <v>600</v>
      </c>
      <c r="D6" s="89">
        <f>自由に使えるお金[[#This Row],[年間  ]]/12</f>
        <v>50</v>
      </c>
      <c r="E6" s="32"/>
      <c r="F6" s="32"/>
      <c r="G6" s="32"/>
      <c r="H6" s="32"/>
      <c r="I6" s="32"/>
      <c r="J6" s="32"/>
    </row>
    <row r="7" spans="1:10" ht="30" customHeight="1">
      <c r="A7" s="32"/>
      <c r="B7" s="88" t="s">
        <v>45</v>
      </c>
      <c r="C7" s="89">
        <v>2250</v>
      </c>
      <c r="D7" s="89">
        <f>自由に使えるお金[[#This Row],[年間  ]]/12</f>
        <v>187.5</v>
      </c>
      <c r="E7" s="32"/>
      <c r="F7" s="32"/>
      <c r="G7" s="32"/>
      <c r="H7" s="32"/>
      <c r="I7" s="32"/>
      <c r="J7" s="32"/>
    </row>
    <row r="8" spans="1:10" ht="30" customHeight="1">
      <c r="A8" s="32"/>
      <c r="B8" s="88" t="s">
        <v>46</v>
      </c>
      <c r="C8" s="89">
        <v>1200</v>
      </c>
      <c r="D8" s="89">
        <f>自由に使えるお金[[#This Row],[年間  ]]/12</f>
        <v>100</v>
      </c>
      <c r="E8" s="32"/>
      <c r="F8" s="32"/>
      <c r="G8" s="32"/>
      <c r="H8" s="32"/>
      <c r="I8" s="32"/>
      <c r="J8" s="32"/>
    </row>
    <row r="9" spans="1:10" ht="30" customHeight="1">
      <c r="A9" s="32"/>
      <c r="B9" s="88" t="s">
        <v>47</v>
      </c>
      <c r="C9" s="89">
        <v>300</v>
      </c>
      <c r="D9" s="89">
        <f>自由に使えるお金[[#This Row],[年間  ]]/12</f>
        <v>25</v>
      </c>
      <c r="E9" s="32"/>
      <c r="F9" s="32"/>
      <c r="G9" s="32"/>
      <c r="H9" s="32"/>
      <c r="I9" s="32"/>
      <c r="J9" s="32"/>
    </row>
    <row r="10" spans="1:10" ht="30" customHeight="1">
      <c r="A10" s="32"/>
      <c r="B10" s="88" t="s">
        <v>48</v>
      </c>
      <c r="C10" s="89">
        <v>2000</v>
      </c>
      <c r="D10" s="89">
        <f>自由に使えるお金[[#This Row],[年間  ]]/12</f>
        <v>166.66666666666666</v>
      </c>
      <c r="E10" s="32"/>
      <c r="F10" s="32"/>
      <c r="G10" s="32"/>
      <c r="H10" s="32"/>
      <c r="I10" s="32"/>
      <c r="J10" s="32"/>
    </row>
    <row r="11" spans="1:10" ht="30" customHeight="1">
      <c r="A11" s="32"/>
      <c r="B11" s="88" t="s">
        <v>49</v>
      </c>
      <c r="C11" s="89">
        <v>600</v>
      </c>
      <c r="D11" s="89">
        <f>自由に使えるお金[[#This Row],[年間  ]]/12</f>
        <v>50</v>
      </c>
      <c r="E11" s="32"/>
      <c r="F11" s="32"/>
      <c r="G11" s="32"/>
      <c r="H11" s="32"/>
      <c r="I11" s="32"/>
      <c r="J11" s="32"/>
    </row>
    <row r="12" spans="1:10" ht="30" customHeight="1">
      <c r="A12" s="32"/>
      <c r="B12" s="88" t="s">
        <v>50</v>
      </c>
      <c r="C12" s="89">
        <v>300</v>
      </c>
      <c r="D12" s="89">
        <f>自由に使えるお金[[#This Row],[年間  ]]/12</f>
        <v>25</v>
      </c>
      <c r="E12" s="32"/>
      <c r="F12" s="32"/>
      <c r="G12" s="32"/>
      <c r="H12" s="32"/>
      <c r="I12" s="32"/>
      <c r="J12" s="32"/>
    </row>
    <row r="13" spans="1:10" ht="30" customHeight="1">
      <c r="A13" s="32"/>
      <c r="B13" s="88" t="s">
        <v>51</v>
      </c>
      <c r="C13" s="89">
        <v>4800</v>
      </c>
      <c r="D13" s="89">
        <f>自由に使えるお金[[#This Row],[年間  ]]/12</f>
        <v>400</v>
      </c>
      <c r="E13" s="32"/>
      <c r="F13" s="32"/>
      <c r="G13" s="32"/>
      <c r="H13" s="32"/>
      <c r="I13" s="32"/>
      <c r="J13" s="32"/>
    </row>
    <row r="14" spans="1:10" ht="30" customHeight="1">
      <c r="A14" s="32"/>
      <c r="B14" s="88" t="s">
        <v>21</v>
      </c>
      <c r="C14" s="89">
        <v>0</v>
      </c>
      <c r="D14" s="89">
        <f>自由に使えるお金[[#This Row],[年間  ]]/12</f>
        <v>0</v>
      </c>
      <c r="E14" s="32"/>
      <c r="F14" s="32"/>
      <c r="G14" s="32"/>
      <c r="H14" s="32"/>
      <c r="I14" s="32"/>
      <c r="J14" s="32"/>
    </row>
    <row r="15" spans="1:10" ht="30" customHeight="1">
      <c r="A15" s="32"/>
      <c r="B15" s="88" t="s">
        <v>22</v>
      </c>
      <c r="C15" s="89">
        <v>0</v>
      </c>
      <c r="D15" s="89">
        <f>自由に使えるお金[[#This Row],[年間  ]]/12</f>
        <v>0</v>
      </c>
      <c r="E15" s="32"/>
      <c r="F15" s="32"/>
      <c r="G15" s="32"/>
      <c r="H15" s="32"/>
      <c r="I15" s="32"/>
      <c r="J15" s="32"/>
    </row>
    <row r="16" spans="1:10" ht="30" customHeight="1">
      <c r="A16" s="32"/>
      <c r="B16" s="88" t="s">
        <v>89</v>
      </c>
      <c r="C16" s="89">
        <f>SUBTOTAL(109,自由に使えるお金[[年間  ]])</f>
        <v>13250</v>
      </c>
      <c r="D16" s="89">
        <f>SUBTOTAL(109,自由に使えるお金[[毎月 ]])</f>
        <v>1104.1666666666665</v>
      </c>
      <c r="E16" s="32"/>
      <c r="F16" s="32"/>
      <c r="G16" s="32"/>
      <c r="H16" s="32"/>
      <c r="I16" s="32"/>
      <c r="J16" s="32"/>
    </row>
  </sheetData>
  <mergeCells count="2">
    <mergeCell ref="D2:E2"/>
    <mergeCell ref="F2:I3"/>
  </mergeCells>
  <phoneticPr fontId="62"/>
  <dataValidations count="7">
    <dataValidation allowBlank="1" showInputMessage="1" showErrorMessage="1" prompt="毎月の自由に使えるお金の支出は、この見出しの下にあるこの列で自動的に計算されます" sqref="D4" xr:uid="{00000000-0002-0000-0600-000000000000}"/>
    <dataValidation allowBlank="1" showInputMessage="1" showErrorMessage="1" prompt="この見出しの下にあるこの列に年間の自由に使えるお金の支出を入力します" sqref="C4" xr:uid="{00000000-0002-0000-0600-000001000000}"/>
    <dataValidation allowBlank="1" showInputMessage="1" showErrorMessage="1" prompt="この見出しの下にあるこの列に自由に使えるお金の支出の項目を入力します" sqref="B4" xr:uid="{00000000-0002-0000-0600-000002000000}"/>
    <dataValidation allowBlank="1" showInputMessage="1" showErrorMessage="1" prompt="このワークシートの自由に使えるお金のテーブルに詳細を入力します。_x000a__x000a_現在までのキャッシュ フロー合計は、セル D2 で自動的に計算されます。ヒントはセル F2 にあります。 " sqref="A1" xr:uid="{00000000-0002-0000-0600-000003000000}"/>
    <dataValidation allowBlank="1" showInputMessage="1" showErrorMessage="1" prompt="このワークシートのタイトルはこのセルにあります" sqref="B1" xr:uid="{00000000-0002-0000-0600-000004000000}"/>
    <dataValidation allowBlank="1" showInputMessage="1" showErrorMessage="1" prompt="現在までのキャッシュ フロー合計は、右のセルで自動的に計算されます" sqref="B2:C2" xr:uid="{00000000-0002-0000-0600-000005000000}"/>
    <dataValidation allowBlank="1" showInputMessage="1" showErrorMessage="1" prompt="現在までのキャッシュ フロー合計は、このセルで自動的に計算されます" sqref="D2:E2" xr:uid="{00000000-0002-0000-0600-000006000000}"/>
  </dataValidations>
  <hyperlinks>
    <hyperlink ref="I1" location="貯蓄!A1" tooltip="選択すると [貯蓄] ワークシートに移動します" display="SAVINGS" xr:uid="{00000000-0004-0000-0600-000000000000}"/>
    <hyperlink ref="G1" location="支出!A1" tooltip="選択すると [支出] ワークシートに移動します" display="EXPENSES" xr:uid="{00000000-0004-0000-0600-000001000000}"/>
    <hyperlink ref="F1" location="ガイド!A1" tooltip="選択すると [ガイド] ワークシートに移動します" display="Navigation button for Guide worksheet is in this cell." xr:uid="{00000000-0004-0000-0600-000002000000}"/>
    <hyperlink ref="H1" location="自由に使えるお金!A1" tooltip="選択するとこのワークシートのセル A1 に移動します" display="DISCRETIONARY" xr:uid="{00000000-0004-0000-0600-000003000000}"/>
  </hyperlinks>
  <printOptions horizontalCentered="1"/>
  <pageMargins left="0.25" right="0.25" top="0.5" bottom="0.5" header="0.5" footer="0.5"/>
  <pageSetup paperSize="9" fitToHeight="0" orientation="landscape" r:id="rId1"/>
  <headerFooter differentFirst="1">
    <oddFooter>Page &amp;P of &amp;N</oddFooter>
  </headerFooter>
  <ignoredErrors>
    <ignoredError sqref="D14:D15" emptyCellReference="1"/>
  </ignoredErrors>
  <drawing r:id="rId2"/>
  <tableParts count="1">
    <tablePart r:id="rId3"/>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autoPageBreaks="0" fitToPage="1"/>
  </sheetPr>
  <dimension ref="A1:J10"/>
  <sheetViews>
    <sheetView showGridLines="0" zoomScaleNormal="100" workbookViewId="0"/>
  </sheetViews>
  <sheetFormatPr defaultColWidth="16.6640625" defaultRowHeight="30" customHeight="1"/>
  <cols>
    <col min="1" max="1" width="1.77734375" style="8" customWidth="1"/>
    <col min="2" max="2" width="21.77734375" style="8" customWidth="1"/>
    <col min="3" max="9" width="14.77734375" style="8" customWidth="1"/>
    <col min="10" max="10" width="1.77734375" style="8" customWidth="1"/>
    <col min="11" max="16384" width="16.6640625" style="8"/>
  </cols>
  <sheetData>
    <row r="1" spans="1:10" s="18" customFormat="1" ht="44.1" customHeight="1">
      <c r="A1" s="17"/>
      <c r="B1" s="37" t="s">
        <v>0</v>
      </c>
      <c r="C1" s="37"/>
      <c r="D1" s="37"/>
      <c r="E1" s="37"/>
      <c r="F1" s="37"/>
      <c r="G1" s="37"/>
      <c r="H1" s="37"/>
      <c r="I1" s="37"/>
      <c r="J1" s="18" t="s">
        <v>8</v>
      </c>
    </row>
    <row r="2" spans="1:10" s="2" customFormat="1" ht="44.1" customHeight="1">
      <c r="A2"/>
      <c r="B2" s="38"/>
      <c r="C2" s="38" t="s">
        <v>76</v>
      </c>
      <c r="D2" s="93">
        <f>AnnualCashFlowToDate</f>
        <v>42250</v>
      </c>
      <c r="E2" s="93"/>
      <c r="F2" s="94" t="s">
        <v>85</v>
      </c>
      <c r="G2" s="94"/>
      <c r="H2" s="94"/>
      <c r="I2" s="94"/>
      <c r="J2"/>
    </row>
    <row r="3" spans="1:10" customFormat="1" ht="33.950000000000003" customHeight="1">
      <c r="B3" s="39"/>
      <c r="C3" s="39"/>
      <c r="D3" s="67"/>
      <c r="E3" s="67"/>
      <c r="F3" s="92"/>
      <c r="G3" s="92"/>
      <c r="H3" s="92"/>
      <c r="I3" s="92"/>
    </row>
    <row r="4" spans="1:10" s="12" customFormat="1" ht="33.950000000000003" customHeight="1">
      <c r="A4" s="51"/>
      <c r="B4" s="77" t="s">
        <v>14</v>
      </c>
      <c r="C4" s="87" t="s">
        <v>81</v>
      </c>
      <c r="D4" s="87" t="s">
        <v>82</v>
      </c>
      <c r="E4" s="51"/>
      <c r="F4" s="51"/>
      <c r="G4" s="51"/>
      <c r="H4" s="51"/>
      <c r="I4" s="51"/>
      <c r="J4" s="51"/>
    </row>
    <row r="5" spans="1:10" ht="30" customHeight="1">
      <c r="A5" s="32"/>
      <c r="B5" s="88" t="s">
        <v>52</v>
      </c>
      <c r="C5" s="89">
        <v>5000</v>
      </c>
      <c r="D5" s="89">
        <f>貯蓄[[#This Row],[年間  ]]/12</f>
        <v>416.66666666666669</v>
      </c>
      <c r="E5" s="32"/>
      <c r="F5" s="32"/>
      <c r="G5" s="32"/>
      <c r="H5" s="32"/>
      <c r="I5" s="32"/>
      <c r="J5" s="32"/>
    </row>
    <row r="6" spans="1:10" ht="30" customHeight="1">
      <c r="A6" s="32"/>
      <c r="B6" s="88" t="s">
        <v>53</v>
      </c>
      <c r="C6" s="89">
        <v>12000</v>
      </c>
      <c r="D6" s="89">
        <f>貯蓄[[#This Row],[年間  ]]/12</f>
        <v>1000</v>
      </c>
      <c r="E6" s="32"/>
      <c r="F6" s="32"/>
      <c r="G6" s="32"/>
      <c r="H6" s="32"/>
      <c r="I6" s="32"/>
      <c r="J6" s="32"/>
    </row>
    <row r="7" spans="1:10" ht="30" customHeight="1">
      <c r="A7" s="32"/>
      <c r="B7" s="88" t="s">
        <v>86</v>
      </c>
      <c r="C7" s="89">
        <v>6000</v>
      </c>
      <c r="D7" s="89">
        <f>貯蓄[[#This Row],[年間  ]]/12</f>
        <v>500</v>
      </c>
      <c r="E7" s="32"/>
      <c r="F7" s="32"/>
      <c r="G7" s="32"/>
      <c r="H7" s="32"/>
      <c r="I7" s="32"/>
      <c r="J7" s="32"/>
    </row>
    <row r="8" spans="1:10" ht="30" customHeight="1">
      <c r="A8" s="32"/>
      <c r="B8" s="88" t="s">
        <v>21</v>
      </c>
      <c r="C8" s="89">
        <v>0</v>
      </c>
      <c r="D8" s="89">
        <f>貯蓄[[#This Row],[年間  ]]/12</f>
        <v>0</v>
      </c>
      <c r="E8" s="32"/>
      <c r="F8" s="32"/>
      <c r="G8" s="32"/>
      <c r="H8" s="32"/>
      <c r="I8" s="32"/>
      <c r="J8" s="32"/>
    </row>
    <row r="9" spans="1:10" ht="30" customHeight="1">
      <c r="A9" s="32"/>
      <c r="B9" s="88" t="s">
        <v>22</v>
      </c>
      <c r="C9" s="89">
        <v>0</v>
      </c>
      <c r="D9" s="89">
        <f>貯蓄[[#This Row],[年間  ]]/12</f>
        <v>0</v>
      </c>
      <c r="E9" s="32"/>
      <c r="F9" s="32"/>
      <c r="G9" s="32"/>
      <c r="H9" s="32"/>
      <c r="I9" s="32"/>
      <c r="J9" s="32"/>
    </row>
    <row r="10" spans="1:10" ht="30" customHeight="1">
      <c r="A10" s="32"/>
      <c r="B10" s="88" t="s">
        <v>88</v>
      </c>
      <c r="C10" s="89">
        <f>SUBTOTAL(109,貯蓄[[年間  ]])</f>
        <v>23000</v>
      </c>
      <c r="D10" s="89">
        <f>SUBTOTAL(109,貯蓄[[毎月 ]])</f>
        <v>1916.6666666666667</v>
      </c>
      <c r="E10" s="32"/>
      <c r="F10" s="32"/>
      <c r="G10" s="32"/>
      <c r="H10" s="32"/>
      <c r="I10" s="32"/>
      <c r="J10" s="32"/>
    </row>
  </sheetData>
  <mergeCells count="2">
    <mergeCell ref="D2:E2"/>
    <mergeCell ref="F2:I3"/>
  </mergeCells>
  <phoneticPr fontId="62"/>
  <dataValidations count="7">
    <dataValidation allowBlank="1" showInputMessage="1" showErrorMessage="1" prompt="毎月の貯蓄は、この見出しの下にあるこの列で自動的に計算されます" sqref="D4" xr:uid="{00000000-0002-0000-0700-000000000000}"/>
    <dataValidation allowBlank="1" showInputMessage="1" showErrorMessage="1" prompt="この見出しの下にあるこの列に年間貯蓄を入力します" sqref="C4" xr:uid="{00000000-0002-0000-0700-000001000000}"/>
    <dataValidation allowBlank="1" showInputMessage="1" showErrorMessage="1" prompt="この見出しの下にあるこの列に貯蓄の項目を入力します" sqref="B4" xr:uid="{00000000-0002-0000-0700-000002000000}"/>
    <dataValidation allowBlank="1" showInputMessage="1" showErrorMessage="1" prompt="このワークシートの貯蓄のテーブルに詳細を入力します。_x000a__x000a_現在までのキャッシュ フロー合計は、セル D2 で自動的に計算されます。ヒントはセル F2 にあります。 " sqref="A1" xr:uid="{00000000-0002-0000-0700-000003000000}"/>
    <dataValidation allowBlank="1" showInputMessage="1" showErrorMessage="1" prompt="このワークシートのタイトルはこのセルにあります" sqref="B1" xr:uid="{00000000-0002-0000-0700-000004000000}"/>
    <dataValidation allowBlank="1" showInputMessage="1" showErrorMessage="1" prompt="現在までのキャッシュ フロー合計は、右のセルで自動的に計算されます" sqref="B2:C2" xr:uid="{00000000-0002-0000-0700-000005000000}"/>
    <dataValidation allowBlank="1" showInputMessage="1" showErrorMessage="1" prompt="現在までのキャッシュ フロー合計は、このセルで自動的に計算されます_x000a_" sqref="D2:E2" xr:uid="{00000000-0002-0000-0700-000006000000}"/>
  </dataValidations>
  <hyperlinks>
    <hyperlink ref="G1" location="'年間のキャッシュ フロー'!A1" tooltip="選択すると [年間のキャッシュ フロー] ワークシートに移動します" display="Navigation button for Annual Cash Flow worksheet is in this cell." xr:uid="{00000000-0004-0000-0700-000000000000}"/>
    <hyperlink ref="G1" location="自由に使えるお金!A1" tooltip="選択すると [自由に使えるお金] ワークシートに移動します" display="DISCRETIONARY" xr:uid="{00000000-0004-0000-0700-000001000000}"/>
    <hyperlink ref="F1" location="ガイド!A1" tooltip="選択すると [ガイド] ワークシートに移動します" display="Navigation button for Guide worksheet is in this cell." xr:uid="{00000000-0004-0000-0700-000002000000}"/>
    <hyperlink ref="H1" location="貯蓄!A1" tooltip="選択するとこのワークシートのセル A1 に移動します" display="SAVINGS" xr:uid="{00000000-0004-0000-0700-000003000000}"/>
  </hyperlinks>
  <printOptions horizontalCentered="1"/>
  <pageMargins left="0.25" right="0.25" top="0.5" bottom="0.5" header="0.5" footer="0.5"/>
  <pageSetup paperSize="9" fitToHeight="0" orientation="landscape" r:id="rId1"/>
  <headerFooter differentFirst="1">
    <oddFooter>Page &amp;P of &amp;N</oddFooter>
  </headerFooter>
  <ignoredErrors>
    <ignoredError sqref="D8:D9" emptyCellReference="1"/>
  </ignoredErrors>
  <drawing r:id="rId2"/>
  <tableParts count="1">
    <tablePart r:id="rId3"/>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mso-contentType ?>
<FormTemplates xmlns="http://schemas.microsoft.com/sharepoint/v3/contenttype/forms">
  <Display>DocumentLibraryForm</Display>
  <Edit>DocumentLibraryForm</Edit>
  <New>DocumentLibraryForm</New>
</FormTemplates>
</file>

<file path=customXml/item2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646739BB-0C42-4225-8942-75321ECE86A8}">
  <ds:schemaRefs>
    <ds:schemaRef ds:uri="http://schemas.microsoft.com/sharepoint/v3/contenttype/forms"/>
  </ds:schemaRefs>
</ds:datastoreItem>
</file>

<file path=customXml/itemProps22.xml><?xml version="1.0" encoding="utf-8"?>
<ds:datastoreItem xmlns:ds="http://schemas.openxmlformats.org/officeDocument/2006/customXml" ds:itemID="{7FFA8144-341C-4D44-B918-3FA71F78CF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1.xml><?xml version="1.0" encoding="utf-8"?>
<ds:datastoreItem xmlns:ds="http://schemas.openxmlformats.org/officeDocument/2006/customXml" ds:itemID="{5211B695-AD7D-4427-AEB9-8D784C3ACF67}">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Template>TM03107654</ap:Template>
  <ap:Application>Microsoft Excel</ap:Application>
  <ap:DocSecurity>0</ap:DocSecurity>
  <ap:ScaleCrop>false</ap:ScaleCrop>
  <ap:HeadingPairs>
    <vt:vector baseType="variant" size="4">
      <vt:variant>
        <vt:lpstr>Worksheets</vt:lpstr>
      </vt:variant>
      <vt:variant>
        <vt:i4>8</vt:i4>
      </vt:variant>
      <vt:variant>
        <vt:lpstr>Named Ranges</vt:lpstr>
      </vt:variant>
      <vt:variant>
        <vt:i4>29</vt:i4>
      </vt:variant>
    </vt:vector>
  </ap:HeadingPairs>
  <ap:TitlesOfParts>
    <vt:vector baseType="lpstr" size="37">
      <vt:lpstr>ガイド</vt:lpstr>
      <vt:lpstr>毎日のキャッシュ フロー</vt:lpstr>
      <vt:lpstr>毎月のキャッシュフロー</vt:lpstr>
      <vt:lpstr>年間のキャッシュ フロー</vt:lpstr>
      <vt:lpstr>収入</vt:lpstr>
      <vt:lpstr>支出</vt:lpstr>
      <vt:lpstr>自由に使えるお金</vt:lpstr>
      <vt:lpstr>貯蓄</vt:lpstr>
      <vt:lpstr>ColumnTitleRegion1..B6.1</vt:lpstr>
      <vt:lpstr>ColumnTitleRegion1..E8.4</vt:lpstr>
      <vt:lpstr>ColumnTitleRegion2..D6.1</vt:lpstr>
      <vt:lpstr>ColumnTitleRegion3..F6.1</vt:lpstr>
      <vt:lpstr>MonthlyCashFlowToDate</vt:lpstr>
      <vt:lpstr>'年間のキャッシュ フロー'!Print_Area</vt:lpstr>
      <vt:lpstr>'毎日のキャッシュ フロー'!Print_Titles</vt:lpstr>
      <vt:lpstr>毎月のキャッシュフロー!Print_Titles</vt:lpstr>
      <vt:lpstr>RowTitleRegion1..D2.2</vt:lpstr>
      <vt:lpstr>RowTitleRegion1..D2.3</vt:lpstr>
      <vt:lpstr>RowTitleRegion1..D2.4</vt:lpstr>
      <vt:lpstr>RowTitleRegion1..D2.5</vt:lpstr>
      <vt:lpstr>RowTitleRegion1..D2.6</vt:lpstr>
      <vt:lpstr>RowTitleRegion1..D2.7</vt:lpstr>
      <vt:lpstr>RowTitleRegion1..D2.8</vt:lpstr>
      <vt:lpstr>RowTitleRegion2..C4.2</vt:lpstr>
      <vt:lpstr>RowTitleRegion3..G4.2</vt:lpstr>
      <vt:lpstr>RowTitleRegion4..K4.2</vt:lpstr>
      <vt:lpstr>RowTitleRegion5..O4.2</vt:lpstr>
      <vt:lpstr>RowTitleRegion6..C6.2</vt:lpstr>
      <vt:lpstr>RowTitleRegion7..G6.2</vt:lpstr>
      <vt:lpstr>RowTitleRegion8..K6.2</vt:lpstr>
      <vt:lpstr>RowTitleRegion9..O6.2</vt:lpstr>
      <vt:lpstr>Title3</vt:lpstr>
      <vt:lpstr>Title4</vt:lpstr>
      <vt:lpstr>Title5</vt:lpstr>
      <vt:lpstr>Title6</vt:lpstr>
      <vt:lpstr>Title7</vt:lpstr>
      <vt:lpstr>Type8</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2022-02-14T06:29:35Z</dcterms:created>
  <dcterms:modified xsi:type="dcterms:W3CDTF">2022-04-27T02:59:33Z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