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drawings/drawing21.xml" ContentType="application/vnd.openxmlformats-officedocument.drawing+xml"/>
  <Override PartName="/xl/worksheets/sheet12.xml" ContentType="application/vnd.openxmlformats-officedocument.spreadsheetml.worksheet+xml"/>
  <Override PartName="/xl/tables/table12.xml" ContentType="application/vnd.openxmlformats-officedocument.spreadsheetml.table+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C:\Users\zyang\Desktop\New\ja-JP\"/>
    </mc:Choice>
  </mc:AlternateContent>
  <xr:revisionPtr revIDLastSave="0" documentId="13_ncr:1_{CB270EF3-7644-462B-AABD-DCE62EEA8C1D}" xr6:coauthVersionLast="47" xr6:coauthVersionMax="47" xr10:uidLastSave="{00000000-0000-0000-0000-000000000000}"/>
  <bookViews>
    <workbookView xWindow="-120" yWindow="-120" windowWidth="29040" windowHeight="15840" xr2:uid="{00000000-000D-0000-FFFF-FFFF00000000}"/>
  </bookViews>
  <sheets>
    <sheet name="プロジェクト トラッカー" sheetId="1" r:id="rId1"/>
    <sheet name="セットアップ" sheetId="2" r:id="rId2"/>
  </sheets>
  <definedNames>
    <definedName name="ColumnTitle1">'プロジェクト トラッカー'!$B$4</definedName>
    <definedName name="ColumnTitle2">カテゴリと従業員テーブル[[#Headers],[カテゴリ名]]</definedName>
    <definedName name="_xlnm.Print_Titles" localSheetId="0">'プロジェクト トラッカー'!$4:$4</definedName>
    <definedName name="カテゴリ_リスト">セットアップ!$B$5:$B$10</definedName>
    <definedName name="フラグ率">'プロジェクト トラッカー'!$D$2</definedName>
    <definedName name="従業員_リスト">セットアップ!$C$5:$C$10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1" l="1"/>
  <c r="K6" i="1"/>
  <c r="K7" i="1"/>
  <c r="K8" i="1"/>
  <c r="K9" i="1"/>
  <c r="K10" i="1"/>
  <c r="K11" i="1"/>
  <c r="K12" i="1"/>
  <c r="K13" i="1"/>
  <c r="H13" i="1"/>
  <c r="N13" i="1"/>
  <c r="M13" i="1" l="1"/>
  <c r="J12" i="1"/>
  <c r="J11" i="1"/>
  <c r="J10" i="1"/>
  <c r="J9" i="1"/>
  <c r="J8" i="1"/>
  <c r="J7" i="1"/>
  <c r="J6" i="1"/>
  <c r="J5" i="1"/>
  <c r="I12" i="1"/>
  <c r="I11" i="1"/>
  <c r="I10" i="1"/>
  <c r="I9" i="1"/>
  <c r="I8" i="1"/>
  <c r="I7" i="1"/>
  <c r="I6" i="1"/>
  <c r="I5" i="1"/>
  <c r="N9" i="1" l="1"/>
  <c r="N6" i="1"/>
  <c r="N10" i="1"/>
  <c r="N7" i="1"/>
  <c r="N11" i="1"/>
  <c r="N8" i="1"/>
  <c r="N12" i="1"/>
  <c r="F6" i="1"/>
  <c r="E6" i="1"/>
  <c r="F5" i="1"/>
  <c r="E5" i="1"/>
  <c r="E9" i="1"/>
  <c r="F12" i="1" l="1"/>
  <c r="E12" i="1"/>
  <c r="F11" i="1"/>
  <c r="E11" i="1"/>
  <c r="F10" i="1"/>
  <c r="E10" i="1"/>
  <c r="F9" i="1"/>
  <c r="F8" i="1"/>
  <c r="E8" i="1"/>
  <c r="E7" i="1"/>
  <c r="F7" i="1"/>
  <c r="H12" i="1" l="1"/>
  <c r="M12" i="1" s="1"/>
  <c r="H11" i="1"/>
  <c r="M11" i="1" s="1"/>
  <c r="H10" i="1"/>
  <c r="M10" i="1" s="1"/>
  <c r="H9" i="1"/>
  <c r="M9" i="1" s="1"/>
  <c r="H8" i="1"/>
  <c r="M8" i="1" s="1"/>
  <c r="H7" i="1"/>
  <c r="M7" i="1" s="1"/>
  <c r="H6" i="1"/>
  <c r="M6" i="1" s="1"/>
  <c r="H5" i="1"/>
  <c r="N5" i="1" l="1"/>
  <c r="M5" i="1" s="1"/>
</calcChain>
</file>

<file path=xl/sharedStrings.xml><?xml version="1.0" encoding="utf-8"?>
<sst xmlns="http://schemas.openxmlformats.org/spreadsheetml/2006/main" count="58" uniqueCount="40">
  <si>
    <t>プロジェクト</t>
  </si>
  <si>
    <t>プロジェクト 1</t>
  </si>
  <si>
    <t>プロジェクト 2</t>
  </si>
  <si>
    <t>プロジェクト 3</t>
  </si>
  <si>
    <t>プロジェクト 4</t>
  </si>
  <si>
    <t>プロジェクト 5</t>
  </si>
  <si>
    <t>プロジェクト 6</t>
  </si>
  <si>
    <t>プロジェクト 7</t>
  </si>
  <si>
    <t>プロジェクト 8</t>
  </si>
  <si>
    <t>プロジェクト 9</t>
  </si>
  <si>
    <t xml:space="preserve">超過/過少率フラグ: </t>
  </si>
  <si>
    <t>カテゴリ</t>
  </si>
  <si>
    <t>カテゴリ 1</t>
  </si>
  <si>
    <t>カテゴリ 2</t>
  </si>
  <si>
    <t>カテゴリ 3</t>
  </si>
  <si>
    <t>カテゴリ 4</t>
  </si>
  <si>
    <t>カテゴリ 5</t>
  </si>
  <si>
    <t>担当者</t>
  </si>
  <si>
    <t>従業員 1</t>
  </si>
  <si>
    <t>従業員 4</t>
  </si>
  <si>
    <t>従業員 2</t>
  </si>
  <si>
    <t>従業員 3</t>
  </si>
  <si>
    <t>見積もり
開始日</t>
  </si>
  <si>
    <t>見積もり
終了日</t>
  </si>
  <si>
    <t>見積もり作業時間</t>
  </si>
  <si>
    <t>見積もり期間 (日数)</t>
  </si>
  <si>
    <t>実績
開始日</t>
  </si>
  <si>
    <t>実績
終了日</t>
  </si>
  <si>
    <t>超過/過少実績作業時間のフラグ アイコン</t>
  </si>
  <si>
    <t>実績作業時間</t>
  </si>
  <si>
    <t>超過/過少実績期間 (日数) のフラグ アイコン</t>
  </si>
  <si>
    <t>実績期間 (日数)</t>
  </si>
  <si>
    <t>メモ</t>
  </si>
  <si>
    <t>セットアップ</t>
  </si>
  <si>
    <t>カテゴリ名</t>
  </si>
  <si>
    <t>カテゴリ 6</t>
  </si>
  <si>
    <t>従業員名</t>
  </si>
  <si>
    <t>従業員 5</t>
  </si>
  <si>
    <t>従業員 6</t>
  </si>
  <si>
    <t>プロジェクト トラッカー</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</si>
</sst>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_ &quot;¥&quot;* #,##0_ ;_ &quot;¥&quot;* \-#,##0_ ;_ &quot;¥&quot;* &quot;-&quot;_ ;_ @_ "/>
    <numFmt numFmtId="165" formatCode="_ &quot;¥&quot;* #,##0.00_ ;_ &quot;¥&quot;* \-#,##0.00_ ;_ &quot;¥&quot;* &quot;-&quot;??_ ;_ @_ "/>
    <numFmt numFmtId="166" formatCode="&quot;Over/Under flag&quot;;&quot;&quot;;&quot;&quot;"/>
    <numFmt numFmtId="167" formatCode="#,##0_ "/>
    <numFmt numFmtId="168" formatCode="&quot;超過/過少のフラグ&quot;;&quot;&quot;;&quot;&quot;"/>
  </numFmts>
  <fonts count="30">
    <font>
      <sz val="11"/>
      <color theme="3" tint="-0.499984740745262"/>
      <name val="Meiryo UI"/>
      <family val="2"/>
      <charset val="128"/>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sz val="11"/>
      <color theme="3" tint="-0.499984740745262"/>
      <name val="Meiryo UI"/>
      <family val="2"/>
      <charset val="128"/>
    </font>
    <font>
      <i/>
      <sz val="11"/>
      <color rgb="FF7F7F7F"/>
      <name val="Meiryo UI"/>
      <family val="2"/>
      <charset val="128"/>
    </font>
    <font>
      <sz val="11"/>
      <color rgb="FF006100"/>
      <name val="Meiryo UI"/>
      <family val="2"/>
      <charset val="128"/>
    </font>
    <font>
      <sz val="24"/>
      <color theme="3"/>
      <name val="Meiryo UI"/>
      <family val="2"/>
      <charset val="128"/>
    </font>
    <font>
      <b/>
      <sz val="11"/>
      <color theme="2" tint="-0.89996032593768116"/>
      <name val="Meiryo UI"/>
      <family val="2"/>
      <charset val="128"/>
    </font>
    <font>
      <b/>
      <sz val="11"/>
      <color theme="9"/>
      <name val="Meiryo UI"/>
      <family val="2"/>
      <charset val="128"/>
    </font>
    <font>
      <b/>
      <sz val="12"/>
      <color theme="9" tint="-0.499984740745262"/>
      <name val="Meiryo UI"/>
      <family val="2"/>
      <charset val="128"/>
    </font>
    <font>
      <sz val="11"/>
      <color rgb="FFFA7D00"/>
      <name val="Meiryo UI"/>
      <family val="2"/>
      <charset val="128"/>
    </font>
    <font>
      <sz val="11"/>
      <color rgb="FF9C5700"/>
      <name val="Meiryo UI"/>
      <family val="2"/>
      <charset val="128"/>
    </font>
    <font>
      <sz val="8"/>
      <color theme="3"/>
      <name val="Meiryo UI"/>
      <family val="2"/>
      <charset val="128"/>
    </font>
    <font>
      <b/>
      <sz val="11"/>
      <color rgb="FF3F3F3F"/>
      <name val="Meiryo UI"/>
      <family val="2"/>
      <charset val="128"/>
    </font>
    <font>
      <b/>
      <sz val="11"/>
      <color theme="1"/>
      <name val="Meiryo UI"/>
      <family val="2"/>
      <charset val="128"/>
    </font>
    <font>
      <sz val="11"/>
      <color rgb="FFFF0000"/>
      <name val="Meiryo UI"/>
      <family val="2"/>
      <charset val="128"/>
    </font>
    <font>
      <sz val="11"/>
      <color theme="2" tint="-0.89989928891872917"/>
      <name val="Meiryo UI"/>
      <family val="2"/>
      <charset val="128"/>
    </font>
    <font>
      <sz val="11"/>
      <color theme="2" tint="-0.89992980742820516"/>
      <name val="Meiryo UI"/>
      <family val="2"/>
      <charset val="128"/>
    </font>
    <font>
      <sz val="11"/>
      <color theme="3" tint="-0.499984740745262"/>
      <name val="Meiryo UI"/>
      <family val="3"/>
      <charset val="128"/>
    </font>
    <font>
      <sz val="24"/>
      <color theme="3"/>
      <name val="Meiryo UI"/>
      <family val="3"/>
      <charset val="128"/>
    </font>
    <font>
      <b/>
      <sz val="12"/>
      <color theme="9" tint="-0.499984740745262"/>
      <name val="Meiryo UI"/>
      <family val="3"/>
      <charset val="128"/>
    </font>
    <font>
      <b/>
      <sz val="11"/>
      <color theme="2" tint="-0.89996032593768116"/>
      <name val="Meiryo UI"/>
      <family val="3"/>
      <charset val="128"/>
    </font>
    <font>
      <b/>
      <sz val="11"/>
      <color theme="9"/>
      <name val="Meiryo UI"/>
      <family val="3"/>
      <charset val="128"/>
    </font>
    <font>
      <sz val="11"/>
      <color theme="2" tint="-0.89989928891872917"/>
      <name val="Meiryo UI"/>
      <family val="3"/>
      <charset val="128"/>
    </font>
    <font>
      <sz val="11"/>
      <color theme="2" tint="-0.89992980742820516"/>
      <name val="Meiryo UI"/>
      <family val="3"/>
      <charset val="128"/>
    </font>
    <font>
      <sz val="11"/>
      <color theme="0"/>
      <name val="Meiryo UI"/>
      <family val="3"/>
      <charset val="128"/>
    </font>
    <font>
      <sz val="6"/>
      <name val="Meiryo UI"/>
      <family val="2"/>
      <charset val="128"/>
    </font>
  </fonts>
  <fills count="33">
    <fill>
      <patternFill patternType="none"/>
    </fill>
    <fill>
      <patternFill patternType="gray125"/>
    </fill>
    <fill>
      <patternFill patternType="solid">
        <fgColor theme="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0" fontId="9" fillId="0" borderId="0" applyNumberFormat="0" applyFill="0" applyBorder="0" applyProtection="0">
      <alignment horizontal="left" vertical="center" indent="1"/>
    </xf>
    <xf numFmtId="9" fontId="12" fillId="0" borderId="3" applyProtection="0">
      <alignment horizontal="center" vertical="center"/>
    </xf>
    <xf numFmtId="0" fontId="16" fillId="2" borderId="1" applyNumberFormat="0" applyFont="0" applyBorder="0" applyProtection="0">
      <alignment horizontal="right" vertical="center" indent="2"/>
    </xf>
    <xf numFmtId="167" fontId="19" fillId="0" borderId="0" applyFill="0" applyBorder="0" applyProtection="0">
      <alignment horizontal="left" vertical="center" indent="1"/>
    </xf>
    <xf numFmtId="0" fontId="19" fillId="0" borderId="0" applyFill="0" applyBorder="0" applyProtection="0">
      <alignment horizontal="left" vertical="center" wrapText="1" indent="1"/>
    </xf>
    <xf numFmtId="0" fontId="10" fillId="0" borderId="0" applyNumberFormat="0" applyBorder="0" applyProtection="0">
      <alignment horizontal="left" vertical="center" wrapText="1" indent="1"/>
    </xf>
    <xf numFmtId="0" fontId="15" fillId="3" borderId="2" applyNumberFormat="0" applyFont="0" applyAlignment="0" applyProtection="0"/>
    <xf numFmtId="14" fontId="20" fillId="0" borderId="0" applyFill="0" applyBorder="0" applyProtection="0">
      <alignment horizontal="right" vertical="center" indent="2"/>
    </xf>
    <xf numFmtId="0" fontId="9" fillId="0" borderId="0" applyNumberFormat="0" applyFill="0" applyBorder="0" applyAlignment="0" applyProtection="0"/>
    <xf numFmtId="166" fontId="11" fillId="0" borderId="0" applyFill="0" applyProtection="0">
      <alignment horizontal="left" vertical="center" indent="1"/>
    </xf>
    <xf numFmtId="0" fontId="10" fillId="0" borderId="5" applyNumberFormat="0" applyFill="0" applyProtection="0">
      <alignment horizontal="left" vertical="center" wrapText="1" indent="2"/>
    </xf>
    <xf numFmtId="168" fontId="2" fillId="0" borderId="4">
      <alignment horizontal="right" vertical="center"/>
    </xf>
    <xf numFmtId="14" fontId="20" fillId="0" borderId="5">
      <alignment horizontal="left" vertical="center" indent="2"/>
    </xf>
    <xf numFmtId="167" fontId="19" fillId="2" borderId="0" applyBorder="0">
      <alignment horizontal="left" vertical="center" indent="1"/>
    </xf>
    <xf numFmtId="167" fontId="19" fillId="2" borderId="6">
      <alignment horizontal="left" vertical="center" indent="1"/>
    </xf>
    <xf numFmtId="43" fontId="6" fillId="0" borderId="0" applyFont="0" applyFill="0" applyBorder="0" applyAlignment="0" applyProtection="0"/>
    <xf numFmtId="41"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8" fillId="4" borderId="0" applyNumberFormat="0" applyBorder="0" applyAlignment="0" applyProtection="0"/>
    <xf numFmtId="0" fontId="3" fillId="5" borderId="0" applyNumberFormat="0" applyBorder="0" applyAlignment="0" applyProtection="0"/>
    <xf numFmtId="0" fontId="14" fillId="6" borderId="0" applyNumberFormat="0" applyBorder="0" applyAlignment="0" applyProtection="0"/>
    <xf numFmtId="0" fontId="4" fillId="7" borderId="7" applyNumberFormat="0" applyAlignment="0" applyProtection="0"/>
    <xf numFmtId="0" fontId="13" fillId="0" borderId="8" applyNumberFormat="0" applyFill="0" applyAlignment="0" applyProtection="0"/>
    <xf numFmtId="0" fontId="5" fillId="8" borderId="9"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7" fillId="0" borderId="10"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7">
    <xf numFmtId="0" fontId="0" fillId="0" borderId="0" xfId="0">
      <alignment vertical="center"/>
    </xf>
    <xf numFmtId="14" fontId="21" fillId="0" borderId="0" xfId="8" applyFont="1" applyAlignment="1" applyProtection="1">
      <alignment vertical="center"/>
    </xf>
    <xf numFmtId="0" fontId="22" fillId="0" borderId="0" xfId="1" applyFont="1" applyAlignment="1" applyProtection="1">
      <alignment vertical="center"/>
    </xf>
    <xf numFmtId="0" fontId="21" fillId="0" borderId="0" xfId="0" applyFont="1" applyAlignment="1">
      <alignment horizontal="right" vertical="center"/>
    </xf>
    <xf numFmtId="9" fontId="23" fillId="0" borderId="3" xfId="2" applyFont="1" applyProtection="1">
      <alignment horizontal="center" vertical="center"/>
    </xf>
    <xf numFmtId="0" fontId="24" fillId="0" borderId="0" xfId="6" applyFont="1" applyBorder="1">
      <alignment horizontal="left" vertical="center" wrapText="1" indent="1"/>
    </xf>
    <xf numFmtId="14" fontId="24" fillId="0" borderId="0" xfId="6" applyNumberFormat="1" applyFont="1" applyBorder="1">
      <alignment horizontal="left" vertical="center" wrapText="1" indent="1"/>
    </xf>
    <xf numFmtId="3" fontId="24" fillId="0" borderId="0" xfId="6" applyNumberFormat="1" applyFont="1" applyBorder="1">
      <alignment horizontal="left" vertical="center" wrapText="1" indent="1"/>
    </xf>
    <xf numFmtId="0" fontId="24" fillId="0" borderId="0" xfId="6" applyNumberFormat="1" applyFont="1" applyBorder="1">
      <alignment horizontal="left" vertical="center" wrapText="1" indent="1"/>
    </xf>
    <xf numFmtId="14" fontId="24" fillId="0" borderId="5" xfId="11" applyNumberFormat="1" applyFont="1">
      <alignment horizontal="left" vertical="center" wrapText="1" indent="2"/>
    </xf>
    <xf numFmtId="0" fontId="26" fillId="0" borderId="0" xfId="5" applyFont="1" applyBorder="1">
      <alignment horizontal="left" vertical="center" wrapText="1" indent="1"/>
    </xf>
    <xf numFmtId="14" fontId="27" fillId="0" borderId="0" xfId="8" applyFont="1" applyBorder="1">
      <alignment horizontal="right" vertical="center" indent="2"/>
    </xf>
    <xf numFmtId="167" fontId="26" fillId="0" borderId="0" xfId="4" applyFont="1" applyBorder="1">
      <alignment horizontal="left" vertical="center" indent="1"/>
    </xf>
    <xf numFmtId="167" fontId="26" fillId="2" borderId="6" xfId="15" applyFont="1">
      <alignment horizontal="left" vertical="center" indent="1"/>
    </xf>
    <xf numFmtId="14" fontId="27" fillId="0" borderId="5" xfId="13" applyFont="1">
      <alignment horizontal="left" vertical="center" indent="2"/>
    </xf>
    <xf numFmtId="167" fontId="26" fillId="2" borderId="0" xfId="14" applyFont="1" applyBorder="1">
      <alignment horizontal="left" vertical="center" indent="1"/>
    </xf>
    <xf numFmtId="0" fontId="26" fillId="0" borderId="0" xfId="5" applyFont="1" applyProtection="1">
      <alignment horizontal="left" vertical="center" wrapText="1" indent="1"/>
    </xf>
    <xf numFmtId="14" fontId="27" fillId="0" borderId="0" xfId="8" applyFont="1" applyProtection="1">
      <alignment horizontal="right" vertical="center" indent="2"/>
    </xf>
    <xf numFmtId="167" fontId="26" fillId="0" borderId="0" xfId="4" applyFont="1" applyProtection="1">
      <alignment horizontal="left" vertical="center" indent="1"/>
    </xf>
    <xf numFmtId="167" fontId="26" fillId="2" borderId="0" xfId="14" applyFont="1">
      <alignment horizontal="left" vertical="center" indent="1"/>
    </xf>
    <xf numFmtId="0" fontId="21" fillId="0" borderId="0" xfId="0" applyFont="1">
      <alignment vertical="center"/>
    </xf>
    <xf numFmtId="0" fontId="22" fillId="0" borderId="0" xfId="9" applyFont="1" applyAlignment="1" applyProtection="1">
      <alignment vertical="center"/>
    </xf>
    <xf numFmtId="0" fontId="26" fillId="0" borderId="0" xfId="5" applyFont="1">
      <alignment horizontal="left" vertical="center" wrapText="1" indent="1"/>
    </xf>
    <xf numFmtId="168" fontId="25" fillId="0" borderId="0" xfId="10" applyNumberFormat="1" applyFont="1">
      <alignment horizontal="left" vertical="center" indent="1"/>
    </xf>
    <xf numFmtId="168" fontId="28" fillId="0" borderId="4" xfId="12" applyFont="1">
      <alignment horizontal="right" vertical="center"/>
    </xf>
    <xf numFmtId="0" fontId="9" fillId="0" borderId="0" xfId="9" applyAlignment="1">
      <alignment vertical="center"/>
    </xf>
    <xf numFmtId="0" fontId="24" fillId="0" borderId="0" xfId="6" applyFont="1">
      <alignment horizontal="left" vertical="center" wrapText="1" indent="1"/>
    </xf>
  </cellXfs>
  <cellStyles count="54">
    <cellStyle name="20% - Accent1" xfId="31" builtinId="30" customBuiltin="1"/>
    <cellStyle name="20% - Accent2" xfId="35" builtinId="34" customBuiltin="1"/>
    <cellStyle name="20% - Accent3" xfId="39" builtinId="38" customBuiltin="1"/>
    <cellStyle name="20% - Accent4" xfId="43" builtinId="42" customBuiltin="1"/>
    <cellStyle name="20% - Accent5" xfId="47" builtinId="46" customBuiltin="1"/>
    <cellStyle name="20% - Accent6" xfId="51" builtinId="50" customBuiltin="1"/>
    <cellStyle name="40% - Accent1" xfId="32" builtinId="31" customBuiltin="1"/>
    <cellStyle name="40% - Accent2" xfId="36" builtinId="35" customBuiltin="1"/>
    <cellStyle name="40% - Accent3" xfId="40" builtinId="39" customBuiltin="1"/>
    <cellStyle name="40% - Accent4" xfId="44" builtinId="43" customBuiltin="1"/>
    <cellStyle name="40% - Accent5" xfId="48" builtinId="47" customBuiltin="1"/>
    <cellStyle name="40% - Accent6" xfId="52" builtinId="51" customBuiltin="1"/>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22" builtinId="27" customBuiltin="1"/>
    <cellStyle name="Calculation" xfId="24" builtinId="22" customBuiltin="1"/>
    <cellStyle name="Check Cell" xfId="26" builtinId="23" customBuiltin="1"/>
    <cellStyle name="Comma" xfId="16" builtinId="3" customBuiltin="1"/>
    <cellStyle name="Comma [0]" xfId="17" builtinId="6" customBuiltin="1"/>
    <cellStyle name="Currency" xfId="18" builtinId="4" customBuiltin="1"/>
    <cellStyle name="Currency [0]" xfId="19" builtinId="7" customBuiltin="1"/>
    <cellStyle name="Explanatory Text" xfId="28" builtinId="53" customBuiltin="1"/>
    <cellStyle name="Good" xfId="21" builtinId="26" customBuiltin="1"/>
    <cellStyle name="Heading 1" xfId="1" builtinId="16" customBuiltin="1"/>
    <cellStyle name="Heading 2" xfId="6" builtinId="17" customBuiltin="1"/>
    <cellStyle name="Heading 3" xfId="10" builtinId="18" customBuiltin="1"/>
    <cellStyle name="Heading 4" xfId="11" builtinId="19" customBuiltin="1"/>
    <cellStyle name="Input" xfId="2" builtinId="20" customBuiltin="1"/>
    <cellStyle name="Linked Cell" xfId="25" builtinId="24" customBuiltin="1"/>
    <cellStyle name="Neutral" xfId="23" builtinId="28" customBuiltin="1"/>
    <cellStyle name="Normal" xfId="0" builtinId="0" customBuiltin="1"/>
    <cellStyle name="Note" xfId="7" builtinId="10" customBuiltin="1"/>
    <cellStyle name="Output" xfId="3" builtinId="21" customBuiltin="1"/>
    <cellStyle name="Percent" xfId="20" builtinId="5" customBuiltin="1"/>
    <cellStyle name="Title" xfId="9" builtinId="15" customBuiltin="1"/>
    <cellStyle name="Total" xfId="29" builtinId="25" customBuiltin="1"/>
    <cellStyle name="Warning Text" xfId="27" builtinId="11" customBuiltin="1"/>
    <cellStyle name="テキスト" xfId="5" xr:uid="{00000000-0005-0000-0000-00000E000000}"/>
    <cellStyle name="フラグ" xfId="12" xr:uid="{00000000-0005-0000-0000-000003000000}"/>
    <cellStyle name="実績開始日" xfId="13" xr:uid="{00000000-0005-0000-0000-000000000000}"/>
    <cellStyle name="数値" xfId="4" xr:uid="{00000000-0005-0000-0000-00000C000000}"/>
    <cellStyle name="日付" xfId="8" xr:uid="{00000000-0005-0000-0000-000001000000}"/>
    <cellStyle name="灰色の列" xfId="14" xr:uid="{00000000-0005-0000-0000-000004000000}"/>
    <cellStyle name="見積もり期間" xfId="15" xr:uid="{00000000-0005-0000-0000-000002000000}"/>
  </cellStyles>
  <dxfs count="42">
    <dxf>
      <font>
        <b val="0"/>
        <i val="0"/>
        <strike val="0"/>
        <condense val="0"/>
        <extend val="0"/>
        <outline val="0"/>
        <shadow val="0"/>
        <u val="none"/>
        <vertAlign val="baseline"/>
        <sz val="11"/>
        <color theme="2" tint="-0.89989928891872917"/>
        <name val="Meiryo UI"/>
        <family val="2"/>
        <charset val="128"/>
        <scheme val="none"/>
      </font>
      <numFmt numFmtId="0" formatCode="General"/>
      <alignment horizontal="left" vertical="center" textRotation="0" wrapText="1" indent="1" justifyLastLine="0" shrinkToFit="0" readingOrder="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2" tint="-0.89989928891872917"/>
        <name val="Meiryo UI"/>
        <family val="2"/>
        <charset val="128"/>
        <scheme val="none"/>
      </font>
      <numFmt numFmtId="0" formatCode="General"/>
      <alignment horizontal="left" vertical="center" textRotation="0" wrapText="1" indent="1"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2" tint="-0.89989928891872917"/>
        <name val="Meiryo UI"/>
        <family val="3"/>
        <charset val="128"/>
        <scheme val="none"/>
      </font>
      <numFmt numFmtId="0" formatCode="General"/>
      <alignment horizontal="left" vertical="center" textRotation="0" wrapText="1" indent="1" justifyLastLine="0" shrinkToFit="0" readingOrder="0"/>
    </dxf>
    <dxf>
      <font>
        <strike val="0"/>
        <outline val="0"/>
        <shadow val="0"/>
        <u val="none"/>
        <vertAlign val="baseline"/>
        <name val="Meiryo UI"/>
        <family val="3"/>
        <charset val="128"/>
        <scheme val="none"/>
      </font>
      <numFmt numFmtId="0" formatCode="General"/>
    </dxf>
    <dxf>
      <font>
        <b val="0"/>
        <i val="0"/>
        <strike val="0"/>
        <condense val="0"/>
        <extend val="0"/>
        <outline val="0"/>
        <shadow val="0"/>
        <u val="none"/>
        <vertAlign val="baseline"/>
        <sz val="11"/>
        <color theme="2" tint="-0.89989928891872917"/>
        <name val="Meiryo UI"/>
        <family val="3"/>
        <charset val="128"/>
        <scheme val="none"/>
      </font>
      <numFmt numFmtId="0" formatCode="General"/>
      <fill>
        <patternFill patternType="solid">
          <fgColor indexed="64"/>
          <bgColor theme="2"/>
        </patternFill>
      </fill>
      <alignment horizontal="left" vertical="center" textRotation="0" wrapText="0" indent="1" justifyLastLine="0" shrinkToFit="0" readingOrder="0"/>
      <protection locked="1" hidden="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0"/>
        <name val="Meiryo UI"/>
        <family val="3"/>
        <charset val="128"/>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n">
          <color auto="1"/>
        </left>
        <right/>
        <top/>
        <bottom/>
      </border>
      <protection locked="1" hidden="0"/>
    </dxf>
    <dxf>
      <font>
        <strike val="0"/>
        <outline val="0"/>
        <shadow val="0"/>
        <u val="none"/>
        <vertAlign val="baseline"/>
        <name val="Meiryo UI"/>
        <family val="3"/>
        <charset val="128"/>
        <scheme val="none"/>
      </font>
      <numFmt numFmtId="168" formatCode="&quot;超過/過少のフラグ&quot;;&quot;&quot;;&quot;&quot;"/>
    </dxf>
    <dxf>
      <font>
        <b val="0"/>
        <i val="0"/>
        <strike val="0"/>
        <condense val="0"/>
        <extend val="0"/>
        <outline val="0"/>
        <shadow val="0"/>
        <u val="none"/>
        <vertAlign val="baseline"/>
        <sz val="11"/>
        <color theme="2" tint="-0.89989928891872917"/>
        <name val="Meiryo UI"/>
        <family val="3"/>
        <charset val="128"/>
        <scheme val="none"/>
      </font>
      <numFmt numFmtId="0" formatCode="General"/>
      <alignment horizontal="left" vertical="center" textRotation="0" wrapText="0" indent="1" justifyLastLine="0" shrinkToFit="0" readingOrder="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0"/>
        <name val="Meiryo UI"/>
        <family val="3"/>
        <charset val="128"/>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outline="0">
        <left style="thin">
          <color auto="1"/>
        </left>
        <right/>
        <top/>
        <bottom/>
      </border>
      <protection locked="1" hidden="0"/>
    </dxf>
    <dxf>
      <font>
        <strike val="0"/>
        <outline val="0"/>
        <shadow val="0"/>
        <u val="none"/>
        <vertAlign val="baseline"/>
        <name val="Meiryo UI"/>
        <family val="3"/>
        <charset val="128"/>
        <scheme val="none"/>
      </font>
      <numFmt numFmtId="168" formatCode="&quot;超過/過少のフラグ&quot;;&quot;&quot;;&quot;&quot;"/>
    </dxf>
    <dxf>
      <font>
        <b val="0"/>
        <i val="0"/>
        <strike val="0"/>
        <condense val="0"/>
        <extend val="0"/>
        <outline val="0"/>
        <shadow val="0"/>
        <u val="none"/>
        <vertAlign val="baseline"/>
        <sz val="11"/>
        <color theme="2" tint="-0.89992980742820516"/>
        <name val="Meiryo UI"/>
        <family val="3"/>
        <charset val="128"/>
        <scheme val="none"/>
      </font>
      <numFmt numFmtId="0" formatCode="General"/>
      <alignment horizontal="right" vertical="center" textRotation="0" wrapText="0" indent="2" justifyLastLine="0" shrinkToFit="0" readingOrder="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2" tint="-0.89992980742820516"/>
        <name val="Meiryo UI"/>
        <family val="3"/>
        <charset val="128"/>
        <scheme val="none"/>
      </font>
      <numFmt numFmtId="0" formatCode="General"/>
      <fill>
        <patternFill patternType="none">
          <fgColor indexed="64"/>
          <bgColor indexed="65"/>
        </patternFill>
      </fill>
      <alignment horizontal="left" vertical="center" textRotation="0" wrapText="0" indent="2" justifyLastLine="0" shrinkToFit="0" readingOrder="0"/>
      <border diagonalUp="0" diagonalDown="0" outline="0">
        <left style="thick">
          <color theme="0"/>
        </left>
        <right/>
        <top/>
        <bottom/>
      </border>
      <protection locked="1" hidden="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2" tint="-0.89989928891872917"/>
        <name val="Meiryo UI"/>
        <family val="3"/>
        <charset val="128"/>
        <scheme val="none"/>
      </font>
      <numFmt numFmtId="0" formatCode="General"/>
      <fill>
        <patternFill patternType="solid">
          <fgColor indexed="64"/>
          <bgColor theme="2"/>
        </patternFill>
      </fill>
      <alignment horizontal="left" vertical="center" textRotation="0" wrapText="0" indent="1" justifyLastLine="0" shrinkToFit="0" readingOrder="0"/>
      <border diagonalUp="0" diagonalDown="0" outline="0">
        <left/>
        <right style="thick">
          <color theme="0"/>
        </right>
        <top/>
        <bottom/>
      </border>
      <protection locked="1" hidden="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2" tint="-0.89989928891872917"/>
        <name val="Meiryo UI"/>
        <family val="3"/>
        <charset val="128"/>
        <scheme val="none"/>
      </font>
      <numFmt numFmtId="0" formatCode="General"/>
      <alignment horizontal="left" vertical="center" textRotation="0" wrapText="0" indent="1" justifyLastLine="0" shrinkToFit="0" readingOrder="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2" tint="-0.89992980742820516"/>
        <name val="Meiryo UI"/>
        <family val="3"/>
        <charset val="128"/>
        <scheme val="none"/>
      </font>
      <numFmt numFmtId="0" formatCode="General"/>
      <alignment horizontal="right" vertical="center" textRotation="0" wrapText="0" indent="2" justifyLastLine="0" shrinkToFit="0" readingOrder="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2" tint="-0.89992980742820516"/>
        <name val="Meiryo UI"/>
        <family val="3"/>
        <charset val="128"/>
        <scheme val="none"/>
      </font>
      <numFmt numFmtId="0" formatCode="General"/>
      <alignment horizontal="right" vertical="center" textRotation="0" wrapText="0" indent="2" justifyLastLine="0" shrinkToFit="0" readingOrder="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2" tint="-0.89989928891872917"/>
        <name val="Meiryo UI"/>
        <family val="3"/>
        <charset val="128"/>
        <scheme val="none"/>
      </font>
      <numFmt numFmtId="0" formatCode="General"/>
      <alignment horizontal="left" vertical="center" textRotation="0" wrapText="1" indent="1" justifyLastLine="0" shrinkToFit="0" readingOrder="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2" tint="-0.89989928891872917"/>
        <name val="Meiryo UI"/>
        <family val="3"/>
        <charset val="128"/>
        <scheme val="none"/>
      </font>
      <numFmt numFmtId="0" formatCode="General"/>
      <alignment horizontal="left" vertical="center" textRotation="0" wrapText="1" indent="1" justifyLastLine="0" shrinkToFit="0" readingOrder="0"/>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2" tint="-0.89989928891872917"/>
        <name val="Meiryo UI"/>
        <family val="3"/>
        <charset val="128"/>
        <scheme val="none"/>
      </font>
      <numFmt numFmtId="0" formatCode="General"/>
      <alignment horizontal="left" vertical="center" textRotation="0" wrapText="1" indent="1" justifyLastLine="0" shrinkToFit="0" readingOrder="0"/>
    </dxf>
    <dxf>
      <font>
        <strike val="0"/>
        <outline val="0"/>
        <shadow val="0"/>
        <u val="none"/>
        <vertAlign val="baseline"/>
        <name val="Meiryo UI"/>
        <family val="3"/>
        <charset val="128"/>
        <scheme val="none"/>
      </font>
    </dxf>
    <dxf>
      <border outline="0">
        <bottom style="thin">
          <color theme="9"/>
        </bottom>
      </border>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b/>
        <i val="0"/>
        <color theme="4" tint="-0.499984740745262"/>
      </font>
    </dxf>
    <dxf>
      <font>
        <b/>
        <i val="0"/>
        <color theme="4" tint="-0.499984740745262"/>
      </font>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PivotStyle="PivotStyleMedium2">
    <tableStyle name="ユーザー設定の表スタイル" pivot="0" count="2" xr9:uid="{00000000-0011-0000-FFFF-FFFF00000000}">
      <tableStyleElement type="wholeTable" dxfId="41"/>
      <tableStyleElement type="headerRow" dxfId="40"/>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_rels/drawing12.xml.rels>&#65279;<?xml version="1.0" encoding="utf-8"?><Relationships xmlns="http://schemas.openxmlformats.org/package/2006/relationships"><Relationship Type="http://schemas.openxmlformats.org/officeDocument/2006/relationships/hyperlink" Target="#'&#12475;&#12483;&#12488;&#12450;&#12483;&#12503;'!A1" TargetMode="External" Id="rId1" /></Relationships>
</file>

<file path=xl/drawings/_rels/drawing21.xml.rels>&#65279;<?xml version="1.0" encoding="utf-8"?><Relationships xmlns="http://schemas.openxmlformats.org/package/2006/relationships"><Relationship Type="http://schemas.openxmlformats.org/officeDocument/2006/relationships/hyperlink" Target="#'&#12503;&#12525;&#12472;&#12455;&#12463;&#12488;&#31649;&#29702;&#12471;&#12540;&#12488;'!A1" TargetMode="External" Id="rId1" /></Relationships>
</file>

<file path=xl/drawings/drawing12.xml><?xml version="1.0" encoding="utf-8"?>
<xdr:wsDr xmlns:xdr="http://schemas.openxmlformats.org/drawingml/2006/spreadsheetDrawing" xmlns:a="http://schemas.openxmlformats.org/drawingml/2006/main">
  <xdr:twoCellAnchor editAs="oneCell">
    <xdr:from>
      <xdr:col>1</xdr:col>
      <xdr:colOff>466</xdr:colOff>
      <xdr:row>1</xdr:row>
      <xdr:rowOff>6351</xdr:rowOff>
    </xdr:from>
    <xdr:to>
      <xdr:col>1</xdr:col>
      <xdr:colOff>914866</xdr:colOff>
      <xdr:row>2</xdr:row>
      <xdr:rowOff>26671</xdr:rowOff>
    </xdr:to>
    <xdr:sp macro="" textlink="">
      <xdr:nvSpPr>
        <xdr:cNvPr id="3" name="セットアップ ボタン" descr="セットアップのナビゲーション ボタンクリックしてセットアップ ワークシートを表示します。" title="ナビゲーション ボタン - セットアップ">
          <a:hlinkClick xmlns:r="http://schemas.openxmlformats.org/officeDocument/2006/relationships" r:id="rId1" tooltip="クリックしてセットアップを表示"/>
          <a:extLst>
            <a:ext uri="{FF2B5EF4-FFF2-40B4-BE49-F238E27FC236}">
              <a16:creationId xmlns:a16="http://schemas.microsoft.com/office/drawing/2014/main" id="{00000000-0008-0000-0000-000003000000}"/>
            </a:ext>
          </a:extLst>
        </xdr:cNvPr>
        <xdr:cNvSpPr txBox="1">
          <a:spLocks noChangeAspect="1"/>
        </xdr:cNvSpPr>
      </xdr:nvSpPr>
      <xdr:spPr>
        <a:xfrm>
          <a:off x="182562" y="825781"/>
          <a:ext cx="914400" cy="2794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rtl="0"/>
          <a:r>
            <a:rPr lang="ja" sz="1100" b="1">
              <a:latin typeface="Meiryo UI" panose="020B0604030504040204" pitchFamily="34" charset="-128"/>
              <a:ea typeface="Meiryo UI" panose="020B0604030504040204" pitchFamily="34" charset="-128"/>
            </a:rPr>
            <a:t>セットアップ</a:t>
          </a: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181934</xdr:colOff>
      <xdr:row>1</xdr:row>
      <xdr:rowOff>6351</xdr:rowOff>
    </xdr:from>
    <xdr:to>
      <xdr:col>1</xdr:col>
      <xdr:colOff>895094</xdr:colOff>
      <xdr:row>2</xdr:row>
      <xdr:rowOff>25400</xdr:rowOff>
    </xdr:to>
    <xdr:sp macro="" textlink="">
      <xdr:nvSpPr>
        <xdr:cNvPr id="3" name="プロジェクトのボタン" descr="プロジェクトのナビゲーション ボタン。クリックしてプロジェクト ワークシートを表示します。" title="ナビゲーション ボタン - プロジェクト">
          <a:hlinkClick xmlns:r="http://schemas.openxmlformats.org/officeDocument/2006/relationships" r:id="rId1" tooltip="クリックしてプロジェクトを表示"/>
          <a:extLst>
            <a:ext uri="{FF2B5EF4-FFF2-40B4-BE49-F238E27FC236}">
              <a16:creationId xmlns:a16="http://schemas.microsoft.com/office/drawing/2014/main" id="{00000000-0008-0000-0100-000003000000}"/>
            </a:ext>
          </a:extLst>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rtl="0"/>
          <a:r>
            <a:rPr lang="ja" sz="1100" b="1">
              <a:latin typeface="Meiryo UI" panose="020B0604030504040204" pitchFamily="34" charset="-128"/>
              <a:ea typeface="Meiryo UI" panose="020B0604030504040204" pitchFamily="34" charset="-128"/>
            </a:rPr>
            <a:t>プロジェクト</a:t>
          </a:r>
        </a:p>
      </xdr:txBody>
    </xdr:sp>
    <xdr:clientData fPrintsWithSheet="0"/>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プロジェクト管理シート" displayName="プロジェクト管理シート" ref="B4:O13" headerRowDxfId="37" dataDxfId="36" tableBorderDxfId="35">
  <autoFilter ref="B4:O13" xr:uid="{00000000-0009-0000-0100-000001000000}"/>
  <tableColumns count="14">
    <tableColumn id="1" xr3:uid="{00000000-0010-0000-0000-000001000000}" name="プロジェクト" totalsRowLabel="集計" dataDxfId="34" totalsRowDxfId="33" dataCellStyle="テキスト"/>
    <tableColumn id="2" xr3:uid="{00000000-0010-0000-0000-000002000000}" name="カテゴリ" dataDxfId="32" totalsRowDxfId="31" dataCellStyle="テキスト"/>
    <tableColumn id="3" xr3:uid="{00000000-0010-0000-0000-000003000000}" name="担当者" dataDxfId="30" totalsRowDxfId="29" dataCellStyle="テキスト"/>
    <tableColumn id="4" xr3:uid="{00000000-0010-0000-0000-000004000000}" name="見積もり_x000a_開始日" dataDxfId="28" totalsRowDxfId="27" dataCellStyle="日付"/>
    <tableColumn id="5" xr3:uid="{00000000-0010-0000-0000-000005000000}" name="見積もり_x000a_終了日" dataDxfId="26" totalsRowDxfId="25" dataCellStyle="日付"/>
    <tableColumn id="6" xr3:uid="{00000000-0010-0000-0000-000006000000}" name="見積もり作業時間" dataDxfId="24" totalsRowDxfId="23" dataCellStyle="数値"/>
    <tableColumn id="7" xr3:uid="{00000000-0010-0000-0000-000007000000}" name="見積もり期間 (日数)" dataDxfId="22" totalsRowDxfId="21" dataCellStyle="見積もり期間">
      <calculatedColumnFormula>IF(COUNTA('プロジェクト トラッカー'!$E5,'プロジェクト トラッカー'!$F5)&lt;&gt;2,"",DAYS360('プロジェクト トラッカー'!$E5,'プロジェクト トラッカー'!$F5,FALSE))</calculatedColumnFormula>
    </tableColumn>
    <tableColumn id="8" xr3:uid="{00000000-0010-0000-0000-000008000000}" name="実績_x000a_開始日" dataDxfId="20" totalsRowDxfId="19" dataCellStyle="実績開始日"/>
    <tableColumn id="9" xr3:uid="{00000000-0010-0000-0000-000009000000}" name="実績_x000a_終了日" dataDxfId="18" totalsRowDxfId="17" dataCellStyle="日付"/>
    <tableColumn id="13" xr3:uid="{00000000-0010-0000-0000-00000D000000}" name="超過/過少実績作業時間のフラグ アイコン" dataDxfId="16" totalsRowDxfId="15" dataCellStyle="フラグ">
      <calculatedColumnFormula>IFERROR(IF(プロジェクト管理シート[[#This Row],[実績作業時間]]=0,"",IF(ABS((プロジェクト管理シート[[#This Row],[実績作業時間]]-プロジェクト管理シート[[#This Row],[見積もり作業時間]])/プロジェクト管理シート[[#This Row],[見積もり作業時間]])&gt;フラグ率,1,0)),"")</calculatedColumnFormula>
    </tableColumn>
    <tableColumn id="10" xr3:uid="{00000000-0010-0000-0000-00000A000000}" name="実績作業時間" dataDxfId="14" totalsRowDxfId="13" dataCellStyle="数値"/>
    <tableColumn id="14" xr3:uid="{00000000-0010-0000-0000-00000E000000}" name="超過/過少実績期間 (日数) のフラグ アイコン" dataDxfId="12" totalsRowDxfId="11" dataCellStyle="フラグ">
      <calculatedColumnFormula>IFERROR(IF(プロジェクト管理シート[[#This Row],[実績期間 (日数)]]=0,"",IF(ABS((プロジェクト管理シート[[#This Row],[実績期間 (日数)]]-プロジェクト管理シート[[#This Row],[見積もり期間 (日数)]])/プロジェクト管理シート[[#This Row],[見積もり期間 (日数)]])&gt;フラグ率,1,0)),"")</calculatedColumnFormula>
    </tableColumn>
    <tableColumn id="11" xr3:uid="{00000000-0010-0000-0000-00000B000000}" name="実績期間 (日数)" dataDxfId="10" totalsRowDxfId="9" dataCellStyle="灰色の列">
      <calculatedColumnFormula>IF(COUNTA('プロジェクト トラッカー'!$I5,'プロジェクト トラッカー'!$J5)&lt;&gt;2,"",DAYS360('プロジェクト トラッカー'!$I5,'プロジェクト トラッカー'!$J5,FALSE))</calculatedColumnFormula>
    </tableColumn>
    <tableColumn id="12" xr3:uid="{00000000-0010-0000-0000-00000C000000}" name="メモ" totalsRowFunction="count" dataDxfId="8" totalsRowDxfId="7" dataCellStyle="テキスト"/>
  </tableColumns>
  <tableStyleInfo name="ユーザー設定の表スタイル"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カテゴリと従業員テーブル" displayName="カテゴリと従業員テーブル" ref="B4:C10" headerRowDxfId="6" dataDxfId="5" totalsRowDxfId="4">
  <autoFilter ref="B4:C10" xr:uid="{00000000-0009-0000-0100-000003000000}"/>
  <tableColumns count="2">
    <tableColumn id="1" xr3:uid="{00000000-0010-0000-0100-000001000000}" name="カテゴリ名" totalsRowLabel="集計" dataDxfId="3" totalsRowDxfId="2" dataCellStyle="テキスト"/>
    <tableColumn id="2" xr3:uid="{00000000-0010-0000-0100-000002000000}" name="従業員名" totalsRowFunction="count" dataDxfId="1" totalsRowDxfId="0" dataCellStyle="テキスト"/>
  </tableColumns>
  <tableStyleInfo name="ユーザー設定の表スタイル" showFirstColumn="0" showLastColumn="0" showRowStripes="1" showColumnStripes="0"/>
  <extLst>
    <ext xmlns:x14="http://schemas.microsoft.com/office/spreadsheetml/2009/9/main" uri="{504A1905-F514-4f6f-8877-14C23A59335A}">
      <x14:table altTextSummary="プロジェクト管理ワークシートでカテゴリと従業員のデータ検証ドロップダウン選択リストに使用されるカテゴリと従業員のリストです。これらの列を使用して各リストの項目をカスタマイズします。リストの項目数が同じである必要はありません。"/>
    </ext>
  </extLst>
</table>
</file>

<file path=xl/theme/theme1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autoPageBreaks="0" fitToPage="1"/>
  </sheetPr>
  <dimension ref="A1:O13"/>
  <sheetViews>
    <sheetView showGridLines="0" tabSelected="1" zoomScaleNormal="100" workbookViewId="0">
      <pane ySplit="4" topLeftCell="A5" activePane="bottomLeft" state="frozen"/>
      <selection pane="bottomLeft"/>
    </sheetView>
  </sheetViews>
  <sheetFormatPr defaultColWidth="9.125" defaultRowHeight="30" customHeight="1"/>
  <cols>
    <col min="1" max="1" width="2.75" style="20" customWidth="1"/>
    <col min="2" max="2" width="18.375" style="20" customWidth="1"/>
    <col min="3" max="3" width="18.25" style="20" customWidth="1"/>
    <col min="4" max="4" width="22.75" style="20" customWidth="1"/>
    <col min="5" max="6" width="15.75" style="1" customWidth="1"/>
    <col min="7" max="7" width="16.5" style="20" customWidth="1"/>
    <col min="8" max="8" width="14.125" style="20" customWidth="1"/>
    <col min="9" max="10" width="15.75" style="1" customWidth="1"/>
    <col min="11" max="11" width="3" style="1" customWidth="1"/>
    <col min="12" max="12" width="14.125" style="20" customWidth="1"/>
    <col min="13" max="13" width="3" style="20" customWidth="1"/>
    <col min="14" max="14" width="15.75" style="20" customWidth="1"/>
    <col min="15" max="15" width="25.75" style="20" customWidth="1"/>
    <col min="16" max="16" width="2.75" style="20" customWidth="1"/>
    <col min="17" max="16384" width="9.125" style="20"/>
  </cols>
  <sheetData>
    <row r="1" spans="1:15" ht="65.099999999999994" customHeight="1">
      <c r="B1" s="21" t="s">
        <v>39</v>
      </c>
    </row>
    <row r="2" spans="1:15" ht="20.25" customHeight="1">
      <c r="A2" s="2"/>
      <c r="B2" s="21"/>
      <c r="C2" s="3" t="s">
        <v>10</v>
      </c>
      <c r="D2" s="4">
        <v>0.25</v>
      </c>
    </row>
    <row r="3" spans="1:15" ht="20.25" customHeight="1"/>
    <row r="4" spans="1:15" ht="54.95" customHeight="1">
      <c r="B4" s="5" t="s">
        <v>0</v>
      </c>
      <c r="C4" s="5" t="s">
        <v>11</v>
      </c>
      <c r="D4" s="5" t="s">
        <v>17</v>
      </c>
      <c r="E4" s="6" t="s">
        <v>22</v>
      </c>
      <c r="F4" s="6" t="s">
        <v>23</v>
      </c>
      <c r="G4" s="7" t="s">
        <v>24</v>
      </c>
      <c r="H4" s="8" t="s">
        <v>25</v>
      </c>
      <c r="I4" s="9" t="s">
        <v>26</v>
      </c>
      <c r="J4" s="6" t="s">
        <v>27</v>
      </c>
      <c r="K4" s="23" t="s">
        <v>28</v>
      </c>
      <c r="L4" s="7" t="s">
        <v>29</v>
      </c>
      <c r="M4" s="23" t="s">
        <v>30</v>
      </c>
      <c r="N4" s="7" t="s">
        <v>31</v>
      </c>
      <c r="O4" s="5" t="s">
        <v>32</v>
      </c>
    </row>
    <row r="5" spans="1:15" ht="30" customHeight="1">
      <c r="B5" s="10" t="s">
        <v>1</v>
      </c>
      <c r="C5" s="10" t="s">
        <v>12</v>
      </c>
      <c r="D5" s="10" t="s">
        <v>18</v>
      </c>
      <c r="E5" s="11">
        <f ca="1">TODAY()-65</f>
        <v>44972</v>
      </c>
      <c r="F5" s="11">
        <f ca="1">TODAY()-5</f>
        <v>45032</v>
      </c>
      <c r="G5" s="12">
        <v>210</v>
      </c>
      <c r="H5" s="13">
        <f ca="1">IF(COUNTA('プロジェクト トラッカー'!$E5,'プロジェクト トラッカー'!$F5)&lt;&gt;2,"",DAYS360('プロジェクト トラッカー'!$E5,'プロジェクト トラッカー'!$F5,FALSE))</f>
        <v>61</v>
      </c>
      <c r="I5" s="14">
        <f ca="1">TODAY()-65</f>
        <v>44972</v>
      </c>
      <c r="J5" s="11">
        <f ca="1">TODAY()</f>
        <v>45037</v>
      </c>
      <c r="K5" s="24">
        <f>IFERROR(IF(プロジェクト管理シート[[#This Row],[実績作業時間]]=0,"",IF(ABS((プロジェクト管理シート[[#This Row],[実績作業時間]]-プロジェクト管理シート[[#This Row],[見積もり作業時間]])/プロジェクト管理シート[[#This Row],[見積もり作業時間]])&gt;フラグ率,1,0)),"")</f>
        <v>1</v>
      </c>
      <c r="L5" s="12">
        <v>300</v>
      </c>
      <c r="M5" s="24">
        <f ca="1">IFERROR(IF(プロジェクト管理シート[[#This Row],[実績期間 (日数)]]=0,"",IF(ABS((プロジェクト管理シート[[#This Row],[実績期間 (日数)]]-プロジェクト管理シート[[#This Row],[見積もり期間 (日数)]])/プロジェクト管理シート[[#This Row],[見積もり期間 (日数)]])&gt;フラグ率,1,0)),"")</f>
        <v>0</v>
      </c>
      <c r="N5" s="15">
        <f ca="1">IF(COUNTA('プロジェクト トラッカー'!$I5,'プロジェクト トラッカー'!$J5)&lt;&gt;2,"",DAYS360('プロジェクト トラッカー'!$I5,'プロジェクト トラッカー'!$J5,FALSE))</f>
        <v>66</v>
      </c>
      <c r="O5" s="10"/>
    </row>
    <row r="6" spans="1:15" ht="30" customHeight="1">
      <c r="B6" s="10" t="s">
        <v>2</v>
      </c>
      <c r="C6" s="10" t="s">
        <v>13</v>
      </c>
      <c r="D6" s="10" t="s">
        <v>19</v>
      </c>
      <c r="E6" s="11">
        <f ca="1">TODAY()-41</f>
        <v>44996</v>
      </c>
      <c r="F6" s="11">
        <f ca="1">TODAY()-10</f>
        <v>45027</v>
      </c>
      <c r="G6" s="12">
        <v>400</v>
      </c>
      <c r="H6" s="13">
        <f ca="1">IF(COUNTA('プロジェクト トラッカー'!$E6,'プロジェクト トラッカー'!$F6)&lt;&gt;2,"",DAYS360('プロジェクト トラッカー'!$E6,'プロジェクト トラッカー'!$F6,FALSE))</f>
        <v>30</v>
      </c>
      <c r="I6" s="14">
        <f ca="1">TODAY()-41</f>
        <v>44996</v>
      </c>
      <c r="J6" s="11">
        <f ca="1">TODAY()-7</f>
        <v>45030</v>
      </c>
      <c r="K6" s="24">
        <f>IFERROR(IF(プロジェクト管理シート[[#This Row],[実績作業時間]]=0,"",IF(ABS((プロジェクト管理シート[[#This Row],[実績作業時間]]-プロジェクト管理シート[[#This Row],[見積もり作業時間]])/プロジェクト管理シート[[#This Row],[見積もり作業時間]])&gt;フラグ率,1,0)),"")</f>
        <v>0</v>
      </c>
      <c r="L6" s="12">
        <v>390</v>
      </c>
      <c r="M6" s="24">
        <f ca="1">IFERROR(IF(プロジェクト管理シート[[#This Row],[実績期間 (日数)]]=0,"",IF(ABS((プロジェクト管理シート[[#This Row],[実績期間 (日数)]]-プロジェクト管理シート[[#This Row],[見積もり期間 (日数)]])/プロジェクト管理シート[[#This Row],[見積もり期間 (日数)]])&gt;フラグ率,1,0)),"")</f>
        <v>0</v>
      </c>
      <c r="N6" s="15">
        <f ca="1">IF(COUNTA('プロジェクト トラッカー'!$I6,'プロジェクト トラッカー'!$J6)&lt;&gt;2,"",DAYS360('プロジェクト トラッカー'!$I6,'プロジェクト トラッカー'!$J6,FALSE))</f>
        <v>33</v>
      </c>
      <c r="O6" s="10"/>
    </row>
    <row r="7" spans="1:15" ht="30" customHeight="1">
      <c r="B7" s="10" t="s">
        <v>3</v>
      </c>
      <c r="C7" s="10" t="s">
        <v>12</v>
      </c>
      <c r="D7" s="10" t="s">
        <v>20</v>
      </c>
      <c r="E7" s="11">
        <f ca="1">TODAY()-100</f>
        <v>44937</v>
      </c>
      <c r="F7" s="11">
        <f ca="1">TODAY()-40</f>
        <v>44997</v>
      </c>
      <c r="G7" s="12">
        <v>500</v>
      </c>
      <c r="H7" s="13">
        <f ca="1">IF(COUNTA('プロジェクト トラッカー'!$E7,'プロジェクト トラッカー'!$F7)&lt;&gt;2,"",DAYS360('プロジェクト トラッカー'!$E7,'プロジェクト トラッカー'!$F7,FALSE))</f>
        <v>61</v>
      </c>
      <c r="I7" s="14">
        <f ca="1">TODAY()-100</f>
        <v>44937</v>
      </c>
      <c r="J7" s="11">
        <f ca="1">TODAY()-27</f>
        <v>45010</v>
      </c>
      <c r="K7" s="24">
        <f>IFERROR(IF(プロジェクト管理シート[[#This Row],[実績作業時間]]=0,"",IF(ABS((プロジェクト管理シート[[#This Row],[実績作業時間]]-プロジェクト管理シート[[#This Row],[見積もり作業時間]])/プロジェクト管理シート[[#This Row],[見積もり作業時間]])&gt;フラグ率,1,0)),"")</f>
        <v>0</v>
      </c>
      <c r="L7" s="12">
        <v>500</v>
      </c>
      <c r="M7" s="24">
        <f ca="1">IFERROR(IF(プロジェクト管理シート[[#This Row],[実績期間 (日数)]]=0,"",IF(ABS((プロジェクト管理シート[[#This Row],[実績期間 (日数)]]-プロジェクト管理シート[[#This Row],[見積もり期間 (日数)]])/プロジェクト管理シート[[#This Row],[見積もり期間 (日数)]])&gt;フラグ率,1,0)),"")</f>
        <v>0</v>
      </c>
      <c r="N7" s="15">
        <f ca="1">IF(COUNTA('プロジェクト トラッカー'!$I7,'プロジェクト トラッカー'!$J7)&lt;&gt;2,"",DAYS360('プロジェクト トラッカー'!$I7,'プロジェクト トラッカー'!$J7,FALSE))</f>
        <v>74</v>
      </c>
      <c r="O7" s="10"/>
    </row>
    <row r="8" spans="1:15" ht="30" customHeight="1">
      <c r="B8" s="10" t="s">
        <v>4</v>
      </c>
      <c r="C8" s="10" t="s">
        <v>13</v>
      </c>
      <c r="D8" s="10" t="s">
        <v>21</v>
      </c>
      <c r="E8" s="11">
        <f ca="1">TODAY()-90</f>
        <v>44947</v>
      </c>
      <c r="F8" s="11">
        <f ca="1">TODAY()-80</f>
        <v>44957</v>
      </c>
      <c r="G8" s="12">
        <v>250</v>
      </c>
      <c r="H8" s="13">
        <f ca="1">IF(COUNTA('プロジェクト トラッカー'!$E8,'プロジェクト トラッカー'!$F8)&lt;&gt;2,"",DAYS360('プロジェクト トラッカー'!$E8,'プロジェクト トラッカー'!$F8,FALSE))</f>
        <v>10</v>
      </c>
      <c r="I8" s="14">
        <f ca="1">TODAY()-90</f>
        <v>44947</v>
      </c>
      <c r="J8" s="11">
        <f ca="1">TODAY()-71</f>
        <v>44966</v>
      </c>
      <c r="K8" s="24">
        <f>IFERROR(IF(プロジェクト管理シート[[#This Row],[実績作業時間]]=0,"",IF(ABS((プロジェクト管理シート[[#This Row],[実績作業時間]]-プロジェクト管理シート[[#This Row],[見積もり作業時間]])/プロジェクト管理シート[[#This Row],[見積もり作業時間]])&gt;フラグ率,1,0)),"")</f>
        <v>0</v>
      </c>
      <c r="L8" s="12">
        <v>276</v>
      </c>
      <c r="M8" s="24">
        <f ca="1">IFERROR(IF(プロジェクト管理シート[[#This Row],[実績期間 (日数)]]=0,"",IF(ABS((プロジェクト管理シート[[#This Row],[実績期間 (日数)]]-プロジェクト管理シート[[#This Row],[見積もり期間 (日数)]])/プロジェクト管理シート[[#This Row],[見積もり期間 (日数)]])&gt;フラグ率,1,0)),"")</f>
        <v>1</v>
      </c>
      <c r="N8" s="15">
        <f ca="1">IF(COUNTA('プロジェクト トラッカー'!$I8,'プロジェクト トラッカー'!$J8)&lt;&gt;2,"",DAYS360('プロジェクト トラッカー'!$I8,'プロジェクト トラッカー'!$J8,FALSE))</f>
        <v>18</v>
      </c>
      <c r="O8" s="10"/>
    </row>
    <row r="9" spans="1:15" ht="30" customHeight="1">
      <c r="B9" s="10" t="s">
        <v>5</v>
      </c>
      <c r="C9" s="10" t="s">
        <v>14</v>
      </c>
      <c r="D9" s="10" t="s">
        <v>20</v>
      </c>
      <c r="E9" s="11">
        <f ca="1">TODAY()-90</f>
        <v>44947</v>
      </c>
      <c r="F9" s="11">
        <f ca="1">TODAY()-50</f>
        <v>44987</v>
      </c>
      <c r="G9" s="12">
        <v>300</v>
      </c>
      <c r="H9" s="13">
        <f ca="1">IF(COUNTA('プロジェクト トラッカー'!$E9,'プロジェクト トラッカー'!$F9)&lt;&gt;2,"",DAYS360('プロジェクト トラッカー'!$E9,'プロジェクト トラッカー'!$F9,FALSE))</f>
        <v>41</v>
      </c>
      <c r="I9" s="14">
        <f ca="1">TODAY()-90</f>
        <v>44947</v>
      </c>
      <c r="J9" s="11">
        <f ca="1">TODAY()-44</f>
        <v>44993</v>
      </c>
      <c r="K9" s="24">
        <f>IFERROR(IF(プロジェクト管理シート[[#This Row],[実績作業時間]]=0,"",IF(ABS((プロジェクト管理シート[[#This Row],[実績作業時間]]-プロジェクト管理シート[[#This Row],[見積もり作業時間]])/プロジェクト管理シート[[#This Row],[見積もり作業時間]])&gt;フラグ率,1,0)),"")</f>
        <v>0</v>
      </c>
      <c r="L9" s="12">
        <v>310</v>
      </c>
      <c r="M9" s="24">
        <f ca="1">IFERROR(IF(プロジェクト管理シート[[#This Row],[実績期間 (日数)]]=0,"",IF(ABS((プロジェクト管理シート[[#This Row],[実績期間 (日数)]]-プロジェクト管理シート[[#This Row],[見積もり期間 (日数)]])/プロジェクト管理シート[[#This Row],[見積もり期間 (日数)]])&gt;フラグ率,1,0)),"")</f>
        <v>0</v>
      </c>
      <c r="N9" s="15">
        <f ca="1">IF(COUNTA('プロジェクト トラッカー'!$I9,'プロジェクト トラッカー'!$J9)&lt;&gt;2,"",DAYS360('プロジェクト トラッカー'!$I9,'プロジェクト トラッカー'!$J9,FALSE))</f>
        <v>47</v>
      </c>
      <c r="O9" s="10"/>
    </row>
    <row r="10" spans="1:15" ht="30" customHeight="1">
      <c r="B10" s="10" t="s">
        <v>6</v>
      </c>
      <c r="C10" s="10" t="s">
        <v>15</v>
      </c>
      <c r="D10" s="10" t="s">
        <v>19</v>
      </c>
      <c r="E10" s="11">
        <f ca="1">TODAY()-60</f>
        <v>44977</v>
      </c>
      <c r="F10" s="11">
        <f ca="1">TODAY()-50</f>
        <v>44987</v>
      </c>
      <c r="G10" s="12">
        <v>500</v>
      </c>
      <c r="H10" s="13">
        <f ca="1">IF(COUNTA('プロジェクト トラッカー'!$E10,'プロジェクト トラッカー'!$F10)&lt;&gt;2,"",DAYS360('プロジェクト トラッカー'!$E10,'プロジェクト トラッカー'!$F10,FALSE))</f>
        <v>12</v>
      </c>
      <c r="I10" s="14">
        <f ca="1">TODAY()-60</f>
        <v>44977</v>
      </c>
      <c r="J10" s="11">
        <f ca="1">TODAY()-45</f>
        <v>44992</v>
      </c>
      <c r="K10" s="24">
        <f>IFERROR(IF(プロジェクト管理シート[[#This Row],[実績作業時間]]=0,"",IF(ABS((プロジェクト管理シート[[#This Row],[実績作業時間]]-プロジェクト管理シート[[#This Row],[見積もり作業時間]])/プロジェクト管理シート[[#This Row],[見積もり作業時間]])&gt;フラグ率,1,0)),"")</f>
        <v>0</v>
      </c>
      <c r="L10" s="12">
        <v>510</v>
      </c>
      <c r="M10" s="24">
        <f ca="1">IFERROR(IF(プロジェクト管理シート[[#This Row],[実績期間 (日数)]]=0,"",IF(ABS((プロジェクト管理シート[[#This Row],[実績期間 (日数)]]-プロジェクト管理シート[[#This Row],[見積もり期間 (日数)]])/プロジェクト管理シート[[#This Row],[見積もり期間 (日数)]])&gt;フラグ率,1,0)),"")</f>
        <v>1</v>
      </c>
      <c r="N10" s="15">
        <f ca="1">IF(COUNTA('プロジェクト トラッカー'!$I10,'プロジェクト トラッカー'!$J10)&lt;&gt;2,"",DAYS360('プロジェクト トラッカー'!$I10,'プロジェクト トラッカー'!$J10,FALSE))</f>
        <v>17</v>
      </c>
      <c r="O10" s="10"/>
    </row>
    <row r="11" spans="1:15" ht="30" customHeight="1">
      <c r="B11" s="10" t="s">
        <v>7</v>
      </c>
      <c r="C11" s="10" t="s">
        <v>16</v>
      </c>
      <c r="D11" s="10" t="s">
        <v>18</v>
      </c>
      <c r="E11" s="11">
        <f ca="1">TODAY()-44</f>
        <v>44993</v>
      </c>
      <c r="F11" s="11">
        <f ca="1">TODAY()-20</f>
        <v>45017</v>
      </c>
      <c r="G11" s="12">
        <v>750</v>
      </c>
      <c r="H11" s="13">
        <f ca="1">IF(COUNTA('プロジェクト トラッカー'!$E11,'プロジェクト トラッカー'!$F11)&lt;&gt;2,"",DAYS360('プロジェクト トラッカー'!$E11,'プロジェクト トラッカー'!$F11,FALSE))</f>
        <v>23</v>
      </c>
      <c r="I11" s="14">
        <f ca="1">TODAY()-44</f>
        <v>44993</v>
      </c>
      <c r="J11" s="11">
        <f ca="1">TODAY()-15</f>
        <v>45022</v>
      </c>
      <c r="K11" s="24">
        <f>IFERROR(IF(プロジェクト管理シート[[#This Row],[実績作業時間]]=0,"",IF(ABS((プロジェクト管理シート[[#This Row],[実績作業時間]]-プロジェクト管理シート[[#This Row],[見積もり作業時間]])/プロジェクト管理シート[[#This Row],[見積もり作業時間]])&gt;フラグ率,1,0)),"")</f>
        <v>0</v>
      </c>
      <c r="L11" s="12">
        <v>790</v>
      </c>
      <c r="M11" s="24">
        <f ca="1">IFERROR(IF(プロジェクト管理シート[[#This Row],[実績期間 (日数)]]=0,"",IF(ABS((プロジェクト管理シート[[#This Row],[実績期間 (日数)]]-プロジェクト管理シート[[#This Row],[見積もり期間 (日数)]])/プロジェクト管理シート[[#This Row],[見積もり期間 (日数)]])&gt;フラグ率,1,0)),"")</f>
        <v>0</v>
      </c>
      <c r="N11" s="15">
        <f ca="1">IF(COUNTA('プロジェクト トラッカー'!$I11,'プロジェクト トラッカー'!$J11)&lt;&gt;2,"",DAYS360('プロジェクト トラッカー'!$I11,'プロジェクト トラッカー'!$J11,FALSE))</f>
        <v>28</v>
      </c>
      <c r="O11" s="10"/>
    </row>
    <row r="12" spans="1:15" ht="30" customHeight="1">
      <c r="B12" s="10" t="s">
        <v>8</v>
      </c>
      <c r="C12" s="10" t="s">
        <v>13</v>
      </c>
      <c r="D12" s="10" t="s">
        <v>18</v>
      </c>
      <c r="E12" s="11">
        <f ca="1">TODAY()-39</f>
        <v>44998</v>
      </c>
      <c r="F12" s="11">
        <f ca="1">TODAY()</f>
        <v>45037</v>
      </c>
      <c r="G12" s="12">
        <v>450</v>
      </c>
      <c r="H12" s="13">
        <f ca="1">IF(COUNTA('プロジェクト トラッカー'!$E12,'プロジェクト トラッカー'!$F12)&lt;&gt;2,"",DAYS360('プロジェクト トラッカー'!$E12,'プロジェクト トラッカー'!$F12,FALSE))</f>
        <v>38</v>
      </c>
      <c r="I12" s="14">
        <f ca="1">TODAY()-45</f>
        <v>44992</v>
      </c>
      <c r="J12" s="11">
        <f ca="1">TODAY()-5</f>
        <v>45032</v>
      </c>
      <c r="K12" s="24">
        <f>IFERROR(IF(プロジェクト管理シート[[#This Row],[実績作業時間]]=0,"",IF(ABS((プロジェクト管理シート[[#This Row],[実績作業時間]]-プロジェクト管理シート[[#This Row],[見積もり作業時間]])/プロジェクト管理シート[[#This Row],[見積もり作業時間]])&gt;フラグ率,1,0)),"")</f>
        <v>0</v>
      </c>
      <c r="L12" s="12">
        <v>430</v>
      </c>
      <c r="M12" s="24">
        <f ca="1">IFERROR(IF(プロジェクト管理シート[[#This Row],[実績期間 (日数)]]=0,"",IF(ABS((プロジェクト管理シート[[#This Row],[実績期間 (日数)]]-プロジェクト管理シート[[#This Row],[見積もり期間 (日数)]])/プロジェクト管理シート[[#This Row],[見積もり期間 (日数)]])&gt;フラグ率,1,0)),"")</f>
        <v>0</v>
      </c>
      <c r="N12" s="15">
        <f ca="1">IF(COUNTA('プロジェクト トラッカー'!$I12,'プロジェクト トラッカー'!$J12)&lt;&gt;2,"",DAYS360('プロジェクト トラッカー'!$I12,'プロジェクト トラッカー'!$J12,FALSE))</f>
        <v>39</v>
      </c>
      <c r="O12" s="10"/>
    </row>
    <row r="13" spans="1:15" ht="30" customHeight="1">
      <c r="B13" s="16" t="s">
        <v>9</v>
      </c>
      <c r="C13" s="16" t="s">
        <v>15</v>
      </c>
      <c r="D13" s="10" t="s">
        <v>18</v>
      </c>
      <c r="E13" s="17">
        <v>42405</v>
      </c>
      <c r="F13" s="17">
        <v>42530</v>
      </c>
      <c r="G13" s="18">
        <v>250</v>
      </c>
      <c r="H13" s="13">
        <f>IF(COUNTA('プロジェクト トラッカー'!$E13,'プロジェクト トラッカー'!$F13)&lt;&gt;2,"",DAYS360('プロジェクト トラッカー'!$E13,'プロジェクト トラッカー'!$F13,FALSE))</f>
        <v>124</v>
      </c>
      <c r="I13" s="14">
        <v>42434</v>
      </c>
      <c r="J13" s="17">
        <v>42495</v>
      </c>
      <c r="K13" s="24">
        <f>IFERROR(IF(プロジェクト管理シート[[#This Row],[実績作業時間]]=0,"",IF(ABS((プロジェクト管理シート[[#This Row],[実績作業時間]]-プロジェクト管理シート[[#This Row],[見積もり作業時間]])/プロジェクト管理シート[[#This Row],[見積もり作業時間]])&gt;フラグ率,1,0)),"")</f>
        <v>0</v>
      </c>
      <c r="L13" s="18">
        <v>200</v>
      </c>
      <c r="M13" s="24">
        <f>IFERROR(IF(プロジェクト管理シート[[#This Row],[実績期間 (日数)]]=0,"",IF(ABS((プロジェクト管理シート[[#This Row],[実績期間 (日数)]]-プロジェクト管理シート[[#This Row],[見積もり期間 (日数)]])/プロジェクト管理シート[[#This Row],[見積もり期間 (日数)]])&gt;フラグ率,1,0)),"")</f>
        <v>1</v>
      </c>
      <c r="N13" s="19">
        <f>IF(COUNTA('プロジェクト トラッカー'!$I13,'プロジェクト トラッカー'!$J13)&lt;&gt;2,"",DAYS360('プロジェクト トラッカー'!$I13,'プロジェクト トラッカー'!$J13,FALSE))</f>
        <v>60</v>
      </c>
      <c r="O13" s="16"/>
    </row>
  </sheetData>
  <phoneticPr fontId="29"/>
  <conditionalFormatting sqref="L5:L13">
    <cfRule type="expression" dxfId="39" priority="6">
      <formula>(ABS((L5-G5))/G5)&gt;フラグ率</formula>
    </cfRule>
  </conditionalFormatting>
  <conditionalFormatting sqref="N5:N13">
    <cfRule type="expression" dxfId="38" priority="8">
      <formula>(ABS((N5-H5))/H5)&gt;フラグ率</formula>
    </cfRule>
  </conditionalFormatting>
  <dataValidations count="18">
    <dataValidation allowBlank="1" showInputMessage="1" prompt="このプロジェクト管理ワークシートにプロジェクトを入力します。D2 で超過/過少率のフラグを設定します。実績作業時価と実績期間 (日数) の超過/過少値は、太字の赤い文字で強調表示され、列 J と L にフラグ アイコンが表示されます" sqref="A1" xr:uid="{00000000-0002-0000-0000-000000000000}"/>
    <dataValidation allowBlank="1" showInputMessage="1" showErrorMessage="1" prompt="カスタマイズ可能な超過/過少率。プロジェクト表でこの数字を上回るか下回る実績作業の時間数と日数を強調表示するために使用されます" sqref="D2" xr:uid="{00000000-0002-0000-0000-000001000000}"/>
    <dataValidation type="list" allowBlank="1" showInputMessage="1" showErrorMessage="1" error="リストからカテゴリを選択するか、セットアップ ワークシートで、このリストに表示する新しいカテゴリを作成します。" sqref="C5:C13" xr:uid="{00000000-0002-0000-0000-000002000000}">
      <formula1>カテゴリ_リスト</formula1>
    </dataValidation>
    <dataValidation type="list" allowBlank="1" showInputMessage="1" showErrorMessage="1" error="リストから従業員を選択するか、セットアップ ワークシートで、このリストに表示する新しい従業員を作成します。" sqref="D5:D13" xr:uid="{00000000-0002-0000-0000-000003000000}">
      <formula1>従業員_リスト</formula1>
    </dataValidation>
    <dataValidation allowBlank="1" showInputMessage="1" showErrorMessage="1" prompt="この列にはプロジェクト名を入力します" sqref="B4" xr:uid="{00000000-0002-0000-0000-000006000000}"/>
    <dataValidation allowBlank="1" showInputMessage="1" showErrorMessage="1" prompt="この列の各セルでドロップダウン リストからカテゴリ名を選択します。このリストのオプションはセットアップ ワークシートで定義されます。Alt キーを押しながら下方向キーを押してリスト内を移動し、Enter キーを押して選択します" sqref="C4" xr:uid="{00000000-0002-0000-0000-000007000000}"/>
    <dataValidation allowBlank="1" showInputMessage="1" showErrorMessage="1" prompt="この列の各セルでドロップダウン リストから従業員名を選択します。オプションはセットアップ ワークシートで定義されます。Alt キーを押しながら下方向キーを押してリスト内を移動し、Enter キーを押して選択します" sqref="D4" xr:uid="{00000000-0002-0000-0000-000008000000}"/>
    <dataValidation allowBlank="1" showInputMessage="1" showErrorMessage="1" prompt="この列にはプロジェクトの見積もり開始日を入力します" sqref="E4" xr:uid="{00000000-0002-0000-0000-000009000000}"/>
    <dataValidation allowBlank="1" showInputMessage="1" showErrorMessage="1" prompt="この列にはプロジェクトの見積もり終了日を入力します" sqref="F4" xr:uid="{00000000-0002-0000-0000-00000A000000}"/>
    <dataValidation allowBlank="1" showInputMessage="1" showErrorMessage="1" prompt="プロジェクトの見積もり作業時間を入力します。" sqref="G4" xr:uid="{00000000-0002-0000-0000-00000B000000}"/>
    <dataValidation allowBlank="1" showInputMessage="1" showErrorMessage="1" prompt="この列にはプロジェクトの見積もり期間を入力します" sqref="H4" xr:uid="{00000000-0002-0000-0000-00000C000000}"/>
    <dataValidation allowBlank="1" showInputMessage="1" showErrorMessage="1" prompt="この列にはプロジェクトの実績開始日を入力します" sqref="I4" xr:uid="{00000000-0002-0000-0000-00000D000000}"/>
    <dataValidation allowBlank="1" showInputMessage="1" showErrorMessage="1" prompt="この列にはプロジェクトの実績終了日を入力します" sqref="J4" xr:uid="{00000000-0002-0000-0000-00000E000000}"/>
    <dataValidation allowBlank="1" showInputMessage="1" showErrorMessage="1" prompt="プロジェクト管理シート表で超過/過少実績作業時間を表す見出しフラグのアイコン。L 列の値が超過/過少条件を満たす場合、この列の各セルにフラグ アイコンが生成されます。空白セルは値が超過/過少条件を満たしていないことを示します" sqref="K4" xr:uid="{00000000-0002-0000-0000-00000F000000}"/>
    <dataValidation allowBlank="1" showInputMessage="1" showErrorMessage="1" prompt="プロジェクト管理ワークシートで、列 N の超過/過少実績期間 (日数) の値を表す表見出しフラグ アイコン。値が超過/過少条件を満たす場合は、この列の各セルにフラグ アイコンが生成されます。空白セルは値が超過/過少条件を満たしていないことを示します" sqref="M4" xr:uid="{00000000-0002-0000-0000-000010000000}"/>
    <dataValidation allowBlank="1" showInputMessage="1" showErrorMessage="1" prompt="プロジェクトの実績作業時間を入力します。超過/過少条件を満たす値は、太字の赤い文字で強調表示され、列 K の左にフラグ アイコンが生成されます" sqref="L4" xr:uid="{00000000-0002-0000-0000-000011000000}"/>
    <dataValidation allowBlank="1" showInputMessage="1" showErrorMessage="1" prompt="プロジェクトの実績期間 (日数) を入力します。超過/過少条件を満たす値は、太字の赤い文字で強調表示され、列 M の左にフラグ アイコンが生成されます" sqref="N4" xr:uid="{00000000-0002-0000-0000-000012000000}"/>
    <dataValidation allowBlank="1" showInputMessage="1" showErrorMessage="1" prompt="この列にはプロジェクトに関するメモを入力します" sqref="O4" xr:uid="{00000000-0002-0000-0000-000013000000}"/>
  </dataValidations>
  <printOptions horizontalCentered="1"/>
  <pageMargins left="0.25" right="0.25" top="0.5" bottom="0.5" header="0.3" footer="0.3"/>
  <pageSetup paperSize="9" fitToHeight="0" orientation="landscape" r:id="rId1"/>
  <headerFooter differentFirst="1">
    <oddFooter>&amp;CPage &amp;P of &amp;N</oddFooter>
  </headerFooter>
  <ignoredErrors>
    <ignoredError sqref="N13 K13"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3" id="{981D7EE4-7E94-41DD-989D-38C05876B668}">
            <x14:iconSet custom="1">
              <x14:cfvo type="percent">
                <xm:f>0</xm:f>
              </x14:cfvo>
              <x14:cfvo type="num">
                <xm:f>0</xm:f>
              </x14:cfvo>
              <x14:cfvo type="num">
                <xm:f>1</xm:f>
              </x14:cfvo>
              <x14:cfIcon iconSet="NoIcons" iconId="0"/>
              <x14:cfIcon iconSet="NoIcons" iconId="0"/>
              <x14:cfIcon iconSet="3Flags" iconId="0"/>
            </x14:iconSet>
          </x14:cfRule>
          <xm:sqref>K5:K13</xm:sqref>
        </x14:conditionalFormatting>
        <x14:conditionalFormatting xmlns:xm="http://schemas.microsoft.com/office/excel/2006/main">
          <x14:cfRule type="iconSet" priority="24" id="{136B1933-ABA4-46F0-A1B3-AE0D99AE777F}">
            <x14:iconSet custom="1">
              <x14:cfvo type="percent">
                <xm:f>0</xm:f>
              </x14:cfvo>
              <x14:cfvo type="num">
                <xm:f>0</xm:f>
              </x14:cfvo>
              <x14:cfvo type="num">
                <xm:f>1</xm:f>
              </x14:cfvo>
              <x14:cfIcon iconSet="NoIcons" iconId="0"/>
              <x14:cfIcon iconSet="NoIcons" iconId="0"/>
              <x14:cfIcon iconSet="3Flags" iconId="0"/>
            </x14:iconSet>
          </x14:cfRule>
          <xm:sqref>M5:M13</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B1:C10"/>
  <sheetViews>
    <sheetView showGridLines="0" zoomScaleNormal="100" workbookViewId="0">
      <pane ySplit="4" topLeftCell="A5" activePane="bottomLeft" state="frozen"/>
      <selection pane="bottomLeft"/>
    </sheetView>
  </sheetViews>
  <sheetFormatPr defaultColWidth="8.875" defaultRowHeight="30" customHeight="1"/>
  <cols>
    <col min="1" max="1" width="2.375" style="20" customWidth="1"/>
    <col min="2" max="3" width="25.75" style="20" customWidth="1"/>
    <col min="4" max="4" width="2.75" style="20" customWidth="1"/>
    <col min="5" max="16384" width="8.875" style="20"/>
  </cols>
  <sheetData>
    <row r="1" spans="2:3" ht="65.099999999999994" customHeight="1">
      <c r="B1" s="25" t="s">
        <v>33</v>
      </c>
    </row>
    <row r="2" spans="2:3" ht="20.25" customHeight="1"/>
    <row r="3" spans="2:3" ht="20.25" customHeight="1"/>
    <row r="4" spans="2:3" ht="50.1" customHeight="1">
      <c r="B4" s="26" t="s">
        <v>34</v>
      </c>
      <c r="C4" s="26" t="s">
        <v>36</v>
      </c>
    </row>
    <row r="5" spans="2:3" ht="30" customHeight="1">
      <c r="B5" s="22" t="s">
        <v>12</v>
      </c>
      <c r="C5" s="22" t="s">
        <v>18</v>
      </c>
    </row>
    <row r="6" spans="2:3" ht="30" customHeight="1">
      <c r="B6" s="22" t="s">
        <v>13</v>
      </c>
      <c r="C6" s="22" t="s">
        <v>20</v>
      </c>
    </row>
    <row r="7" spans="2:3" ht="30" customHeight="1">
      <c r="B7" s="22" t="s">
        <v>14</v>
      </c>
      <c r="C7" s="22" t="s">
        <v>21</v>
      </c>
    </row>
    <row r="8" spans="2:3" ht="30" customHeight="1">
      <c r="B8" s="22" t="s">
        <v>15</v>
      </c>
      <c r="C8" s="22" t="s">
        <v>19</v>
      </c>
    </row>
    <row r="9" spans="2:3" ht="30" customHeight="1">
      <c r="B9" s="22" t="s">
        <v>16</v>
      </c>
      <c r="C9" s="22" t="s">
        <v>37</v>
      </c>
    </row>
    <row r="10" spans="2:3" ht="30" customHeight="1">
      <c r="B10" s="22" t="s">
        <v>35</v>
      </c>
      <c r="C10" s="22" t="s">
        <v>38</v>
      </c>
    </row>
  </sheetData>
  <phoneticPr fontId="29"/>
  <dataValidations count="3">
    <dataValidation allowBlank="1" showInputMessage="1" prompt="セットアップ ワークシートには、プロジェクトのカテゴリと従業員の名前を示すカスタマイズ可能なリストが含まれています。これらのリストは、プロジェクトの管理ワークシート内のドロップダウン リストとして使用されます。リストの項目数は同じである必要はありません" sqref="A1" xr:uid="{00000000-0002-0000-0100-000000000000}"/>
    <dataValidation allowBlank="1" showInputMessage="1" showErrorMessage="1" prompt="この列には、プロジェクト管理ワークシートで担当者ドロップダウン リストのオプションとして使用する従業員名を入力します" sqref="C4" xr:uid="{00000000-0002-0000-0100-000001000000}"/>
    <dataValidation allowBlank="1" showInputMessage="1" showErrorMessage="1" prompt="この列には、プロジェクト管理ワークシートでカテゴリ ドロップダウン リストのオプションとして使用するプロジェクト カテゴリを入力します" sqref="B4" xr:uid="{00000000-0002-0000-0100-000002000000}"/>
  </dataValidations>
  <pageMargins left="0.7" right="0.7" top="0.75" bottom="0.75" header="0.3" footer="0.3"/>
  <pageSetup paperSize="9" fitToHeight="0" orientation="portrait" r:id="rId1"/>
  <drawing r:id="rId2"/>
  <tableParts count="1">
    <tablePart r:id="rId3"/>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TM02930041</ap:Template>
  <ap:DocSecurity>0</ap:DocSecurity>
  <ap:ScaleCrop>false</ap:ScaleCrop>
  <ap:HeadingPairs>
    <vt:vector baseType="variant" size="4">
      <vt:variant>
        <vt:lpstr>Worksheets</vt:lpstr>
      </vt:variant>
      <vt:variant>
        <vt:i4>2</vt:i4>
      </vt:variant>
      <vt:variant>
        <vt:lpstr>Named Ranges</vt:lpstr>
      </vt:variant>
      <vt:variant>
        <vt:i4>6</vt:i4>
      </vt:variant>
    </vt:vector>
  </ap:HeadingPairs>
  <ap:TitlesOfParts>
    <vt:vector baseType="lpstr" size="8">
      <vt:lpstr>プロジェクト トラッカー</vt:lpstr>
      <vt:lpstr>セットアップ</vt:lpstr>
      <vt:lpstr>ColumnTitle1</vt:lpstr>
      <vt:lpstr>ColumnTitle2</vt:lpstr>
      <vt:lpstr>'プロジェクト トラッカー'!Print_Titles</vt:lpstr>
      <vt:lpstr>カテゴリ_リスト</vt:lpstr>
      <vt:lpstr>フラグ率</vt:lpstr>
      <vt:lpstr>従業員_リスト</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Ziv Yang</cp:lastModifiedBy>
  <dcterms:created xsi:type="dcterms:W3CDTF">2016-08-03T05:15:41Z</dcterms:created>
  <dcterms:modified xsi:type="dcterms:W3CDTF">2023-04-21T07:55:33Z</dcterms:modified>
</cp:coreProperties>
</file>