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21.xml" ContentType="application/vnd.openxmlformats-officedocument.spreadsheetml.table+xml"/>
  <Override PartName="/xl/drawings/drawing21.xml" ContentType="application/vnd.openxmlformats-officedocument.drawing+xml"/>
  <Override PartName="/xl/tables/table32.xml" ContentType="application/vnd.openxmlformats-officedocument.spreadsheetml.table+xml"/>
  <Override PartName="/xl/worksheets/sheet12.xml" ContentType="application/vnd.openxmlformats-officedocument.spreadsheetml.worksheet+xml"/>
  <Override PartName="/xl/tables/table13.xml" ContentType="application/vnd.openxmlformats-officedocument.spreadsheetml.table+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04"/>
  <workbookPr filterPrivacy="1" codeName="ThisWorkbook"/>
  <xr:revisionPtr revIDLastSave="0" documentId="13_ncr:1_{AE29722A-1C2F-4A28-BBB1-9AA96117D0AE}" xr6:coauthVersionLast="47" xr6:coauthVersionMax="47" xr10:uidLastSave="{00000000-0000-0000-0000-000000000000}"/>
  <bookViews>
    <workbookView xWindow="-120" yWindow="-120" windowWidth="29040" windowHeight="17640" xr2:uid="{00000000-000D-0000-FFFF-FFFF00000000}"/>
  </bookViews>
  <sheets>
    <sheet name="パフォーマンス レポート" sheetId="3" r:id="rId1"/>
    <sheet name="定義" sheetId="2" r:id="rId2"/>
  </sheets>
  <definedNames>
    <definedName name="ColumnTitle2">定義[[#Headers],[S'#]]</definedName>
    <definedName name="_xlnm.Print_Area" localSheetId="0">'パフォーマンス レポート'!$B$2:$T$25</definedName>
    <definedName name="_xlnm.Print_Titles" localSheetId="0">'パフォーマンス レポート'!$7:$7</definedName>
    <definedName name="_xlnm.Print_Titles" localSheetId="1">定義!$5:$5</definedName>
    <definedName name="Title1">効率[[#Headers],[S'#]]</definedName>
    <definedName name="Title2">状態[[#Headers],[状態]]</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3" l="1"/>
  <c r="I11" i="3"/>
  <c r="I12" i="3"/>
  <c r="J12" i="3" s="1"/>
  <c r="I14" i="3"/>
  <c r="I15" i="3"/>
  <c r="I16" i="3"/>
  <c r="J16" i="3" s="1"/>
  <c r="I19" i="3"/>
  <c r="I20" i="3"/>
  <c r="J20" i="3" s="1"/>
  <c r="I21" i="3"/>
  <c r="I23" i="3"/>
  <c r="I24" i="3"/>
  <c r="J24" i="3" s="1"/>
  <c r="I25" i="3"/>
  <c r="J10" i="3"/>
  <c r="J11" i="3"/>
  <c r="J14" i="3"/>
  <c r="J15" i="3"/>
  <c r="J19" i="3"/>
  <c r="J21" i="3"/>
  <c r="J23" i="3"/>
  <c r="J25" i="3"/>
  <c r="K10" i="3"/>
  <c r="K11" i="3"/>
  <c r="K12" i="3"/>
  <c r="L12" i="3" s="1"/>
  <c r="K14" i="3"/>
  <c r="K15" i="3"/>
  <c r="K16" i="3"/>
  <c r="L16" i="3" s="1"/>
  <c r="K19" i="3"/>
  <c r="K20" i="3"/>
  <c r="L20" i="3" s="1"/>
  <c r="K21" i="3"/>
  <c r="K23" i="3"/>
  <c r="K24" i="3"/>
  <c r="L24" i="3" s="1"/>
  <c r="K25" i="3"/>
  <c r="L10" i="3"/>
  <c r="L11" i="3"/>
  <c r="L14" i="3"/>
  <c r="L15" i="3"/>
  <c r="L19" i="3"/>
  <c r="L21" i="3"/>
  <c r="L23" i="3"/>
  <c r="L25" i="3"/>
  <c r="M10" i="3"/>
  <c r="M11" i="3"/>
  <c r="M12" i="3"/>
  <c r="P12" i="3" s="1"/>
  <c r="M14" i="3"/>
  <c r="M15" i="3"/>
  <c r="M16" i="3"/>
  <c r="P16" i="3" s="1"/>
  <c r="M19" i="3"/>
  <c r="M20" i="3"/>
  <c r="P20" i="3" s="1"/>
  <c r="M21" i="3"/>
  <c r="M23" i="3"/>
  <c r="M24" i="3"/>
  <c r="P24" i="3" s="1"/>
  <c r="M25" i="3"/>
  <c r="N10" i="3"/>
  <c r="S10" i="3" s="1"/>
  <c r="T10" i="3" s="1"/>
  <c r="N11" i="3"/>
  <c r="N12" i="3"/>
  <c r="N14" i="3"/>
  <c r="S14" i="3" s="1"/>
  <c r="T14" i="3" s="1"/>
  <c r="N15" i="3"/>
  <c r="N16" i="3"/>
  <c r="N19" i="3"/>
  <c r="N20" i="3"/>
  <c r="N21" i="3"/>
  <c r="N23" i="3"/>
  <c r="N24" i="3"/>
  <c r="N25" i="3"/>
  <c r="P10" i="3"/>
  <c r="O10" i="3" s="1"/>
  <c r="P11" i="3"/>
  <c r="O11" i="3" s="1"/>
  <c r="P14" i="3"/>
  <c r="O14" i="3" s="1"/>
  <c r="P15" i="3"/>
  <c r="O15" i="3" s="1"/>
  <c r="P19" i="3"/>
  <c r="O19" i="3" s="1"/>
  <c r="P21" i="3"/>
  <c r="O21" i="3" s="1"/>
  <c r="P23" i="3"/>
  <c r="O23" i="3" s="1"/>
  <c r="P25" i="3"/>
  <c r="O25" i="3" s="1"/>
  <c r="R10" i="3"/>
  <c r="Q10" i="3" s="1"/>
  <c r="R11" i="3"/>
  <c r="Q11" i="3" s="1"/>
  <c r="R14" i="3"/>
  <c r="Q14" i="3" s="1"/>
  <c r="R15" i="3"/>
  <c r="Q15" i="3" s="1"/>
  <c r="R19" i="3"/>
  <c r="Q19" i="3" s="1"/>
  <c r="R21" i="3"/>
  <c r="Q21" i="3" s="1"/>
  <c r="R23" i="3"/>
  <c r="Q23" i="3" s="1"/>
  <c r="R25" i="3"/>
  <c r="Q25" i="3" s="1"/>
  <c r="S11" i="3"/>
  <c r="S15" i="3"/>
  <c r="S19" i="3"/>
  <c r="S21" i="3"/>
  <c r="T21" i="3" s="1"/>
  <c r="S23" i="3"/>
  <c r="S25" i="3"/>
  <c r="T25" i="3" s="1"/>
  <c r="T11" i="3"/>
  <c r="T15" i="3"/>
  <c r="T19" i="3"/>
  <c r="T23" i="3"/>
  <c r="R20" i="3" l="1"/>
  <c r="Q20" i="3" s="1"/>
  <c r="O20" i="3"/>
  <c r="R12" i="3"/>
  <c r="Q12" i="3" s="1"/>
  <c r="O12" i="3"/>
  <c r="R16" i="3"/>
  <c r="Q16" i="3" s="1"/>
  <c r="O16" i="3"/>
  <c r="R24" i="3"/>
  <c r="Q24" i="3" s="1"/>
  <c r="O24" i="3"/>
  <c r="S24" i="3"/>
  <c r="T24" i="3" s="1"/>
  <c r="S20" i="3"/>
  <c r="T20" i="3" s="1"/>
  <c r="S16" i="3"/>
  <c r="T16" i="3" s="1"/>
  <c r="S12" i="3"/>
  <c r="T12" i="3" s="1"/>
  <c r="D9" i="3"/>
  <c r="G22" i="3"/>
  <c r="F22" i="3"/>
  <c r="E22" i="3"/>
  <c r="D22" i="3"/>
  <c r="G18" i="3"/>
  <c r="G17" i="3" s="1"/>
  <c r="F18" i="3"/>
  <c r="E18" i="3"/>
  <c r="D18" i="3"/>
  <c r="G13" i="3"/>
  <c r="F13" i="3"/>
  <c r="E13" i="3"/>
  <c r="D13" i="3"/>
  <c r="G9" i="3"/>
  <c r="F9" i="3"/>
  <c r="E9" i="3"/>
  <c r="F8" i="3" l="1"/>
  <c r="I9" i="3"/>
  <c r="J9" i="3" s="1"/>
  <c r="K9" i="3"/>
  <c r="L9" i="3" s="1"/>
  <c r="M9" i="3"/>
  <c r="P9" i="3" s="1"/>
  <c r="N9" i="3"/>
  <c r="I13" i="3"/>
  <c r="J13" i="3" s="1"/>
  <c r="K13" i="3"/>
  <c r="L13" i="3" s="1"/>
  <c r="M13" i="3"/>
  <c r="P13" i="3" s="1"/>
  <c r="N13" i="3"/>
  <c r="F17" i="3"/>
  <c r="I18" i="3"/>
  <c r="J18" i="3" s="1"/>
  <c r="K18" i="3"/>
  <c r="L18" i="3" s="1"/>
  <c r="M18" i="3"/>
  <c r="N18" i="3"/>
  <c r="S18" i="3" s="1"/>
  <c r="T18" i="3" s="1"/>
  <c r="I22" i="3"/>
  <c r="J22" i="3" s="1"/>
  <c r="K22" i="3"/>
  <c r="L22" i="3" s="1"/>
  <c r="M22" i="3"/>
  <c r="N22" i="3"/>
  <c r="S22" i="3" s="1"/>
  <c r="T22" i="3" s="1"/>
  <c r="P18" i="3"/>
  <c r="O18" i="3" s="1"/>
  <c r="R18" i="3"/>
  <c r="Q18" i="3" s="1"/>
  <c r="P22" i="3"/>
  <c r="O22" i="3" s="1"/>
  <c r="D8" i="3"/>
  <c r="E17" i="3"/>
  <c r="G8" i="3"/>
  <c r="D17" i="3"/>
  <c r="E8" i="3"/>
  <c r="O13" i="3" l="1"/>
  <c r="R13" i="3"/>
  <c r="Q13" i="3" s="1"/>
  <c r="O9" i="3"/>
  <c r="R9" i="3"/>
  <c r="Q9" i="3" s="1"/>
  <c r="R22" i="3"/>
  <c r="Q22" i="3" s="1"/>
  <c r="I17" i="3"/>
  <c r="J17" i="3" s="1"/>
  <c r="K17" i="3"/>
  <c r="L17" i="3" s="1"/>
  <c r="M17" i="3"/>
  <c r="N17" i="3"/>
  <c r="S17" i="3" s="1"/>
  <c r="T17" i="3" s="1"/>
  <c r="P17" i="3"/>
  <c r="O17" i="3" s="1"/>
  <c r="S13" i="3"/>
  <c r="T13" i="3" s="1"/>
  <c r="S9" i="3"/>
  <c r="T9" i="3" s="1"/>
  <c r="N8" i="3"/>
  <c r="M8" i="3" l="1"/>
  <c r="P8" i="3" l="1"/>
  <c r="S8" i="3"/>
  <c r="T8" i="3" s="1"/>
  <c r="K8" i="3"/>
  <c r="L8" i="3" s="1"/>
  <c r="I8" i="3"/>
  <c r="J8" i="3" s="1"/>
  <c r="O8" i="3" l="1"/>
  <c r="R8" i="3"/>
  <c r="Q8" i="3" s="1"/>
  <c r="R17" i="3"/>
  <c r="Q17" i="3" s="1"/>
</calcChain>
</file>

<file path=xl/sharedStrings.xml><?xml version="1.0" encoding="utf-8"?>
<sst xmlns="http://schemas.openxmlformats.org/spreadsheetml/2006/main" count="142" uniqueCount="113">
  <si>
    <t>プロジェクトのパフォーマンス</t>
  </si>
  <si>
    <t>レポート</t>
  </si>
  <si>
    <t>S#</t>
  </si>
  <si>
    <t>A</t>
  </si>
  <si>
    <t>A.1</t>
  </si>
  <si>
    <t>A.1.1</t>
  </si>
  <si>
    <t>A.1.2</t>
  </si>
  <si>
    <t>A.1.3</t>
  </si>
  <si>
    <t>A.2</t>
  </si>
  <si>
    <t>A.2.1</t>
  </si>
  <si>
    <t>A.2.2</t>
  </si>
  <si>
    <t>A.2.3</t>
  </si>
  <si>
    <t>B</t>
  </si>
  <si>
    <t>B.1</t>
  </si>
  <si>
    <t>B.1.1</t>
  </si>
  <si>
    <t>B.1.2</t>
  </si>
  <si>
    <t>B.1.3</t>
  </si>
  <si>
    <t>B.2</t>
  </si>
  <si>
    <t>B.2.1</t>
  </si>
  <si>
    <t>B.2.2</t>
  </si>
  <si>
    <t>B.2.3</t>
  </si>
  <si>
    <t>項目の説明</t>
  </si>
  <si>
    <t>プログラム A</t>
  </si>
  <si>
    <t>プロジェクト 1</t>
  </si>
  <si>
    <t>成果物 1</t>
  </si>
  <si>
    <t>成果物 2</t>
  </si>
  <si>
    <t>成果物 3</t>
  </si>
  <si>
    <t>プロジェクト 2</t>
  </si>
  <si>
    <t>プログラム B</t>
  </si>
  <si>
    <t>予算</t>
  </si>
  <si>
    <t>達成</t>
  </si>
  <si>
    <t>実績</t>
  </si>
  <si>
    <t>コスト</t>
  </si>
  <si>
    <t>C.V. (%)</t>
  </si>
  <si>
    <t>スケジュール</t>
  </si>
  <si>
    <t>S.V. (%)</t>
  </si>
  <si>
    <t>パフォーマンス指数</t>
  </si>
  <si>
    <t>C.P.I.</t>
  </si>
  <si>
    <t>S.P.I.</t>
  </si>
  <si>
    <t>予測</t>
  </si>
  <si>
    <t>E.T.C.</t>
  </si>
  <si>
    <t>E.A.C.</t>
  </si>
  <si>
    <t>V.A.C. (%)</t>
  </si>
  <si>
    <t>定義</t>
  </si>
  <si>
    <t>状態</t>
  </si>
  <si>
    <t>メトリック定義</t>
  </si>
  <si>
    <t>メートル法</t>
  </si>
  <si>
    <t>基準計画コスト</t>
  </si>
  <si>
    <t>実費</t>
  </si>
  <si>
    <t>達成値</t>
  </si>
  <si>
    <t>予定値</t>
  </si>
  <si>
    <t>コストの差異</t>
  </si>
  <si>
    <t>コスト パフォーマンス指数</t>
  </si>
  <si>
    <t>スケジュールの差異</t>
  </si>
  <si>
    <t>スケジュール パフォーマンス指数</t>
  </si>
  <si>
    <t>推定完了時間</t>
  </si>
  <si>
    <t>完了時の推定</t>
  </si>
  <si>
    <t>完了時の差異</t>
  </si>
  <si>
    <t>予定、達成、実績</t>
  </si>
  <si>
    <t>略語</t>
  </si>
  <si>
    <t>B.A.C.</t>
  </si>
  <si>
    <t>A.C.</t>
  </si>
  <si>
    <t>E.V.</t>
  </si>
  <si>
    <t>P.V.</t>
  </si>
  <si>
    <t>C.V.</t>
  </si>
  <si>
    <t>S.V.</t>
  </si>
  <si>
    <t>V.A.C.</t>
  </si>
  <si>
    <t>該当なし</t>
  </si>
  <si>
    <t>P.E.A.</t>
  </si>
  <si>
    <t>説明</t>
  </si>
  <si>
    <t>ベースライン プロジェクトのコスト</t>
  </si>
  <si>
    <t>特定の期間中の作業完了で発生したコスト合計</t>
  </si>
  <si>
    <t>特定の期間中に完了した物理的作業</t>
  </si>
  <si>
    <t>特定の期間中に完了するように予定された物理的作業</t>
  </si>
  <si>
    <t>特定の期間中の超過コスト</t>
  </si>
  <si>
    <t>コスト効率の割合</t>
  </si>
  <si>
    <t>特定の期間中にずれが生じたスケジュール</t>
  </si>
  <si>
    <t>スケジュール効率の割合</t>
  </si>
  <si>
    <t>予想される追加コスト</t>
  </si>
  <si>
    <t>予想される合計コスト</t>
  </si>
  <si>
    <t>プロジェクト終了時に予想される超過コスト</t>
  </si>
  <si>
    <t>CPI と SPI の平均値</t>
  </si>
  <si>
    <t>予定、達成、実績およびスパーク ライン</t>
  </si>
  <si>
    <t>数式と値</t>
  </si>
  <si>
    <t>E.V.-A.C.</t>
  </si>
  <si>
    <t>E.V./A.C.</t>
  </si>
  <si>
    <t>E.V.-P.V.</t>
  </si>
  <si>
    <t>E.V./P.V.</t>
  </si>
  <si>
    <t>E.A.C.-A.C.</t>
  </si>
  <si>
    <t>B.A.C./C.P.I.</t>
  </si>
  <si>
    <t>B.A.C.-E.A.C.</t>
  </si>
  <si>
    <t>(C.P.I.+S.P.I.)/2</t>
  </si>
  <si>
    <t>強制終了または復元する必要があります。</t>
  </si>
  <si>
    <t>直ちに対応が必要</t>
  </si>
  <si>
    <t>ややスケジュール遅れ/予算超過</t>
  </si>
  <si>
    <t>順調</t>
  </si>
  <si>
    <t>下限値</t>
  </si>
  <si>
    <t>状態</t>
    <phoneticPr fontId="5"/>
  </si>
  <si>
    <r>
      <rPr>
        <u/>
        <sz val="11"/>
        <color theme="10"/>
        <rFont val="Calibri"/>
        <family val="3"/>
        <charset val="128"/>
        <scheme val="minor"/>
      </rPr>
      <t>レポート</t>
    </r>
  </si>
  <si>
    <t>P.V. (¥)</t>
    <phoneticPr fontId="11"/>
  </si>
  <si>
    <t>E.V. (¥)</t>
    <phoneticPr fontId="11"/>
  </si>
  <si>
    <t>A.C. (¥)</t>
    <phoneticPr fontId="11"/>
  </si>
  <si>
    <t>P.E.A. (¥)</t>
    <phoneticPr fontId="11"/>
  </si>
  <si>
    <t>C.V. (¥)</t>
    <phoneticPr fontId="11"/>
  </si>
  <si>
    <t>S.V. (¥)</t>
    <phoneticPr fontId="11"/>
  </si>
  <si>
    <t>V.A.C. (¥)</t>
    <phoneticPr fontId="11"/>
  </si>
  <si>
    <t>定義!A1</t>
  </si>
  <si>
    <t>全体 B.A.C. (¥)</t>
    <phoneticPr fontId="11"/>
  </si>
  <si>
    <t>平均指数</t>
    <phoneticPr fontId="11"/>
  </si>
  <si>
    <t>黒</t>
    <phoneticPr fontId="5"/>
  </si>
  <si>
    <t>緑</t>
    <phoneticPr fontId="5"/>
  </si>
  <si>
    <t>オレンジ</t>
    <phoneticPr fontId="5"/>
  </si>
  <si>
    <t>赤</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</si>
</sst>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1" formatCode="_ * #,##0_ ;_ * \-#,##0_ ;_ * &quot;-&quot;_ ;_ @_ "/>
    <numFmt numFmtId="43" formatCode="_ * #,##0.00_ ;_ * \-#,##0.00_ ;_ * &quot;-&quot;??_ ;_ @_ "/>
    <numFmt numFmtId="176" formatCode="_ &quot;₹&quot;\ * #,##0_ ;_ &quot;₹&quot;\ * \-#,##0_ ;_ &quot;₹&quot;\ * &quot;-&quot;_ ;_ @_ "/>
    <numFmt numFmtId="177" formatCode="_ &quot;₹&quot;\ * #,##0.00_ ;_ &quot;₹&quot;\ * \-#,##0.00_ ;_ &quot;₹&quot;\ * &quot;-&quot;??_ ;_ @_ "/>
    <numFmt numFmtId="178" formatCode="0_);[Red]\(0\)"/>
    <numFmt numFmtId="179" formatCode="0_);\(0\)"/>
    <numFmt numFmtId="180" formatCode=";;;"/>
    <numFmt numFmtId="181" formatCode="0.00_ "/>
  </numFmts>
  <fonts count="16" x14ac:knownFonts="1">
    <font>
      <sz val="11"/>
      <color theme="1" tint="0.24994659260841701"/>
      <name val="Meiryo UI"/>
      <family val="3"/>
      <charset val="128"/>
    </font>
    <font>
      <b/>
      <sz val="11"/>
      <color theme="3"/>
      <name val="Calibri"/>
      <family val="2"/>
      <scheme val="minor"/>
    </font>
    <font>
      <b/>
      <sz val="11"/>
      <color theme="1"/>
      <name val="Calibri"/>
      <family val="2"/>
      <scheme val="minor"/>
    </font>
    <font>
      <sz val="11"/>
      <color theme="1" tint="0.24994659260841701"/>
      <name val="Calibri"/>
      <family val="2"/>
      <scheme val="minor"/>
    </font>
    <font>
      <i/>
      <sz val="11"/>
      <color theme="1" tint="0.34998626667073579"/>
      <name val="Calibri"/>
      <family val="2"/>
      <scheme val="minor"/>
    </font>
    <font>
      <sz val="6"/>
      <name val="Calibri"/>
      <family val="3"/>
      <charset val="128"/>
      <scheme val="minor"/>
    </font>
    <font>
      <sz val="20"/>
      <color theme="3"/>
      <name val="Meiryo UI"/>
      <family val="3"/>
      <charset val="128"/>
    </font>
    <font>
      <sz val="28"/>
      <color theme="4" tint="-0.24994659260841701"/>
      <name val="Meiryo UI"/>
      <family val="3"/>
      <charset val="128"/>
    </font>
    <font>
      <u/>
      <sz val="11"/>
      <color theme="1"/>
      <name val="Meiryo UI"/>
      <family val="3"/>
      <charset val="128"/>
    </font>
    <font>
      <sz val="11"/>
      <color theme="0"/>
      <name val="Meiryo UI"/>
      <family val="3"/>
      <charset val="128"/>
    </font>
    <font>
      <u/>
      <sz val="11"/>
      <color theme="10"/>
      <name val="Calibri"/>
      <family val="3"/>
      <charset val="128"/>
      <scheme val="minor"/>
    </font>
    <font>
      <sz val="6"/>
      <name val="Meiryo UI"/>
      <family val="3"/>
      <charset val="128"/>
    </font>
    <font>
      <u/>
      <sz val="11"/>
      <color theme="10"/>
      <name val="Meiryo UI"/>
      <family val="3"/>
      <charset val="128"/>
    </font>
    <font>
      <b/>
      <sz val="11"/>
      <color theme="1" tint="0.249977111117893"/>
      <name val="Meiryo UI"/>
      <family val="3"/>
      <charset val="128"/>
    </font>
    <font>
      <b/>
      <sz val="10"/>
      <name val="Meiryo UI"/>
      <family val="3"/>
      <charset val="128"/>
    </font>
    <font>
      <b/>
      <sz val="11"/>
      <color theme="1" tint="0.24994659260841701"/>
      <name val="Meiryo UI"/>
      <family val="3"/>
      <charset val="128"/>
    </font>
  </fonts>
  <fills count="8">
    <fill>
      <patternFill patternType="none"/>
    </fill>
    <fill>
      <patternFill patternType="gray125"/>
    </fill>
    <fill>
      <patternFill patternType="solid">
        <fgColor theme="0"/>
        <bgColor indexed="64"/>
      </patternFill>
    </fill>
    <fill>
      <patternFill patternType="solid">
        <fgColor theme="1" tint="0.249977111117893"/>
        <bgColor indexed="64"/>
      </patternFill>
    </fill>
    <fill>
      <patternFill patternType="solid">
        <fgColor theme="6"/>
        <bgColor indexed="64"/>
      </patternFill>
    </fill>
    <fill>
      <patternFill patternType="solid">
        <fgColor rgb="FFFFFFCC"/>
      </patternFill>
    </fill>
    <fill>
      <patternFill patternType="solid">
        <fgColor theme="7" tint="-0.499984740745262"/>
        <bgColor indexed="64"/>
      </patternFill>
    </fill>
    <fill>
      <patternFill patternType="solid">
        <fgColor theme="5" tint="-0.249977111117893"/>
        <bgColor indexed="64"/>
      </patternFill>
    </fill>
  </fills>
  <borders count="9">
    <border>
      <left/>
      <right/>
      <top/>
      <bottom/>
      <diagonal/>
    </border>
    <border>
      <left style="thin">
        <color theme="1" tint="0.24994659260841701"/>
      </left>
      <right style="thin">
        <color theme="1" tint="0.24994659260841701"/>
      </right>
      <top style="thin">
        <color theme="1" tint="0.24994659260841701"/>
      </top>
      <bottom/>
      <diagonal/>
    </border>
    <border>
      <left style="thin">
        <color theme="1" tint="0.24994659260841701"/>
      </left>
      <right/>
      <top style="thin">
        <color theme="1" tint="0.24994659260841701"/>
      </top>
      <bottom/>
      <diagonal/>
    </border>
    <border>
      <left/>
      <right style="thin">
        <color theme="1" tint="0.24994659260841701"/>
      </right>
      <top style="thin">
        <color theme="1" tint="0.24994659260841701"/>
      </top>
      <bottom/>
      <diagonal/>
    </border>
    <border>
      <left/>
      <right/>
      <top style="thin">
        <color theme="1" tint="0.24994659260841701"/>
      </top>
      <bottom/>
      <diagonal/>
    </border>
    <border>
      <left/>
      <right/>
      <top/>
      <bottom style="thin">
        <color theme="1" tint="0.24994659260841701"/>
      </bottom>
      <diagonal/>
    </border>
    <border>
      <left style="thin">
        <color theme="0"/>
      </left>
      <right style="thin">
        <color theme="0"/>
      </right>
      <top style="thin">
        <color theme="0"/>
      </top>
      <bottom style="thin">
        <color theme="0"/>
      </bottom>
      <diagonal/>
    </border>
    <border>
      <left style="thin">
        <color rgb="FFB2B2B2"/>
      </left>
      <right style="thin">
        <color rgb="FFB2B2B2"/>
      </right>
      <top style="thin">
        <color rgb="FFB2B2B2"/>
      </top>
      <bottom style="thin">
        <color rgb="FFB2B2B2"/>
      </bottom>
      <diagonal/>
    </border>
    <border>
      <left/>
      <right/>
      <top style="thin">
        <color theme="4" tint="-0.24994659260841701"/>
      </top>
      <bottom style="double">
        <color theme="4" tint="-0.24994659260841701"/>
      </bottom>
      <diagonal/>
    </border>
  </borders>
  <cellStyleXfs count="13">
    <xf numFmtId="0" fontId="0" fillId="0" borderId="0">
      <alignment vertical="center" wrapText="1"/>
    </xf>
    <xf numFmtId="0" fontId="6" fillId="0" borderId="0" applyNumberFormat="0" applyFill="0" applyProtection="0"/>
    <xf numFmtId="0" fontId="7" fillId="0" borderId="0" applyNumberFormat="0" applyFill="0" applyBorder="0" applyProtection="0">
      <alignment vertical="top"/>
    </xf>
    <xf numFmtId="0" fontId="1" fillId="0" borderId="0" applyNumberFormat="0" applyFill="0" applyBorder="0" applyAlignment="0" applyProtection="0"/>
    <xf numFmtId="43" fontId="3" fillId="0" borderId="0" applyFill="0" applyBorder="0" applyAlignment="0" applyProtection="0"/>
    <xf numFmtId="41" fontId="3" fillId="0" borderId="0" applyFill="0" applyBorder="0" applyAlignment="0" applyProtection="0"/>
    <xf numFmtId="177" fontId="3" fillId="0" borderId="0" applyFill="0" applyBorder="0" applyAlignment="0" applyProtection="0"/>
    <xf numFmtId="176" fontId="3" fillId="0" borderId="0" applyFill="0" applyBorder="0" applyAlignment="0" applyProtection="0"/>
    <xf numFmtId="9" fontId="3" fillId="0" borderId="0" applyFill="0" applyBorder="0" applyAlignment="0" applyProtection="0"/>
    <xf numFmtId="0" fontId="3" fillId="5" borderId="7" applyNumberFormat="0" applyAlignment="0" applyProtection="0"/>
    <xf numFmtId="0" fontId="4" fillId="0" borderId="0" applyNumberFormat="0" applyFill="0" applyBorder="0" applyAlignment="0" applyProtection="0"/>
    <xf numFmtId="0" fontId="2" fillId="0" borderId="8" applyNumberFormat="0" applyFill="0" applyAlignment="0" applyProtection="0"/>
    <xf numFmtId="0" fontId="12" fillId="0" borderId="0" applyNumberFormat="0" applyFill="0" applyBorder="0" applyAlignment="0" applyProtection="0">
      <alignment vertical="center" wrapText="1"/>
    </xf>
  </cellStyleXfs>
  <cellXfs count="45">
    <xf numFmtId="0" fontId="0" fillId="0" borderId="0" xfId="0">
      <alignment vertical="center" wrapText="1"/>
    </xf>
    <xf numFmtId="180" fontId="8" fillId="0" borderId="0" xfId="12" applyNumberFormat="1" applyFont="1" applyAlignment="1">
      <alignment vertical="center"/>
    </xf>
    <xf numFmtId="0" fontId="0" fillId="0" borderId="0" xfId="0" applyAlignment="1">
      <alignment horizontal="left" vertical="center" indent="1"/>
    </xf>
    <xf numFmtId="0" fontId="0" fillId="0" borderId="0" xfId="0" applyAlignment="1">
      <alignment horizontal="left" vertical="center" wrapText="1" indent="1"/>
    </xf>
    <xf numFmtId="0" fontId="0" fillId="0" borderId="0" xfId="0" applyAlignment="1">
      <alignment horizontal="center" vertical="center" wrapText="1"/>
    </xf>
    <xf numFmtId="0" fontId="0" fillId="0" borderId="0" xfId="0" applyAlignment="1">
      <alignment horizontal="center" vertical="center"/>
    </xf>
    <xf numFmtId="0" fontId="9" fillId="3" borderId="6" xfId="0" applyFont="1" applyFill="1" applyBorder="1">
      <alignment vertical="center" wrapText="1"/>
    </xf>
    <xf numFmtId="0" fontId="9" fillId="4" borderId="6" xfId="0" applyFont="1" applyFill="1" applyBorder="1">
      <alignment vertical="center" wrapText="1"/>
    </xf>
    <xf numFmtId="0" fontId="9" fillId="6" borderId="6" xfId="0" applyFont="1" applyFill="1" applyBorder="1">
      <alignment vertical="center" wrapText="1"/>
    </xf>
    <xf numFmtId="0" fontId="9" fillId="7" borderId="6" xfId="0" applyFont="1" applyFill="1" applyBorder="1">
      <alignment vertical="center" wrapText="1"/>
    </xf>
    <xf numFmtId="0" fontId="0" fillId="0" borderId="0" xfId="0" applyAlignment="1">
      <alignment horizontal="right"/>
    </xf>
    <xf numFmtId="0" fontId="0" fillId="0" borderId="0" xfId="0" applyAlignment="1">
      <alignment horizontal="center"/>
    </xf>
    <xf numFmtId="181" fontId="0" fillId="0" borderId="0" xfId="0" applyNumberFormat="1" applyAlignment="1">
      <alignment horizontal="center" vertical="center"/>
    </xf>
    <xf numFmtId="180" fontId="12" fillId="0" borderId="0" xfId="12" applyNumberFormat="1" applyAlignment="1">
      <alignment vertical="center"/>
    </xf>
    <xf numFmtId="178" fontId="0" fillId="0" borderId="0" xfId="0" applyNumberFormat="1">
      <alignment vertical="center" wrapText="1"/>
    </xf>
    <xf numFmtId="2" fontId="0" fillId="0" borderId="0" xfId="0" applyNumberFormat="1">
      <alignment vertical="center" wrapText="1"/>
    </xf>
    <xf numFmtId="180" fontId="12" fillId="0" borderId="0" xfId="12" applyNumberFormat="1" applyFont="1" applyFill="1" applyBorder="1" applyAlignment="1">
      <alignment horizontal="center" vertical="center"/>
    </xf>
    <xf numFmtId="0" fontId="13" fillId="0" borderId="0" xfId="0" applyFont="1" applyAlignment="1">
      <alignment vertical="center"/>
    </xf>
    <xf numFmtId="0" fontId="13" fillId="2" borderId="0" xfId="0" applyFont="1" applyFill="1" applyAlignment="1">
      <alignment horizontal="center" vertical="center"/>
    </xf>
    <xf numFmtId="0" fontId="13" fillId="0" borderId="0" xfId="0" applyFont="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4" xfId="0" applyFont="1" applyFill="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indent="1"/>
    </xf>
    <xf numFmtId="0" fontId="9" fillId="0" borderId="0" xfId="0" applyFont="1" applyAlignment="1">
      <alignment horizontal="center" vertical="center" wrapText="1"/>
    </xf>
    <xf numFmtId="0" fontId="14" fillId="0" borderId="0" xfId="0" applyFont="1">
      <alignment vertical="center" wrapText="1"/>
    </xf>
    <xf numFmtId="0" fontId="15" fillId="0" borderId="0" xfId="0" applyFont="1" applyAlignment="1">
      <alignment horizontal="right" vertical="center" indent="1"/>
    </xf>
    <xf numFmtId="0" fontId="15" fillId="0" borderId="0" xfId="0" applyFont="1" applyAlignment="1">
      <alignment horizontal="left" vertical="center" indent="1"/>
    </xf>
    <xf numFmtId="0" fontId="15" fillId="0" borderId="0" xfId="0" applyFont="1" applyAlignment="1">
      <alignment horizontal="center" vertical="center"/>
    </xf>
    <xf numFmtId="179" fontId="15" fillId="0" borderId="0" xfId="0" applyNumberFormat="1" applyFont="1" applyAlignment="1">
      <alignment horizontal="center" vertical="center"/>
    </xf>
    <xf numFmtId="9" fontId="15" fillId="0" borderId="0" xfId="0" applyNumberFormat="1" applyFont="1" applyAlignment="1">
      <alignment horizontal="center" vertical="center"/>
    </xf>
    <xf numFmtId="178" fontId="15" fillId="0" borderId="0" xfId="0" applyNumberFormat="1" applyFont="1" applyAlignment="1">
      <alignment horizontal="center" vertical="center"/>
    </xf>
    <xf numFmtId="0" fontId="15" fillId="0" borderId="0" xfId="0" applyFont="1" applyAlignment="1">
      <alignment vertical="center"/>
    </xf>
    <xf numFmtId="0" fontId="0" fillId="0" borderId="0" xfId="0" applyAlignment="1">
      <alignment horizontal="right" vertical="center" indent="1"/>
    </xf>
    <xf numFmtId="0" fontId="0" fillId="0" borderId="0" xfId="0" applyAlignment="1">
      <alignment horizontal="left" vertical="center" indent="2"/>
    </xf>
    <xf numFmtId="0" fontId="0" fillId="0" borderId="0" xfId="0" applyAlignment="1">
      <alignment horizontal="left" vertical="center" indent="3"/>
    </xf>
    <xf numFmtId="0" fontId="6" fillId="0" borderId="0" xfId="1" applyFill="1"/>
    <xf numFmtId="0" fontId="13" fillId="2" borderId="5" xfId="0" applyFont="1" applyFill="1" applyBorder="1" applyAlignment="1">
      <alignment horizontal="center" vertical="center"/>
    </xf>
    <xf numFmtId="0" fontId="7" fillId="0" borderId="0" xfId="2" applyFill="1" applyBorder="1">
      <alignment vertical="top"/>
    </xf>
    <xf numFmtId="0" fontId="7" fillId="0" borderId="0" xfId="2">
      <alignment vertical="top"/>
    </xf>
    <xf numFmtId="0" fontId="6" fillId="0" borderId="0" xfId="1"/>
    <xf numFmtId="180" fontId="12" fillId="0" borderId="0" xfId="12" applyNumberFormat="1" applyFill="1" applyBorder="1" applyAlignment="1">
      <alignment horizontal="center" vertical="center"/>
    </xf>
    <xf numFmtId="181" fontId="15" fillId="0" borderId="0" xfId="0" applyNumberFormat="1" applyFont="1" applyAlignment="1">
      <alignment horizontal="center" vertical="center"/>
    </xf>
  </cellXfs>
  <cellStyles count="13">
    <cellStyle name="パーセント" xfId="8" builtinId="5" customBuiltin="1"/>
    <cellStyle name="ハイパーリンク" xfId="12" builtinId="8" customBuiltin="1"/>
    <cellStyle name="メモ" xfId="9" builtinId="10" customBuiltin="1"/>
    <cellStyle name="桁区切り" xfId="5" builtinId="6" customBuiltin="1"/>
    <cellStyle name="桁区切り [0.00]" xfId="4" builtinId="3" customBuiltin="1"/>
    <cellStyle name="見出し 1" xfId="1" builtinId="16" customBuiltin="1"/>
    <cellStyle name="見出し 2" xfId="2" builtinId="17" customBuiltin="1"/>
    <cellStyle name="見出し 3" xfId="3" builtinId="18" customBuiltin="1"/>
    <cellStyle name="集計" xfId="11" builtinId="25" customBuiltin="1"/>
    <cellStyle name="説明文" xfId="10" builtinId="53" customBuiltin="1"/>
    <cellStyle name="通貨" xfId="7" builtinId="7" customBuiltin="1"/>
    <cellStyle name="通貨 [0.00]" xfId="6" builtinId="4" customBuiltin="1"/>
    <cellStyle name="標準" xfId="0" builtinId="0" customBuiltin="1"/>
  </cellStyles>
  <dxfs count="73">
    <dxf>
      <font>
        <color theme="6"/>
      </font>
    </dxf>
    <dxf>
      <font>
        <b val="0"/>
        <i val="0"/>
        <color auto="1"/>
      </font>
      <fill>
        <patternFill>
          <bgColor theme="0"/>
        </patternFill>
      </fill>
      <border>
        <left style="thin">
          <color theme="0"/>
        </left>
        <right style="thin">
          <color theme="0"/>
        </right>
        <top style="thin">
          <color theme="0"/>
        </top>
        <bottom style="thin">
          <color theme="0"/>
        </bottom>
        <vertical/>
        <horizontal/>
      </border>
    </dxf>
    <dxf>
      <font>
        <b val="0"/>
        <i val="0"/>
        <color theme="0"/>
      </font>
      <fill>
        <patternFill>
          <bgColor theme="7" tint="-0.499984740745262"/>
        </patternFill>
      </fill>
      <border>
        <left style="thin">
          <color theme="0"/>
        </left>
        <right style="thin">
          <color theme="0"/>
        </right>
        <top style="thin">
          <color theme="0"/>
        </top>
        <bottom style="thin">
          <color theme="0"/>
        </bottom>
      </border>
    </dxf>
    <dxf>
      <font>
        <b val="0"/>
        <i val="0"/>
        <color theme="0"/>
      </font>
      <fill>
        <patternFill>
          <bgColor theme="6"/>
        </patternFill>
      </fill>
      <border>
        <left style="thin">
          <color theme="0"/>
        </left>
        <right style="thin">
          <color theme="0"/>
        </right>
        <top style="thin">
          <color theme="0"/>
        </top>
        <bottom style="thin">
          <color theme="0"/>
        </bottom>
      </border>
    </dxf>
    <dxf>
      <font>
        <b val="0"/>
        <i val="0"/>
        <color theme="0"/>
      </font>
      <fill>
        <patternFill>
          <bgColor theme="5" tint="-0.24994659260841701"/>
        </patternFill>
      </fill>
      <border>
        <left style="thin">
          <color theme="0"/>
        </left>
        <right style="thin">
          <color theme="0"/>
        </right>
        <top style="thin">
          <color theme="0"/>
        </top>
        <bottom style="thin">
          <color theme="0"/>
        </bottom>
      </border>
    </dxf>
    <dxf>
      <font>
        <b val="0"/>
        <i val="0"/>
        <color theme="0"/>
      </font>
      <fill>
        <patternFill>
          <bgColor theme="1" tint="0.24994659260841701"/>
        </patternFill>
      </fill>
      <border>
        <left style="thin">
          <color theme="0"/>
        </left>
        <right style="thin">
          <color theme="0"/>
        </right>
        <top style="thin">
          <color theme="0"/>
        </top>
        <bottom style="thin">
          <color theme="0"/>
        </bottom>
      </border>
    </dxf>
    <dxf>
      <font>
        <strike val="0"/>
        <outline val="0"/>
        <shadow val="0"/>
        <u val="none"/>
        <vertAlign val="baseline"/>
        <sz val="11"/>
        <color theme="1" tint="0.24994659260841701"/>
        <name val="Meiryo UI"/>
        <family val="3"/>
        <charset val="128"/>
        <scheme val="minor"/>
      </font>
    </dxf>
    <dxf>
      <font>
        <b val="0"/>
        <i val="0"/>
        <strike val="0"/>
        <condense val="0"/>
        <extend val="0"/>
        <outline val="0"/>
        <shadow val="0"/>
        <u val="none"/>
        <vertAlign val="baseline"/>
        <sz val="11"/>
        <color theme="1" tint="0.24994659260841701"/>
        <name val="Meiryo UI"/>
        <family val="3"/>
        <charset val="128"/>
        <scheme val="none"/>
      </font>
    </dxf>
    <dxf>
      <font>
        <strike val="0"/>
        <outline val="0"/>
        <shadow val="0"/>
        <u val="none"/>
        <vertAlign val="baseline"/>
        <sz val="11"/>
        <color theme="1" tint="0.24994659260841701"/>
        <name val="Meiryo UI"/>
        <family val="3"/>
        <charset val="128"/>
        <scheme val="minor"/>
      </font>
      <numFmt numFmtId="181" formatCode="0.00_ "/>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Meiryo UI"/>
        <family val="3"/>
        <charset val="128"/>
        <scheme val="none"/>
      </font>
      <alignment horizontal="center" vertical="center" textRotation="0" wrapText="0" indent="0" justifyLastLine="0" shrinkToFit="0" readingOrder="0"/>
    </dxf>
    <dxf>
      <font>
        <strike val="0"/>
        <outline val="0"/>
        <shadow val="0"/>
        <u val="none"/>
        <vertAlign val="baseline"/>
        <sz val="11"/>
        <color theme="1" tint="0.24994659260841701"/>
        <name val="Meiryo UI"/>
        <family val="3"/>
        <charset val="128"/>
        <scheme val="minor"/>
      </font>
      <numFmt numFmtId="179" formatCode="0_);\(0\)"/>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Meiryo UI"/>
        <family val="3"/>
        <charset val="128"/>
        <scheme val="none"/>
      </font>
      <alignment horizontal="center" vertical="center" textRotation="0" wrapText="0" indent="0" justifyLastLine="0" shrinkToFit="0" readingOrder="0"/>
    </dxf>
    <dxf>
      <font>
        <strike val="0"/>
        <outline val="0"/>
        <shadow val="0"/>
        <u val="none"/>
        <vertAlign val="baseline"/>
        <sz val="11"/>
        <color theme="1" tint="0.24994659260841701"/>
        <name val="Meiryo UI"/>
        <family val="3"/>
        <charset val="128"/>
        <scheme val="minor"/>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Meiryo UI"/>
        <family val="3"/>
        <charset val="128"/>
        <scheme val="none"/>
      </font>
      <alignment horizontal="center" vertical="center" textRotation="0" wrapText="0" indent="0" justifyLastLine="0" shrinkToFit="0" readingOrder="0"/>
    </dxf>
    <dxf>
      <font>
        <strike val="0"/>
        <outline val="0"/>
        <shadow val="0"/>
        <u val="none"/>
        <vertAlign val="baseline"/>
        <sz val="11"/>
        <color theme="1" tint="0.24994659260841701"/>
        <name val="Meiryo UI"/>
        <family val="3"/>
        <charset val="128"/>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Meiryo UI"/>
        <family val="3"/>
        <charset val="128"/>
        <scheme val="none"/>
      </font>
      <alignment horizontal="center" vertical="center" textRotation="0" wrapText="0" indent="0" justifyLastLine="0" shrinkToFit="0" readingOrder="0"/>
    </dxf>
    <dxf>
      <font>
        <strike val="0"/>
        <outline val="0"/>
        <shadow val="0"/>
        <u val="none"/>
        <vertAlign val="baseline"/>
        <sz val="11"/>
        <color theme="1" tint="0.24994659260841701"/>
        <name val="Meiryo UI"/>
        <family val="3"/>
        <charset val="128"/>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Meiryo UI"/>
        <family val="3"/>
        <charset val="128"/>
        <scheme val="none"/>
      </font>
      <alignment horizontal="center" vertical="center" textRotation="0" wrapText="0" indent="0" justifyLastLine="0" shrinkToFit="0" readingOrder="0"/>
    </dxf>
    <dxf>
      <font>
        <strike val="0"/>
        <outline val="0"/>
        <shadow val="0"/>
        <u val="none"/>
        <vertAlign val="baseline"/>
        <sz val="11"/>
        <color theme="1" tint="0.24994659260841701"/>
        <name val="Meiryo UI"/>
        <family val="3"/>
        <charset val="128"/>
        <scheme val="minor"/>
      </font>
      <numFmt numFmtId="181" formatCode="0.00_ "/>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Meiryo UI"/>
        <family val="3"/>
        <charset val="128"/>
        <scheme val="none"/>
      </font>
      <alignment horizontal="center" vertical="center" textRotation="0" wrapText="0" indent="0" justifyLastLine="0" shrinkToFit="0" readingOrder="0"/>
    </dxf>
    <dxf>
      <font>
        <strike val="0"/>
        <outline val="0"/>
        <shadow val="0"/>
        <u val="none"/>
        <vertAlign val="baseline"/>
        <sz val="11"/>
        <color theme="1" tint="0.24994659260841701"/>
        <name val="Meiryo UI"/>
        <family val="3"/>
        <charset val="128"/>
        <scheme val="minor"/>
      </font>
      <numFmt numFmtId="181" formatCode="0.00_ "/>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Meiryo UI"/>
        <family val="3"/>
        <charset val="128"/>
        <scheme val="none"/>
      </font>
      <alignment horizontal="center" vertical="center" textRotation="0" wrapText="0" indent="0" justifyLastLine="0" shrinkToFit="0" readingOrder="0"/>
    </dxf>
    <dxf>
      <font>
        <strike val="0"/>
        <outline val="0"/>
        <shadow val="0"/>
        <u val="none"/>
        <vertAlign val="baseline"/>
        <sz val="11"/>
        <color theme="1" tint="0.24994659260841701"/>
        <name val="Meiryo UI"/>
        <family val="3"/>
        <charset val="128"/>
        <scheme val="minor"/>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Meiryo UI"/>
        <family val="3"/>
        <charset val="128"/>
        <scheme val="none"/>
      </font>
      <alignment horizontal="center" vertical="center" textRotation="0" wrapText="0" indent="0" justifyLastLine="0" shrinkToFit="0" readingOrder="0"/>
    </dxf>
    <dxf>
      <font>
        <strike val="0"/>
        <outline val="0"/>
        <shadow val="0"/>
        <u val="none"/>
        <vertAlign val="baseline"/>
        <sz val="11"/>
        <color theme="1" tint="0.24994659260841701"/>
        <name val="Meiryo UI"/>
        <family val="3"/>
        <charset val="128"/>
        <scheme val="minor"/>
      </font>
      <numFmt numFmtId="179" formatCode="0_);\(0\)"/>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Meiryo UI"/>
        <family val="3"/>
        <charset val="128"/>
        <scheme val="none"/>
      </font>
      <alignment horizontal="center" vertical="center" textRotation="0" wrapText="0" indent="0" justifyLastLine="0" shrinkToFit="0" readingOrder="0"/>
    </dxf>
    <dxf>
      <font>
        <strike val="0"/>
        <outline val="0"/>
        <shadow val="0"/>
        <u val="none"/>
        <vertAlign val="baseline"/>
        <sz val="11"/>
        <color theme="1" tint="0.24994659260841701"/>
        <name val="Meiryo UI"/>
        <family val="3"/>
        <charset val="128"/>
        <scheme val="minor"/>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Meiryo UI"/>
        <family val="3"/>
        <charset val="128"/>
        <scheme val="none"/>
      </font>
      <alignment horizontal="center" vertical="center" textRotation="0" wrapText="0" indent="0" justifyLastLine="0" shrinkToFit="0" readingOrder="0"/>
    </dxf>
    <dxf>
      <font>
        <strike val="0"/>
        <outline val="0"/>
        <shadow val="0"/>
        <u val="none"/>
        <vertAlign val="baseline"/>
        <sz val="11"/>
        <color theme="1" tint="0.24994659260841701"/>
        <name val="Meiryo UI"/>
        <family val="3"/>
        <charset val="128"/>
        <scheme val="minor"/>
      </font>
      <numFmt numFmtId="179" formatCode="0_);\(0\)"/>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Meiryo UI"/>
        <family val="3"/>
        <charset val="128"/>
        <scheme val="none"/>
      </font>
      <alignment horizontal="center" vertical="center" textRotation="0" wrapText="0" indent="0" justifyLastLine="0" shrinkToFit="0" readingOrder="0"/>
    </dxf>
    <dxf>
      <font>
        <strike val="0"/>
        <outline val="0"/>
        <shadow val="0"/>
        <u val="none"/>
        <vertAlign val="baseline"/>
        <sz val="11"/>
        <color theme="1" tint="0.24994659260841701"/>
        <name val="Meiryo UI"/>
        <family val="3"/>
        <charset val="128"/>
        <scheme val="minor"/>
      </font>
    </dxf>
    <dxf>
      <font>
        <b val="0"/>
        <i val="0"/>
        <strike val="0"/>
        <condense val="0"/>
        <extend val="0"/>
        <outline val="0"/>
        <shadow val="0"/>
        <u val="none"/>
        <vertAlign val="baseline"/>
        <sz val="11"/>
        <color theme="1" tint="0.24994659260841701"/>
        <name val="Meiryo UI"/>
        <family val="3"/>
        <charset val="128"/>
        <scheme val="none"/>
      </font>
    </dxf>
    <dxf>
      <font>
        <strike val="0"/>
        <outline val="0"/>
        <shadow val="0"/>
        <u val="none"/>
        <vertAlign val="baseline"/>
        <sz val="11"/>
        <color theme="1" tint="0.24994659260841701"/>
        <name val="Meiryo UI"/>
        <family val="3"/>
        <charset val="128"/>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Meiryo UI"/>
        <family val="3"/>
        <charset val="128"/>
        <scheme val="none"/>
      </font>
      <alignment horizontal="center" vertical="center" textRotation="0" wrapText="0" indent="0" justifyLastLine="0" shrinkToFit="0" readingOrder="0"/>
    </dxf>
    <dxf>
      <font>
        <strike val="0"/>
        <outline val="0"/>
        <shadow val="0"/>
        <u val="none"/>
        <vertAlign val="baseline"/>
        <sz val="11"/>
        <color theme="1" tint="0.24994659260841701"/>
        <name val="Meiryo UI"/>
        <family val="3"/>
        <charset val="128"/>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Meiryo UI"/>
        <family val="3"/>
        <charset val="128"/>
        <scheme val="none"/>
      </font>
      <alignment horizontal="center" vertical="center" textRotation="0" wrapText="0" indent="0" justifyLastLine="0" shrinkToFit="0" readingOrder="0"/>
    </dxf>
    <dxf>
      <font>
        <strike val="0"/>
        <outline val="0"/>
        <shadow val="0"/>
        <u val="none"/>
        <vertAlign val="baseline"/>
        <sz val="11"/>
        <color theme="1" tint="0.24994659260841701"/>
        <name val="Meiryo UI"/>
        <family val="3"/>
        <charset val="128"/>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Meiryo UI"/>
        <family val="3"/>
        <charset val="128"/>
        <scheme val="none"/>
      </font>
      <alignment horizontal="center" vertical="center" textRotation="0" wrapText="0" indent="0" justifyLastLine="0" shrinkToFit="0" readingOrder="0"/>
    </dxf>
    <dxf>
      <font>
        <strike val="0"/>
        <outline val="0"/>
        <shadow val="0"/>
        <u val="none"/>
        <vertAlign val="baseline"/>
        <sz val="11"/>
        <color theme="1" tint="0.24994659260841701"/>
        <name val="Meiryo UI"/>
        <family val="3"/>
        <charset val="128"/>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Meiryo UI"/>
        <family val="3"/>
        <charset val="128"/>
        <scheme val="none"/>
      </font>
      <alignment horizontal="center" vertical="center" textRotation="0" wrapText="0" indent="0" justifyLastLine="0" shrinkToFit="0" readingOrder="0"/>
    </dxf>
    <dxf>
      <font>
        <strike val="0"/>
        <outline val="0"/>
        <shadow val="0"/>
        <u val="none"/>
        <vertAlign val="baseline"/>
        <sz val="11"/>
        <color theme="1" tint="0.24994659260841701"/>
        <name val="Meiryo UI"/>
        <family val="3"/>
        <charset val="128"/>
        <scheme val="minor"/>
      </font>
      <alignment horizontal="left" vertical="center" textRotation="0" wrapText="0" indent="1" justifyLastLine="0" shrinkToFit="0" readingOrder="0"/>
    </dxf>
    <dxf>
      <font>
        <b val="0"/>
        <i val="0"/>
        <strike val="0"/>
        <condense val="0"/>
        <extend val="0"/>
        <outline val="0"/>
        <shadow val="0"/>
        <u val="none"/>
        <vertAlign val="baseline"/>
        <sz val="11"/>
        <color theme="1" tint="0.24994659260841701"/>
        <name val="Meiryo UI"/>
        <family val="3"/>
        <charset val="128"/>
        <scheme val="none"/>
      </font>
      <alignment horizontal="left" vertical="center" textRotation="0" wrapText="0" indent="1" justifyLastLine="0" shrinkToFit="0" readingOrder="0"/>
    </dxf>
    <dxf>
      <font>
        <strike val="0"/>
        <outline val="0"/>
        <shadow val="0"/>
        <u val="none"/>
        <vertAlign val="baseline"/>
        <sz val="11"/>
        <color theme="1" tint="0.24994659260841701"/>
        <name val="Meiryo UI"/>
        <family val="3"/>
        <charset val="128"/>
        <scheme val="minor"/>
      </font>
      <alignment horizontal="right" vertical="center" textRotation="0" wrapText="0" indent="1" justifyLastLine="0" shrinkToFit="0" readingOrder="0"/>
    </dxf>
    <dxf>
      <font>
        <b val="0"/>
        <i val="0"/>
        <strike val="0"/>
        <condense val="0"/>
        <extend val="0"/>
        <outline val="0"/>
        <shadow val="0"/>
        <u val="none"/>
        <vertAlign val="baseline"/>
        <sz val="11"/>
        <color theme="1" tint="0.24994659260841701"/>
        <name val="Meiryo UI"/>
        <family val="3"/>
        <charset val="128"/>
        <scheme val="none"/>
      </font>
      <alignment horizontal="right" vertical="center" textRotation="0" wrapText="0" indent="1" justifyLastLine="0" shrinkToFit="0" readingOrder="0"/>
    </dxf>
    <dxf>
      <font>
        <strike val="0"/>
        <outline val="0"/>
        <shadow val="0"/>
        <u val="none"/>
        <vertAlign val="baseline"/>
        <sz val="11"/>
        <color theme="1" tint="0.24994659260841701"/>
        <name val="Meiryo UI"/>
        <family val="3"/>
        <charset val="128"/>
        <scheme val="none"/>
      </font>
    </dxf>
    <dxf>
      <font>
        <strike val="0"/>
        <outline val="0"/>
        <shadow val="0"/>
        <u val="none"/>
        <vertAlign val="baseline"/>
        <sz val="11"/>
        <color theme="1" tint="0.24994659260841701"/>
        <name val="Meiryo UI"/>
        <family val="3"/>
        <charset val="128"/>
        <scheme val="minor"/>
      </font>
    </dxf>
    <dxf>
      <font>
        <strike val="0"/>
        <outline val="0"/>
        <shadow val="0"/>
        <u val="none"/>
        <vertAlign val="baseline"/>
        <sz val="11"/>
        <color theme="0"/>
        <name val="Meiryo UI"/>
        <family val="3"/>
        <charset val="128"/>
        <scheme val="minor"/>
      </font>
    </dxf>
    <dxf>
      <font>
        <b/>
        <i val="0"/>
        <color theme="1"/>
      </font>
      <fill>
        <patternFill>
          <bgColor indexed="10"/>
        </patternFill>
      </fill>
    </dxf>
    <dxf>
      <font>
        <b/>
        <i val="0"/>
        <condense val="0"/>
        <extend val="0"/>
        <color indexed="16"/>
      </font>
      <fill>
        <patternFill>
          <bgColor indexed="13"/>
        </patternFill>
      </fill>
    </dxf>
    <dxf>
      <font>
        <b/>
        <i val="0"/>
        <condense val="0"/>
        <extend val="0"/>
        <color indexed="43"/>
      </font>
      <fill>
        <patternFill>
          <bgColor indexed="58"/>
        </patternFill>
      </fill>
    </dxf>
    <dxf>
      <font>
        <b val="0"/>
        <i val="0"/>
        <strike val="0"/>
        <condense val="0"/>
        <extend val="0"/>
        <outline val="0"/>
        <shadow val="0"/>
        <u val="none"/>
        <vertAlign val="baseline"/>
        <sz val="11"/>
        <color theme="1" tint="0.24994659260841701"/>
        <name val="Meiryo UI"/>
        <family val="3"/>
        <charset val="128"/>
        <scheme val="none"/>
      </font>
    </dxf>
    <dxf>
      <font>
        <b val="0"/>
        <i val="0"/>
        <strike val="0"/>
        <condense val="0"/>
        <extend val="0"/>
        <outline val="0"/>
        <shadow val="0"/>
        <u val="none"/>
        <vertAlign val="baseline"/>
        <sz val="11"/>
        <color theme="1" tint="0.24994659260841701"/>
        <name val="Meiryo UI"/>
        <family val="3"/>
        <charset val="128"/>
        <scheme val="none"/>
      </font>
    </dxf>
    <dxf>
      <font>
        <b val="0"/>
        <i val="0"/>
        <strike val="0"/>
        <condense val="0"/>
        <extend val="0"/>
        <outline val="0"/>
        <shadow val="0"/>
        <u val="none"/>
        <vertAlign val="baseline"/>
        <sz val="11"/>
        <color theme="1" tint="0.24994659260841701"/>
        <name val="Meiryo UI"/>
        <family val="3"/>
        <charset val="128"/>
        <scheme val="none"/>
      </font>
    </dxf>
    <dxf>
      <font>
        <b val="0"/>
        <i val="0"/>
        <strike val="0"/>
        <condense val="0"/>
        <extend val="0"/>
        <outline val="0"/>
        <shadow val="0"/>
        <u val="none"/>
        <vertAlign val="baseline"/>
        <sz val="11"/>
        <color theme="1" tint="0.24994659260841701"/>
        <name val="Meiryo UI"/>
        <family val="3"/>
        <charset val="128"/>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tint="0.24994659260841701"/>
        <name val="Meiryo UI"/>
        <family val="3"/>
        <charset val="128"/>
        <scheme val="none"/>
      </font>
    </dxf>
    <dxf>
      <font>
        <b val="0"/>
        <i val="0"/>
        <strike val="0"/>
        <condense val="0"/>
        <extend val="0"/>
        <outline val="0"/>
        <shadow val="0"/>
        <u val="none"/>
        <vertAlign val="baseline"/>
        <sz val="11"/>
        <color theme="0"/>
        <name val="Meiryo UI"/>
        <family val="3"/>
        <charset val="128"/>
        <scheme val="minor"/>
      </font>
      <border diagonalUp="0" diagonalDown="0" outline="0">
        <left style="thin">
          <color theme="0"/>
        </left>
        <right style="thin">
          <color theme="0"/>
        </right>
        <top/>
        <bottom/>
      </border>
    </dxf>
    <dxf>
      <font>
        <b val="0"/>
        <i val="0"/>
        <strike val="0"/>
        <condense val="0"/>
        <extend val="0"/>
        <outline val="0"/>
        <shadow val="0"/>
        <u val="none"/>
        <vertAlign val="baseline"/>
        <sz val="11"/>
        <color theme="1" tint="0.24994659260841701"/>
        <name val="Meiryo UI"/>
        <family val="3"/>
        <charset val="128"/>
        <scheme val="none"/>
      </font>
      <alignment horizontal="left" vertical="center" textRotation="0" wrapText="0" indent="1"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tint="0.24994659260841701"/>
        <name val="Meiryo UI"/>
        <family val="3"/>
        <charset val="128"/>
        <scheme val="none"/>
      </font>
      <numFmt numFmtId="181" formatCode="0.00_ "/>
      <alignment horizontal="center" vertical="center" textRotation="0" wrapText="0" indent="0" justifyLastLine="0" shrinkToFit="0" readingOrder="0"/>
    </dxf>
    <dxf>
      <font>
        <b val="0"/>
        <i val="0"/>
        <strike val="0"/>
        <outline val="0"/>
        <shadow val="0"/>
        <vertAlign val="baseline"/>
        <name val="Meiryo UI"/>
        <family val="3"/>
        <charset val="128"/>
      </font>
      <numFmt numFmtId="181" formatCode="0.00_ "/>
      <alignment horizontal="center" vertical="center" textRotation="0" wrapText="0" indent="0" justifyLastLine="0" shrinkToFit="0" readingOrder="0"/>
    </dxf>
    <dxf>
      <font>
        <b val="0"/>
        <i val="0"/>
        <strike val="0"/>
        <outline val="0"/>
        <shadow val="0"/>
        <vertAlign val="baseline"/>
        <name val="Meiryo UI"/>
        <family val="3"/>
        <charset val="128"/>
      </font>
      <alignment horizontal="left" vertical="center" textRotation="0" wrapText="0" indent="1" justifyLastLine="0" shrinkToFit="0" readingOrder="0"/>
      <border>
        <left style="thin">
          <color theme="0"/>
        </left>
      </border>
    </dxf>
    <dxf>
      <font>
        <b val="0"/>
        <i val="0"/>
        <strike val="0"/>
        <outline val="0"/>
        <shadow val="0"/>
        <u val="none"/>
        <vertAlign val="baseline"/>
        <sz val="11"/>
        <color theme="0"/>
        <name val="Meiryo UI"/>
        <family val="3"/>
        <charset val="128"/>
        <scheme val="minor"/>
      </font>
      <border diagonalUp="0" diagonalDown="0">
        <left style="thin">
          <color theme="0"/>
        </left>
        <right style="thin">
          <color theme="0"/>
        </right>
        <top style="thin">
          <color theme="0"/>
        </top>
        <bottom style="thin">
          <color theme="0"/>
        </bottom>
      </border>
    </dxf>
    <dxf>
      <font>
        <b val="0"/>
        <i val="0"/>
        <strike val="0"/>
        <outline val="0"/>
        <shadow val="0"/>
        <vertAlign val="baseline"/>
        <name val="Meiryo UI"/>
        <family val="3"/>
        <charset val="128"/>
      </font>
    </dxf>
    <dxf>
      <font>
        <b val="0"/>
        <i val="0"/>
        <strike val="0"/>
        <outline val="0"/>
        <shadow val="0"/>
        <vertAlign val="baseline"/>
        <name val="Meiryo UI"/>
        <family val="3"/>
        <charset val="128"/>
      </font>
      <alignment horizontal="general" vertical="center" textRotation="0" wrapText="1" indent="0" justifyLastLine="0" shrinkToFit="0" readingOrder="0"/>
    </dxf>
    <dxf>
      <font>
        <b val="0"/>
        <i val="0"/>
        <strike val="0"/>
        <outline val="0"/>
        <shadow val="0"/>
        <vertAlign val="baseline"/>
        <name val="Meiryo UI"/>
        <family val="3"/>
        <charset val="128"/>
      </font>
    </dxf>
    <dxf>
      <font>
        <b val="0"/>
        <i val="0"/>
        <strike val="0"/>
        <outline val="0"/>
        <shadow val="0"/>
        <vertAlign val="baseline"/>
        <name val="Meiryo UI"/>
        <family val="3"/>
        <charset val="128"/>
      </font>
      <alignment horizontal="general" vertical="center" textRotation="0" wrapText="1" indent="0" justifyLastLine="0" shrinkToFit="0" readingOrder="0"/>
    </dxf>
    <dxf>
      <font>
        <b val="0"/>
        <i val="0"/>
        <strike val="0"/>
        <outline val="0"/>
        <shadow val="0"/>
        <vertAlign val="baseline"/>
        <name val="Meiryo UI"/>
        <family val="3"/>
        <charset val="128"/>
      </font>
    </dxf>
    <dxf>
      <font>
        <b val="0"/>
        <i val="0"/>
        <strike val="0"/>
        <outline val="0"/>
        <shadow val="0"/>
        <vertAlign val="baseline"/>
        <name val="Meiryo UI"/>
        <family val="3"/>
        <charset val="128"/>
      </font>
    </dxf>
    <dxf>
      <font>
        <b val="0"/>
        <i val="0"/>
        <strike val="0"/>
        <outline val="0"/>
        <shadow val="0"/>
        <vertAlign val="baseline"/>
        <name val="Meiryo UI"/>
        <family val="3"/>
        <charset val="128"/>
      </font>
    </dxf>
    <dxf>
      <font>
        <b val="0"/>
        <i val="0"/>
        <strike val="0"/>
        <outline val="0"/>
        <shadow val="0"/>
        <vertAlign val="baseline"/>
        <name val="Meiryo UI"/>
        <family val="3"/>
        <charset val="128"/>
      </font>
    </dxf>
    <dxf>
      <font>
        <b val="0"/>
        <i val="0"/>
        <strike val="0"/>
        <outline val="0"/>
        <shadow val="0"/>
        <vertAlign val="baseline"/>
        <name val="Meiryo UI"/>
        <family val="3"/>
        <charset val="128"/>
      </font>
    </dxf>
    <dxf>
      <font>
        <b val="0"/>
        <i val="0"/>
        <color theme="1" tint="0.24994659260841701"/>
      </font>
      <fill>
        <patternFill>
          <bgColor theme="2"/>
        </patternFill>
      </fill>
      <border diagonalUp="0" diagonalDown="0">
        <left style="thin">
          <color theme="0"/>
        </left>
        <right style="thin">
          <color theme="0"/>
        </right>
        <top style="thin">
          <color theme="2"/>
        </top>
        <bottom/>
        <vertical/>
        <horizontal/>
      </border>
    </dxf>
    <dxf>
      <font>
        <b/>
        <i val="0"/>
        <color theme="0"/>
      </font>
      <fill>
        <patternFill patternType="solid">
          <fgColor theme="1" tint="4.9989318521683403E-2"/>
          <bgColor theme="1" tint="4.9989318521683403E-2"/>
        </patternFill>
      </fill>
      <border diagonalUp="0" diagonalDown="0">
        <left style="thin">
          <color theme="0"/>
        </left>
        <right style="thin">
          <color theme="0"/>
        </right>
        <top/>
        <bottom style="thin">
          <color theme="2"/>
        </bottom>
        <vertical/>
        <horizontal/>
      </border>
    </dxf>
    <dxf>
      <font>
        <b val="0"/>
        <i val="0"/>
        <color theme="1" tint="0.24994659260841701"/>
      </font>
      <border diagonalUp="0" diagonalDown="0">
        <left/>
        <right/>
        <top/>
        <bottom/>
        <vertical/>
        <horizontal style="thin">
          <color theme="2"/>
        </horizontal>
      </border>
    </dxf>
  </dxfs>
  <tableStyles count="1" defaultTableStyle="TableStyleMedium2" defaultPivotStyle="PivotStyleLight16">
    <tableStyle name="プロジェクトのパフォーマンス レポー" pivot="0" count="3" xr9:uid="{00000000-0011-0000-FFFF-FFFF00000000}">
      <tableStyleElement type="wholeTable" dxfId="72"/>
      <tableStyleElement type="headerRow" dxfId="71"/>
      <tableStyleElement type="firstRowStripe" dxfId="7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drawings/_rels/drawing12.xml.rels>&#65279;<?xml version="1.0" encoding="utf-8"?><Relationships xmlns="http://schemas.openxmlformats.org/package/2006/relationships"><Relationship Type="http://schemas.openxmlformats.org/officeDocument/2006/relationships/hyperlink" Target="#&#23450;&#32681;!A1" TargetMode="External" Id="rId1" /></Relationships>
</file>

<file path=xl/drawings/_rels/drawing21.xml.rels>&#65279;<?xml version="1.0" encoding="utf-8"?><Relationships xmlns="http://schemas.openxmlformats.org/package/2006/relationships"><Relationship Type="http://schemas.openxmlformats.org/officeDocument/2006/relationships/hyperlink" Target="#'&#12497;&#12501;&#12457;&#12540;&#12510;&#12531;&#12473; &#12524;&#12509;&#12540;&#12488;'!A1" TargetMode="External" Id="rId1" /></Relationships>
</file>

<file path=xl/drawings/drawing12.xml><?xml version="1.0" encoding="utf-8"?>
<xdr:wsDr xmlns:xdr="http://schemas.openxmlformats.org/drawingml/2006/spreadsheetDrawing" xmlns:a="http://schemas.openxmlformats.org/drawingml/2006/main">
  <xdr:twoCellAnchor editAs="oneCell">
    <xdr:from>
      <xdr:col>18</xdr:col>
      <xdr:colOff>984886</xdr:colOff>
      <xdr:row>2</xdr:row>
      <xdr:rowOff>200024</xdr:rowOff>
    </xdr:from>
    <xdr:to>
      <xdr:col>20</xdr:col>
      <xdr:colOff>15242</xdr:colOff>
      <xdr:row>2</xdr:row>
      <xdr:rowOff>476249</xdr:rowOff>
    </xdr:to>
    <xdr:sp macro="" textlink="">
      <xdr:nvSpPr>
        <xdr:cNvPr id="2" name="角丸四角形 1" descr="[定義] シートへのナビゲーション リンク">
          <a:hlinkClick xmlns:r="http://schemas.openxmlformats.org/officeDocument/2006/relationships" r:id="rId1" tooltip="選択して [定義] ワークシートに移動します"/>
          <a:extLst>
            <a:ext uri="{FF2B5EF4-FFF2-40B4-BE49-F238E27FC236}">
              <a16:creationId xmlns:a16="http://schemas.microsoft.com/office/drawing/2014/main" id="{00000000-0008-0000-0000-000002000000}"/>
            </a:ext>
          </a:extLst>
        </xdr:cNvPr>
        <xdr:cNvSpPr/>
      </xdr:nvSpPr>
      <xdr:spPr>
        <a:xfrm>
          <a:off x="16377286" y="761999"/>
          <a:ext cx="944881" cy="276225"/>
        </a:xfrm>
        <a:prstGeom prst="roundRect">
          <a:avLst>
            <a:gd name="adj" fmla="val 7292"/>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 sz="1100" b="1">
              <a:solidFill>
                <a:schemeClr val="bg1"/>
              </a:solidFill>
              <a:latin typeface="Meiryo UI" panose="020B0604030504040204" pitchFamily="50" charset="-128"/>
              <a:ea typeface="Meiryo UI" panose="020B0604030504040204" pitchFamily="50" charset="-128"/>
            </a:rPr>
            <a:t>定義</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editAs="oneCell">
    <xdr:from>
      <xdr:col>9</xdr:col>
      <xdr:colOff>171451</xdr:colOff>
      <xdr:row>2</xdr:row>
      <xdr:rowOff>85725</xdr:rowOff>
    </xdr:from>
    <xdr:to>
      <xdr:col>9</xdr:col>
      <xdr:colOff>1171575</xdr:colOff>
      <xdr:row>2</xdr:row>
      <xdr:rowOff>381000</xdr:rowOff>
    </xdr:to>
    <xdr:sp macro="" textlink="">
      <xdr:nvSpPr>
        <xdr:cNvPr id="2" name="角丸四角形 1" descr="[パフォーマンス レポート] シートへのナビゲーション ボタン">
          <a:hlinkClick xmlns:r="http://schemas.openxmlformats.org/officeDocument/2006/relationships" r:id="rId1" tooltip="選択して [パフォーマンス レポート] ワークシートに移動します"/>
          <a:extLst>
            <a:ext uri="{FF2B5EF4-FFF2-40B4-BE49-F238E27FC236}">
              <a16:creationId xmlns:a16="http://schemas.microsoft.com/office/drawing/2014/main" id="{00000000-0008-0000-0100-000002000000}"/>
            </a:ext>
          </a:extLst>
        </xdr:cNvPr>
        <xdr:cNvSpPr/>
      </xdr:nvSpPr>
      <xdr:spPr>
        <a:xfrm>
          <a:off x="13535026" y="647700"/>
          <a:ext cx="1000124" cy="295275"/>
        </a:xfrm>
        <a:prstGeom prst="roundRect">
          <a:avLst>
            <a:gd name="adj" fmla="val 6989"/>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 sz="1100" b="1">
              <a:solidFill>
                <a:schemeClr val="bg1"/>
              </a:solidFill>
              <a:latin typeface="Meiryo UI" panose="020B0604030504040204" pitchFamily="50" charset="-128"/>
              <a:ea typeface="Meiryo UI" panose="020B0604030504040204" pitchFamily="50" charset="-128"/>
            </a:rPr>
            <a:t>レポート</a:t>
          </a:r>
          <a:endParaRPr lang="en-US" sz="1000" b="1">
            <a:solidFill>
              <a:schemeClr val="bg1"/>
            </a:solidFill>
            <a:latin typeface="Meiryo UI" panose="020B0604030504040204" pitchFamily="50" charset="-128"/>
            <a:ea typeface="Meiryo UI" panose="020B0604030504040204" pitchFamily="50" charset="-128"/>
          </a:endParaRPr>
        </a:p>
      </xdr:txBody>
    </xdr:sp>
    <xdr:clientData fPrintsWithSheet="0"/>
  </xdr:twoCellAnchor>
</xdr:wsDr>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効率" displayName="効率" ref="B7:T25" headerRowDxfId="46" dataDxfId="45" totalsRowDxfId="44">
  <autoFilter ref="B7:T25"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0000-000001000000}" name="S#" totalsRowLabel="集計" dataDxfId="42" totalsRowDxfId="43"/>
    <tableColumn id="2" xr3:uid="{00000000-0010-0000-0000-000002000000}" name="項目の説明" dataDxfId="40" totalsRowDxfId="41"/>
    <tableColumn id="3" xr3:uid="{00000000-0010-0000-0000-000003000000}" name="全体 B.A.C. (¥)" dataDxfId="38" totalsRowDxfId="39"/>
    <tableColumn id="4" xr3:uid="{00000000-0010-0000-0000-000004000000}" name="P.V. (¥)" dataDxfId="36" totalsRowDxfId="37"/>
    <tableColumn id="5" xr3:uid="{00000000-0010-0000-0000-000005000000}" name="E.V. (¥)" dataDxfId="34" totalsRowDxfId="35"/>
    <tableColumn id="6" xr3:uid="{00000000-0010-0000-0000-000006000000}" name="A.C. (¥)" dataDxfId="32" totalsRowDxfId="33"/>
    <tableColumn id="19" xr3:uid="{00000000-0010-0000-0000-000013000000}" name="P.E.A. (¥)" dataDxfId="30" totalsRowDxfId="31"/>
    <tableColumn id="7" xr3:uid="{00000000-0010-0000-0000-000007000000}" name="C.V. (¥)" dataDxfId="28" totalsRowDxfId="29">
      <calculatedColumnFormula>効率[[#This Row],[E.V. (¥)]]-効率[[#This Row],[A.C. (¥)]]</calculatedColumnFormula>
    </tableColumn>
    <tableColumn id="8" xr3:uid="{00000000-0010-0000-0000-000008000000}" name="C.V. (%)" dataDxfId="26" totalsRowDxfId="27">
      <calculatedColumnFormula>IFERROR(効率[[#This Row],[C.V. (¥)]]/効率[[#This Row],[P.V. (¥)]],0)</calculatedColumnFormula>
    </tableColumn>
    <tableColumn id="9" xr3:uid="{00000000-0010-0000-0000-000009000000}" name="S.V. (¥)" dataDxfId="24" totalsRowDxfId="25">
      <calculatedColumnFormula>IFERROR(効率[[#This Row],[E.V. (¥)]]-効率[[#This Row],[P.V. (¥)]],0)</calculatedColumnFormula>
    </tableColumn>
    <tableColumn id="10" xr3:uid="{00000000-0010-0000-0000-00000A000000}" name="S.V. (%)" dataDxfId="22" totalsRowDxfId="23">
      <calculatedColumnFormula>IFERROR(効率[[#This Row],[S.V. (¥)]]/効率[[#This Row],[P.V. (¥)]],0)</calculatedColumnFormula>
    </tableColumn>
    <tableColumn id="11" xr3:uid="{00000000-0010-0000-0000-00000B000000}" name="C.P.I." dataDxfId="20" totalsRowDxfId="21">
      <calculatedColumnFormula>IFERROR(効率[[#This Row],[E.V. (¥)]]/効率[[#This Row],[A.C. (¥)]],0)</calculatedColumnFormula>
    </tableColumn>
    <tableColumn id="12" xr3:uid="{00000000-0010-0000-0000-00000C000000}" name="S.P.I." dataDxfId="18" totalsRowDxfId="19">
      <calculatedColumnFormula>IFERROR(効率[[#This Row],[E.V. (¥)]]/効率[[#This Row],[P.V. (¥)]],0)</calculatedColumnFormula>
    </tableColumn>
    <tableColumn id="13" xr3:uid="{00000000-0010-0000-0000-00000D000000}" name="E.T.C." dataDxfId="16" totalsRowDxfId="17">
      <calculatedColumnFormula>IFERROR(効率[[#This Row],[E.A.C.]]-効率[[#This Row],[A.C. (¥)]],0)</calculatedColumnFormula>
    </tableColumn>
    <tableColumn id="14" xr3:uid="{00000000-0010-0000-0000-00000E000000}" name="E.A.C." dataDxfId="14" totalsRowDxfId="15">
      <calculatedColumnFormula>IFERROR(効率[[#This Row],[全体 B.A.C. (¥)]]/効率[[#This Row],[C.P.I.]],0)</calculatedColumnFormula>
    </tableColumn>
    <tableColumn id="15" xr3:uid="{00000000-0010-0000-0000-00000F000000}" name="V.A.C. (%)" dataDxfId="12" totalsRowDxfId="13">
      <calculatedColumnFormula>IFERROR(効率[[#This Row],[V.A.C. (¥)]]/効率[[#This Row],[全体 B.A.C. (¥)]],0)</calculatedColumnFormula>
    </tableColumn>
    <tableColumn id="16" xr3:uid="{00000000-0010-0000-0000-000010000000}" name="V.A.C. (¥)" dataDxfId="10" totalsRowDxfId="11">
      <calculatedColumnFormula>IFERROR(効率[[#This Row],[全体 B.A.C. (¥)]]-効率[[#This Row],[E.A.C.]],0)</calculatedColumnFormula>
    </tableColumn>
    <tableColumn id="17" xr3:uid="{00000000-0010-0000-0000-000011000000}" name="平均指数" dataDxfId="8" totalsRowDxfId="9">
      <calculatedColumnFormula>IFERROR((効率[[#This Row],[S.P.I.]]+効率[[#This Row],[C.P.I.]])/2,0)</calculatedColumnFormula>
    </tableColumn>
    <tableColumn id="18" xr3:uid="{00000000-0010-0000-0000-000012000000}" name="状態" totalsRowFunction="count" dataDxfId="6" totalsRowDxfId="7">
      <calculatedColumnFormula>LOOKUP(効率[[#This Row],[平均指数]],状態[下限値],状態[状態])</calculatedColumnFormula>
    </tableColumn>
  </tableColumns>
  <tableStyleInfo name="プロジェクトのパフォーマンス レポー" showFirstColumn="0" showLastColumn="0" showRowStripes="1" showColumnStripes="0"/>
  <extLst>
    <ext xmlns:x14="http://schemas.microsoft.com/office/spreadsheetml/2009/9/main" uri="{504A1905-F514-4f6f-8877-14C23A59335A}">
      <x14:table altTextSummary="成果物のプロジェクトのアイテム、予測額、達成額、正確な価格を入力します。原価の差異、効率指数、状況は自動的に更新されます"/>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定義" displayName="定義" ref="B5:F18" headerRowDxfId="69" dataDxfId="68">
  <tableColumns count="5">
    <tableColumn id="1" xr3:uid="{00000000-0010-0000-0100-000001000000}" name="S#" totalsRowLabel="集計" dataDxfId="67" totalsRowDxfId="50"/>
    <tableColumn id="2" xr3:uid="{00000000-0010-0000-0100-000002000000}" name="メートル法" dataDxfId="66" totalsRowDxfId="51"/>
    <tableColumn id="3" xr3:uid="{00000000-0010-0000-0100-000003000000}" name="略語" dataDxfId="65" totalsRowDxfId="52"/>
    <tableColumn id="4" xr3:uid="{00000000-0010-0000-0100-000004000000}" name="説明" dataDxfId="64" totalsRowDxfId="53"/>
    <tableColumn id="5" xr3:uid="{00000000-0010-0000-0100-000005000000}" name="数式と値" totalsRowFunction="count" dataDxfId="63" totalsRowDxfId="54"/>
  </tableColumns>
  <tableStyleInfo name="プロジェクトのパフォーマンス レポー" showFirstColumn="0" showLastColumn="0" showRowStripes="1" showColumnStripes="1"/>
  <extLst>
    <ext xmlns:x14="http://schemas.microsoft.com/office/spreadsheetml/2009/9/main" uri="{504A1905-F514-4f6f-8877-14C23A59335A}">
      <x14:table altTextSummary="この表でメトリックス、省略形、説明、数式を修正します"/>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状態" displayName="状態" ref="H5:J9" headerRowDxfId="62" dataDxfId="61">
  <sortState xmlns:xlrd2="http://schemas.microsoft.com/office/spreadsheetml/2017/richdata2" ref="H6:J9">
    <sortCondition ref="J5:J9"/>
  </sortState>
  <tableColumns count="3">
    <tableColumn id="1" xr3:uid="{00000000-0010-0000-0200-000001000000}" name="状態" totalsRowLabel="集計" dataDxfId="60" totalsRowDxfId="55"/>
    <tableColumn id="4" xr3:uid="{00000000-0010-0000-0200-000004000000}" name="説明" dataDxfId="59" totalsRowDxfId="56"/>
    <tableColumn id="2" xr3:uid="{00000000-0010-0000-0200-000002000000}" name="下限値" totalsRowFunction="sum" dataDxfId="58" totalsRowDxfId="57"/>
  </tableColumns>
  <tableStyleInfo name="プロジェクトのパフォーマンス レポー" showFirstColumn="0" showLastColumn="0" showRowStripes="1" showColumnStripes="0"/>
  <extLst>
    <ext xmlns:x14="http://schemas.microsoft.com/office/spreadsheetml/2009/9/main" uri="{504A1905-F514-4f6f-8877-14C23A59335A}">
      <x14:table altTextSummary="このテーブルには、[レポート] ワークシートの [状況] 列の形式を入力します。下限値を昇順で入力します"/>
    </ext>
  </extLst>
</table>
</file>

<file path=xl/theme/theme11.xml><?xml version="1.0" encoding="utf-8"?>
<a:theme xmlns:a="http://schemas.openxmlformats.org/drawingml/2006/main" name="Office Theme">
  <a:themeElements>
    <a:clrScheme name="ProjectPerformanceReport_colors">
      <a:dk1>
        <a:srgbClr val="000000"/>
      </a:dk1>
      <a:lt1>
        <a:srgbClr val="FFFFFF"/>
      </a:lt1>
      <a:dk2>
        <a:srgbClr val="323232"/>
      </a:dk2>
      <a:lt2>
        <a:srgbClr val="F0F9F9"/>
      </a:lt2>
      <a:accent1>
        <a:srgbClr val="00AFDB"/>
      </a:accent1>
      <a:accent2>
        <a:srgbClr val="5E9732"/>
      </a:accent2>
      <a:accent3>
        <a:srgbClr val="B5121B"/>
      </a:accent3>
      <a:accent4>
        <a:srgbClr val="EC881D"/>
      </a:accent4>
      <a:accent5>
        <a:srgbClr val="6054A4"/>
      </a:accent5>
      <a:accent6>
        <a:srgbClr val="EBB304"/>
      </a:accent6>
      <a:hlink>
        <a:srgbClr val="00AFDB"/>
      </a:hlink>
      <a:folHlink>
        <a:srgbClr val="6054A4"/>
      </a:folHlink>
    </a:clrScheme>
    <a:fontScheme name="ProjectPerformanceReport_fonts">
      <a:majorFont>
        <a:latin typeface="Cambria"/>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table" Target="/xl/tables/table13.xml" Id="rId3" /><Relationship Type="http://schemas.openxmlformats.org/officeDocument/2006/relationships/drawing" Target="/xl/drawings/drawing12.xml" Id="rId2" /><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21.xml" Id="rId3" /><Relationship Type="http://schemas.openxmlformats.org/officeDocument/2006/relationships/drawing" Target="/xl/drawings/drawing21.xml" Id="rId2" /><Relationship Type="http://schemas.openxmlformats.org/officeDocument/2006/relationships/printerSettings" Target="/xl/printerSettings/printerSettings21.bin" Id="rId1" /><Relationship Type="http://schemas.openxmlformats.org/officeDocument/2006/relationships/table" Target="/xl/tables/table32.xml" Id="rId4"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T25"/>
  <sheetViews>
    <sheetView showGridLines="0" tabSelected="1" zoomScaleNormal="100" workbookViewId="0"/>
  </sheetViews>
  <sheetFormatPr defaultColWidth="9.21875" defaultRowHeight="30" customHeight="1" x14ac:dyDescent="0.25"/>
  <cols>
    <col min="1" max="1" width="1.77734375" customWidth="1"/>
    <col min="2" max="2" width="8.88671875" customWidth="1"/>
    <col min="3" max="3" width="20.44140625" customWidth="1"/>
    <col min="4" max="4" width="10.109375" customWidth="1"/>
    <col min="5" max="5" width="8" customWidth="1"/>
    <col min="6" max="6" width="8.44140625" customWidth="1"/>
    <col min="7" max="7" width="7.77734375" customWidth="1"/>
    <col min="8" max="8" width="9.33203125" customWidth="1"/>
    <col min="9" max="12" width="10.33203125" customWidth="1"/>
    <col min="13" max="13" width="11.77734375" customWidth="1"/>
    <col min="14" max="18" width="10.33203125" customWidth="1"/>
    <col min="19" max="19" width="13.88671875" customWidth="1"/>
    <col min="20" max="20" width="8.44140625" customWidth="1"/>
    <col min="21" max="21" width="1.33203125" customWidth="1"/>
  </cols>
  <sheetData>
    <row r="1" spans="1:20" ht="15.75" x14ac:dyDescent="0.25">
      <c r="I1" s="14"/>
      <c r="J1" s="14"/>
      <c r="K1" s="14"/>
      <c r="L1" s="14"/>
      <c r="M1" s="15"/>
      <c r="N1" s="15"/>
      <c r="O1" s="14"/>
      <c r="P1" s="14"/>
      <c r="Q1" s="14"/>
      <c r="R1" s="14"/>
      <c r="S1" s="43" t="s">
        <v>43</v>
      </c>
      <c r="T1" s="16" t="s">
        <v>106</v>
      </c>
    </row>
    <row r="2" spans="1:20" ht="28.5" x14ac:dyDescent="0.45">
      <c r="B2" s="38" t="s">
        <v>0</v>
      </c>
      <c r="C2" s="38"/>
      <c r="D2" s="38"/>
      <c r="E2" s="38"/>
      <c r="F2" s="38"/>
      <c r="G2" s="38"/>
      <c r="H2" s="38"/>
      <c r="I2" s="38"/>
      <c r="J2" s="38"/>
      <c r="K2" s="38"/>
      <c r="L2" s="38"/>
      <c r="M2" s="38"/>
      <c r="N2" s="38"/>
      <c r="O2" s="38"/>
      <c r="P2" s="38"/>
      <c r="Q2" s="38"/>
      <c r="R2" s="38"/>
      <c r="S2" s="43" t="s">
        <v>106</v>
      </c>
      <c r="T2" s="16" t="s">
        <v>106</v>
      </c>
    </row>
    <row r="3" spans="1:20" ht="37.5" x14ac:dyDescent="0.25">
      <c r="B3" s="40" t="s">
        <v>1</v>
      </c>
      <c r="C3" s="40"/>
      <c r="D3" s="40"/>
      <c r="E3" s="40"/>
      <c r="F3" s="40"/>
      <c r="G3" s="40"/>
      <c r="H3" s="40"/>
      <c r="I3" s="40"/>
      <c r="J3" s="40"/>
      <c r="K3" s="40"/>
      <c r="L3" s="40"/>
      <c r="M3" s="40"/>
      <c r="N3" s="40"/>
      <c r="O3" s="40"/>
      <c r="P3" s="40"/>
      <c r="Q3" s="40"/>
      <c r="R3" s="40"/>
      <c r="S3" s="16" t="s">
        <v>106</v>
      </c>
      <c r="T3" s="16" t="s">
        <v>106</v>
      </c>
    </row>
    <row r="4" spans="1:20" ht="15.75" x14ac:dyDescent="0.25">
      <c r="I4" s="14"/>
      <c r="J4" s="14"/>
      <c r="K4" s="14"/>
      <c r="L4" s="14"/>
      <c r="M4" s="15"/>
      <c r="N4" s="15"/>
      <c r="O4" s="14"/>
      <c r="P4" s="14"/>
      <c r="Q4" s="14"/>
      <c r="R4" s="14"/>
      <c r="S4" s="16" t="s">
        <v>106</v>
      </c>
      <c r="T4" s="16" t="s">
        <v>106</v>
      </c>
    </row>
    <row r="5" spans="1:20" ht="15.75" x14ac:dyDescent="0.25">
      <c r="B5" s="17"/>
      <c r="C5" s="17"/>
      <c r="D5" s="39" t="s">
        <v>29</v>
      </c>
      <c r="E5" s="39"/>
      <c r="F5" s="18" t="s">
        <v>30</v>
      </c>
      <c r="G5" s="18" t="s">
        <v>31</v>
      </c>
      <c r="H5" s="18"/>
      <c r="I5" s="39" t="s">
        <v>32</v>
      </c>
      <c r="J5" s="39"/>
      <c r="K5" s="39" t="s">
        <v>34</v>
      </c>
      <c r="L5" s="39"/>
      <c r="M5" s="39" t="s">
        <v>36</v>
      </c>
      <c r="N5" s="39"/>
      <c r="O5" s="39" t="s">
        <v>39</v>
      </c>
      <c r="P5" s="39"/>
      <c r="Q5" s="39"/>
      <c r="R5" s="39"/>
      <c r="S5" s="16" t="s">
        <v>106</v>
      </c>
      <c r="T5" s="16" t="s">
        <v>106</v>
      </c>
    </row>
    <row r="6" spans="1:20" ht="6" customHeight="1" x14ac:dyDescent="0.25">
      <c r="B6" s="19"/>
      <c r="C6" s="19"/>
      <c r="D6" s="20"/>
      <c r="E6" s="21"/>
      <c r="F6" s="22"/>
      <c r="G6" s="22"/>
      <c r="H6" s="18"/>
      <c r="I6" s="20"/>
      <c r="J6" s="21"/>
      <c r="K6" s="20"/>
      <c r="L6" s="21"/>
      <c r="M6" s="20"/>
      <c r="N6" s="21"/>
      <c r="O6" s="20"/>
      <c r="P6" s="23"/>
      <c r="Q6" s="23"/>
      <c r="R6" s="21"/>
      <c r="S6" s="43" t="s">
        <v>106</v>
      </c>
      <c r="T6" s="43" t="s">
        <v>106</v>
      </c>
    </row>
    <row r="7" spans="1:20" ht="30" customHeight="1" x14ac:dyDescent="0.25">
      <c r="B7" s="24" t="s">
        <v>2</v>
      </c>
      <c r="C7" s="25" t="s">
        <v>21</v>
      </c>
      <c r="D7" s="26" t="s">
        <v>107</v>
      </c>
      <c r="E7" s="24" t="s">
        <v>99</v>
      </c>
      <c r="F7" s="24" t="s">
        <v>100</v>
      </c>
      <c r="G7" s="24" t="s">
        <v>101</v>
      </c>
      <c r="H7" s="24" t="s">
        <v>102</v>
      </c>
      <c r="I7" s="24" t="s">
        <v>103</v>
      </c>
      <c r="J7" s="24" t="s">
        <v>33</v>
      </c>
      <c r="K7" s="24" t="s">
        <v>104</v>
      </c>
      <c r="L7" s="24" t="s">
        <v>35</v>
      </c>
      <c r="M7" s="24" t="s">
        <v>37</v>
      </c>
      <c r="N7" s="24" t="s">
        <v>38</v>
      </c>
      <c r="O7" s="24" t="s">
        <v>40</v>
      </c>
      <c r="P7" s="24" t="s">
        <v>41</v>
      </c>
      <c r="Q7" s="24" t="s">
        <v>42</v>
      </c>
      <c r="R7" s="24" t="s">
        <v>105</v>
      </c>
      <c r="S7" s="24" t="s">
        <v>108</v>
      </c>
      <c r="T7" s="24" t="s">
        <v>44</v>
      </c>
    </row>
    <row r="8" spans="1:20" ht="30" customHeight="1" x14ac:dyDescent="0.25">
      <c r="A8" s="27"/>
      <c r="B8" s="28" t="s">
        <v>3</v>
      </c>
      <c r="C8" s="29" t="s">
        <v>22</v>
      </c>
      <c r="D8" s="30">
        <f>SUM(D9,D13)</f>
        <v>489</v>
      </c>
      <c r="E8" s="30">
        <f>SUM(E9,E13)</f>
        <v>254</v>
      </c>
      <c r="F8" s="30">
        <f>SUM(F9,F13)</f>
        <v>225</v>
      </c>
      <c r="G8" s="30">
        <f>SUM(G9,G13)</f>
        <v>266</v>
      </c>
      <c r="H8" s="30"/>
      <c r="I8" s="31">
        <f>効率[[#This Row],[E.V. (¥)]]-効率[[#This Row],[A.C. (¥)]]</f>
        <v>-41</v>
      </c>
      <c r="J8" s="32">
        <f>IFERROR(効率[[#This Row],[C.V. (¥)]]/効率[[#This Row],[P.V. (¥)]],0)</f>
        <v>-0.16141732283464566</v>
      </c>
      <c r="K8" s="31">
        <f>IFERROR(効率[[#This Row],[E.V. (¥)]]-効率[[#This Row],[P.V. (¥)]],0)</f>
        <v>-29</v>
      </c>
      <c r="L8" s="32">
        <f>IFERROR(効率[[#This Row],[S.V. (¥)]]/効率[[#This Row],[P.V. (¥)]],0)</f>
        <v>-0.1141732283464567</v>
      </c>
      <c r="M8" s="44">
        <f>IFERROR(効率[[#This Row],[E.V. (¥)]]/効率[[#This Row],[A.C. (¥)]],0)</f>
        <v>0.84586466165413532</v>
      </c>
      <c r="N8" s="44">
        <f>IFERROR(効率[[#This Row],[E.V. (¥)]]/効率[[#This Row],[P.V. (¥)]],0)</f>
        <v>0.88582677165354329</v>
      </c>
      <c r="O8" s="33">
        <f>IFERROR(効率[[#This Row],[E.A.C.]]-効率[[#This Row],[A.C. (¥)]],0)</f>
        <v>312.10666666666668</v>
      </c>
      <c r="P8" s="33">
        <f>IFERROR(効率[[#This Row],[全体 B.A.C. (¥)]]/効率[[#This Row],[C.P.I.]],0)</f>
        <v>578.10666666666668</v>
      </c>
      <c r="Q8" s="32">
        <f>IFERROR(効率[[#This Row],[V.A.C. (¥)]]/効率[[#This Row],[全体 B.A.C. (¥)]],0)</f>
        <v>-0.18222222222222226</v>
      </c>
      <c r="R8" s="31">
        <f>IFERROR(効率[[#This Row],[全体 B.A.C. (¥)]]-効率[[#This Row],[E.A.C.]],0)</f>
        <v>-89.106666666666683</v>
      </c>
      <c r="S8" s="44">
        <f>IFERROR((効率[[#This Row],[S.P.I.]]+効率[[#This Row],[C.P.I.]])/2,0)</f>
        <v>0.86584571665383936</v>
      </c>
      <c r="T8" s="34" t="str">
        <f>LOOKUP(効率[[#This Row],[平均指数]],状態[下限値],状態[状態])</f>
        <v>オレンジ</v>
      </c>
    </row>
    <row r="9" spans="1:20" ht="30" customHeight="1" x14ac:dyDescent="0.25">
      <c r="A9" s="27"/>
      <c r="B9" s="35" t="s">
        <v>4</v>
      </c>
      <c r="C9" s="36" t="s">
        <v>23</v>
      </c>
      <c r="D9" s="5">
        <f>SUM(D10:D12)</f>
        <v>186</v>
      </c>
      <c r="E9" s="5">
        <f>SUM(E10:E12)</f>
        <v>93</v>
      </c>
      <c r="F9" s="5">
        <f>SUM(F10:F12)</f>
        <v>90</v>
      </c>
      <c r="G9" s="5">
        <f>SUM(G10:G12)</f>
        <v>100</v>
      </c>
      <c r="H9" s="5"/>
      <c r="I9" s="31">
        <f>効率[[#This Row],[E.V. (¥)]]-効率[[#This Row],[A.C. (¥)]]</f>
        <v>-10</v>
      </c>
      <c r="J9" s="32">
        <f>IFERROR(効率[[#This Row],[C.V. (¥)]]/効率[[#This Row],[P.V. (¥)]],0)</f>
        <v>-0.10752688172043011</v>
      </c>
      <c r="K9" s="31">
        <f>IFERROR(効率[[#This Row],[E.V. (¥)]]-効率[[#This Row],[P.V. (¥)]],0)</f>
        <v>-3</v>
      </c>
      <c r="L9" s="32">
        <f>IFERROR(効率[[#This Row],[S.V. (¥)]]/効率[[#This Row],[P.V. (¥)]],0)</f>
        <v>-3.2258064516129031E-2</v>
      </c>
      <c r="M9" s="44">
        <f>IFERROR(効率[[#This Row],[E.V. (¥)]]/効率[[#This Row],[A.C. (¥)]],0)</f>
        <v>0.9</v>
      </c>
      <c r="N9" s="44">
        <f>IFERROR(効率[[#This Row],[E.V. (¥)]]/効率[[#This Row],[P.V. (¥)]],0)</f>
        <v>0.967741935483871</v>
      </c>
      <c r="O9" s="33">
        <f>IFERROR(効率[[#This Row],[E.A.C.]]-効率[[#This Row],[A.C. (¥)]],0)</f>
        <v>106.66666666666666</v>
      </c>
      <c r="P9" s="33">
        <f>IFERROR(効率[[#This Row],[全体 B.A.C. (¥)]]/効率[[#This Row],[C.P.I.]],0)</f>
        <v>206.66666666666666</v>
      </c>
      <c r="Q9" s="32">
        <f>IFERROR(効率[[#This Row],[V.A.C. (¥)]]/効率[[#This Row],[全体 B.A.C. (¥)]],0)</f>
        <v>-0.11111111111111106</v>
      </c>
      <c r="R9" s="31">
        <f>IFERROR(効率[[#This Row],[全体 B.A.C. (¥)]]-効率[[#This Row],[E.A.C.]],0)</f>
        <v>-20.666666666666657</v>
      </c>
      <c r="S9" s="44">
        <f>IFERROR((効率[[#This Row],[S.P.I.]]+効率[[#This Row],[C.P.I.]])/2,0)</f>
        <v>0.93387096774193545</v>
      </c>
      <c r="T9" s="34" t="str">
        <f>LOOKUP(効率[[#This Row],[平均指数]],状態[下限値],状態[状態])</f>
        <v>オレンジ</v>
      </c>
    </row>
    <row r="10" spans="1:20" ht="30" customHeight="1" x14ac:dyDescent="0.25">
      <c r="B10" s="35" t="s">
        <v>5</v>
      </c>
      <c r="C10" s="37" t="s">
        <v>24</v>
      </c>
      <c r="D10" s="5">
        <v>100</v>
      </c>
      <c r="E10" s="5">
        <v>55</v>
      </c>
      <c r="F10" s="5">
        <v>50</v>
      </c>
      <c r="G10" s="5">
        <v>60</v>
      </c>
      <c r="H10" s="5"/>
      <c r="I10" s="31">
        <f>効率[[#This Row],[E.V. (¥)]]-効率[[#This Row],[A.C. (¥)]]</f>
        <v>-10</v>
      </c>
      <c r="J10" s="32">
        <f>IFERROR(効率[[#This Row],[C.V. (¥)]]/効率[[#This Row],[P.V. (¥)]],0)</f>
        <v>-0.18181818181818182</v>
      </c>
      <c r="K10" s="31">
        <f>IFERROR(効率[[#This Row],[E.V. (¥)]]-効率[[#This Row],[P.V. (¥)]],0)</f>
        <v>-5</v>
      </c>
      <c r="L10" s="32">
        <f>IFERROR(効率[[#This Row],[S.V. (¥)]]/効率[[#This Row],[P.V. (¥)]],0)</f>
        <v>-9.0909090909090912E-2</v>
      </c>
      <c r="M10" s="44">
        <f>IFERROR(効率[[#This Row],[E.V. (¥)]]/効率[[#This Row],[A.C. (¥)]],0)</f>
        <v>0.83333333333333337</v>
      </c>
      <c r="N10" s="44">
        <f>IFERROR(効率[[#This Row],[E.V. (¥)]]/効率[[#This Row],[P.V. (¥)]],0)</f>
        <v>0.90909090909090906</v>
      </c>
      <c r="O10" s="33">
        <f>IFERROR(効率[[#This Row],[E.A.C.]]-効率[[#This Row],[A.C. (¥)]],0)</f>
        <v>60</v>
      </c>
      <c r="P10" s="33">
        <f>IFERROR(効率[[#This Row],[全体 B.A.C. (¥)]]/効率[[#This Row],[C.P.I.]],0)</f>
        <v>120</v>
      </c>
      <c r="Q10" s="32">
        <f>IFERROR(効率[[#This Row],[V.A.C. (¥)]]/効率[[#This Row],[全体 B.A.C. (¥)]],0)</f>
        <v>-0.2</v>
      </c>
      <c r="R10" s="31">
        <f>IFERROR(効率[[#This Row],[全体 B.A.C. (¥)]]-効率[[#This Row],[E.A.C.]],0)</f>
        <v>-20</v>
      </c>
      <c r="S10" s="44">
        <f>IFERROR((効率[[#This Row],[S.P.I.]]+効率[[#This Row],[C.P.I.]])/2,0)</f>
        <v>0.87121212121212122</v>
      </c>
      <c r="T10" s="34" t="str">
        <f>LOOKUP(効率[[#This Row],[平均指数]],状態[下限値],状態[状態])</f>
        <v>オレンジ</v>
      </c>
    </row>
    <row r="11" spans="1:20" ht="30" customHeight="1" x14ac:dyDescent="0.25">
      <c r="B11" s="35" t="s">
        <v>6</v>
      </c>
      <c r="C11" s="37" t="s">
        <v>25</v>
      </c>
      <c r="D11" s="5">
        <v>28</v>
      </c>
      <c r="E11" s="5">
        <v>13</v>
      </c>
      <c r="F11" s="5">
        <v>14</v>
      </c>
      <c r="G11" s="5">
        <v>18</v>
      </c>
      <c r="H11" s="5"/>
      <c r="I11" s="31">
        <f>効率[[#This Row],[E.V. (¥)]]-効率[[#This Row],[A.C. (¥)]]</f>
        <v>-4</v>
      </c>
      <c r="J11" s="32">
        <f>IFERROR(効率[[#This Row],[C.V. (¥)]]/効率[[#This Row],[P.V. (¥)]],0)</f>
        <v>-0.30769230769230771</v>
      </c>
      <c r="K11" s="31">
        <f>IFERROR(効率[[#This Row],[E.V. (¥)]]-効率[[#This Row],[P.V. (¥)]],0)</f>
        <v>1</v>
      </c>
      <c r="L11" s="32">
        <f>IFERROR(効率[[#This Row],[S.V. (¥)]]/効率[[#This Row],[P.V. (¥)]],0)</f>
        <v>7.6923076923076927E-2</v>
      </c>
      <c r="M11" s="44">
        <f>IFERROR(効率[[#This Row],[E.V. (¥)]]/効率[[#This Row],[A.C. (¥)]],0)</f>
        <v>0.77777777777777779</v>
      </c>
      <c r="N11" s="44">
        <f>IFERROR(効率[[#This Row],[E.V. (¥)]]/効率[[#This Row],[P.V. (¥)]],0)</f>
        <v>1.0769230769230769</v>
      </c>
      <c r="O11" s="33">
        <f>IFERROR(効率[[#This Row],[E.A.C.]]-効率[[#This Row],[A.C. (¥)]],0)</f>
        <v>18</v>
      </c>
      <c r="P11" s="33">
        <f>IFERROR(効率[[#This Row],[全体 B.A.C. (¥)]]/効率[[#This Row],[C.P.I.]],0)</f>
        <v>36</v>
      </c>
      <c r="Q11" s="32">
        <f>IFERROR(効率[[#This Row],[V.A.C. (¥)]]/効率[[#This Row],[全体 B.A.C. (¥)]],0)</f>
        <v>-0.2857142857142857</v>
      </c>
      <c r="R11" s="31">
        <f>IFERROR(効率[[#This Row],[全体 B.A.C. (¥)]]-効率[[#This Row],[E.A.C.]],0)</f>
        <v>-8</v>
      </c>
      <c r="S11" s="44">
        <f>IFERROR((効率[[#This Row],[S.P.I.]]+効率[[#This Row],[C.P.I.]])/2,0)</f>
        <v>0.92735042735042739</v>
      </c>
      <c r="T11" s="34" t="str">
        <f>LOOKUP(効率[[#This Row],[平均指数]],状態[下限値],状態[状態])</f>
        <v>オレンジ</v>
      </c>
    </row>
    <row r="12" spans="1:20" ht="30" customHeight="1" x14ac:dyDescent="0.25">
      <c r="B12" s="35" t="s">
        <v>7</v>
      </c>
      <c r="C12" s="37" t="s">
        <v>26</v>
      </c>
      <c r="D12" s="5">
        <v>58</v>
      </c>
      <c r="E12" s="5">
        <v>25</v>
      </c>
      <c r="F12" s="5">
        <v>26</v>
      </c>
      <c r="G12" s="5">
        <v>22</v>
      </c>
      <c r="H12" s="5"/>
      <c r="I12" s="31">
        <f>効率[[#This Row],[E.V. (¥)]]-効率[[#This Row],[A.C. (¥)]]</f>
        <v>4</v>
      </c>
      <c r="J12" s="32">
        <f>IFERROR(効率[[#This Row],[C.V. (¥)]]/効率[[#This Row],[P.V. (¥)]],0)</f>
        <v>0.16</v>
      </c>
      <c r="K12" s="31">
        <f>IFERROR(効率[[#This Row],[E.V. (¥)]]-効率[[#This Row],[P.V. (¥)]],0)</f>
        <v>1</v>
      </c>
      <c r="L12" s="32">
        <f>IFERROR(効率[[#This Row],[S.V. (¥)]]/効率[[#This Row],[P.V. (¥)]],0)</f>
        <v>0.04</v>
      </c>
      <c r="M12" s="44">
        <f>IFERROR(効率[[#This Row],[E.V. (¥)]]/効率[[#This Row],[A.C. (¥)]],0)</f>
        <v>1.1818181818181819</v>
      </c>
      <c r="N12" s="44">
        <f>IFERROR(効率[[#This Row],[E.V. (¥)]]/効率[[#This Row],[P.V. (¥)]],0)</f>
        <v>1.04</v>
      </c>
      <c r="O12" s="33">
        <f>IFERROR(効率[[#This Row],[E.A.C.]]-効率[[#This Row],[A.C. (¥)]],0)</f>
        <v>27.076923076923073</v>
      </c>
      <c r="P12" s="33">
        <f>IFERROR(効率[[#This Row],[全体 B.A.C. (¥)]]/効率[[#This Row],[C.P.I.]],0)</f>
        <v>49.076923076923073</v>
      </c>
      <c r="Q12" s="32">
        <f>IFERROR(効率[[#This Row],[V.A.C. (¥)]]/効率[[#This Row],[全体 B.A.C. (¥)]],0)</f>
        <v>0.15384615384615391</v>
      </c>
      <c r="R12" s="31">
        <f>IFERROR(効率[[#This Row],[全体 B.A.C. (¥)]]-効率[[#This Row],[E.A.C.]],0)</f>
        <v>8.9230769230769269</v>
      </c>
      <c r="S12" s="44">
        <f>IFERROR((効率[[#This Row],[S.P.I.]]+効率[[#This Row],[C.P.I.]])/2,0)</f>
        <v>1.1109090909090908</v>
      </c>
      <c r="T12" s="34" t="str">
        <f>LOOKUP(効率[[#This Row],[平均指数]],状態[下限値],状態[状態])</f>
        <v>緑</v>
      </c>
    </row>
    <row r="13" spans="1:20" ht="30" customHeight="1" x14ac:dyDescent="0.25">
      <c r="A13" s="27"/>
      <c r="B13" s="35" t="s">
        <v>8</v>
      </c>
      <c r="C13" s="36" t="s">
        <v>27</v>
      </c>
      <c r="D13" s="5">
        <f>SUM(D14:D16)</f>
        <v>303</v>
      </c>
      <c r="E13" s="5">
        <f>SUM(E14:E16)</f>
        <v>161</v>
      </c>
      <c r="F13" s="5">
        <f>SUM(F14:F16)</f>
        <v>135</v>
      </c>
      <c r="G13" s="5">
        <f>SUM(G14:G16)</f>
        <v>166</v>
      </c>
      <c r="H13" s="5"/>
      <c r="I13" s="31">
        <f>効率[[#This Row],[E.V. (¥)]]-効率[[#This Row],[A.C. (¥)]]</f>
        <v>-31</v>
      </c>
      <c r="J13" s="32">
        <f>IFERROR(効率[[#This Row],[C.V. (¥)]]/効率[[#This Row],[P.V. (¥)]],0)</f>
        <v>-0.19254658385093168</v>
      </c>
      <c r="K13" s="31">
        <f>IFERROR(効率[[#This Row],[E.V. (¥)]]-効率[[#This Row],[P.V. (¥)]],0)</f>
        <v>-26</v>
      </c>
      <c r="L13" s="32">
        <f>IFERROR(効率[[#This Row],[S.V. (¥)]]/効率[[#This Row],[P.V. (¥)]],0)</f>
        <v>-0.16149068322981366</v>
      </c>
      <c r="M13" s="44">
        <f>IFERROR(効率[[#This Row],[E.V. (¥)]]/効率[[#This Row],[A.C. (¥)]],0)</f>
        <v>0.81325301204819278</v>
      </c>
      <c r="N13" s="44">
        <f>IFERROR(効率[[#This Row],[E.V. (¥)]]/効率[[#This Row],[P.V. (¥)]],0)</f>
        <v>0.83850931677018636</v>
      </c>
      <c r="O13" s="33">
        <f>IFERROR(効率[[#This Row],[E.A.C.]]-効率[[#This Row],[A.C. (¥)]],0)</f>
        <v>206.57777777777778</v>
      </c>
      <c r="P13" s="33">
        <f>IFERROR(効率[[#This Row],[全体 B.A.C. (¥)]]/効率[[#This Row],[C.P.I.]],0)</f>
        <v>372.57777777777778</v>
      </c>
      <c r="Q13" s="32">
        <f>IFERROR(効率[[#This Row],[V.A.C. (¥)]]/効率[[#This Row],[全体 B.A.C. (¥)]],0)</f>
        <v>-0.22962962962962966</v>
      </c>
      <c r="R13" s="31">
        <f>IFERROR(効率[[#This Row],[全体 B.A.C. (¥)]]-効率[[#This Row],[E.A.C.]],0)</f>
        <v>-69.577777777777783</v>
      </c>
      <c r="S13" s="44">
        <f>IFERROR((効率[[#This Row],[S.P.I.]]+効率[[#This Row],[C.P.I.]])/2,0)</f>
        <v>0.82588116440918957</v>
      </c>
      <c r="T13" s="34" t="str">
        <f>LOOKUP(効率[[#This Row],[平均指数]],状態[下限値],状態[状態])</f>
        <v>赤</v>
      </c>
    </row>
    <row r="14" spans="1:20" ht="30" customHeight="1" x14ac:dyDescent="0.25">
      <c r="B14" s="35" t="s">
        <v>9</v>
      </c>
      <c r="C14" s="37" t="s">
        <v>24</v>
      </c>
      <c r="D14" s="5">
        <v>180</v>
      </c>
      <c r="E14" s="5">
        <v>92</v>
      </c>
      <c r="F14" s="5">
        <v>80</v>
      </c>
      <c r="G14" s="5">
        <v>100</v>
      </c>
      <c r="H14" s="5"/>
      <c r="I14" s="31">
        <f>効率[[#This Row],[E.V. (¥)]]-効率[[#This Row],[A.C. (¥)]]</f>
        <v>-20</v>
      </c>
      <c r="J14" s="32">
        <f>IFERROR(効率[[#This Row],[C.V. (¥)]]/効率[[#This Row],[P.V. (¥)]],0)</f>
        <v>-0.21739130434782608</v>
      </c>
      <c r="K14" s="31">
        <f>IFERROR(効率[[#This Row],[E.V. (¥)]]-効率[[#This Row],[P.V. (¥)]],0)</f>
        <v>-12</v>
      </c>
      <c r="L14" s="32">
        <f>IFERROR(効率[[#This Row],[S.V. (¥)]]/効率[[#This Row],[P.V. (¥)]],0)</f>
        <v>-0.13043478260869565</v>
      </c>
      <c r="M14" s="44">
        <f>IFERROR(効率[[#This Row],[E.V. (¥)]]/効率[[#This Row],[A.C. (¥)]],0)</f>
        <v>0.8</v>
      </c>
      <c r="N14" s="44">
        <f>IFERROR(効率[[#This Row],[E.V. (¥)]]/効率[[#This Row],[P.V. (¥)]],0)</f>
        <v>0.86956521739130432</v>
      </c>
      <c r="O14" s="33">
        <f>IFERROR(効率[[#This Row],[E.A.C.]]-効率[[#This Row],[A.C. (¥)]],0)</f>
        <v>125</v>
      </c>
      <c r="P14" s="33">
        <f>IFERROR(効率[[#This Row],[全体 B.A.C. (¥)]]/効率[[#This Row],[C.P.I.]],0)</f>
        <v>225</v>
      </c>
      <c r="Q14" s="32">
        <f>IFERROR(効率[[#This Row],[V.A.C. (¥)]]/効率[[#This Row],[全体 B.A.C. (¥)]],0)</f>
        <v>-0.25</v>
      </c>
      <c r="R14" s="31">
        <f>IFERROR(効率[[#This Row],[全体 B.A.C. (¥)]]-効率[[#This Row],[E.A.C.]],0)</f>
        <v>-45</v>
      </c>
      <c r="S14" s="44">
        <f>IFERROR((効率[[#This Row],[S.P.I.]]+効率[[#This Row],[C.P.I.]])/2,0)</f>
        <v>0.83478260869565224</v>
      </c>
      <c r="T14" s="34" t="str">
        <f>LOOKUP(効率[[#This Row],[平均指数]],状態[下限値],状態[状態])</f>
        <v>赤</v>
      </c>
    </row>
    <row r="15" spans="1:20" ht="30" customHeight="1" x14ac:dyDescent="0.25">
      <c r="B15" s="35" t="s">
        <v>10</v>
      </c>
      <c r="C15" s="37" t="s">
        <v>25</v>
      </c>
      <c r="D15" s="5">
        <v>45</v>
      </c>
      <c r="E15" s="5">
        <v>35</v>
      </c>
      <c r="F15" s="5">
        <v>20</v>
      </c>
      <c r="G15" s="5">
        <v>30</v>
      </c>
      <c r="H15" s="5"/>
      <c r="I15" s="31">
        <f>効率[[#This Row],[E.V. (¥)]]-効率[[#This Row],[A.C. (¥)]]</f>
        <v>-10</v>
      </c>
      <c r="J15" s="32">
        <f>IFERROR(効率[[#This Row],[C.V. (¥)]]/効率[[#This Row],[P.V. (¥)]],0)</f>
        <v>-0.2857142857142857</v>
      </c>
      <c r="K15" s="31">
        <f>IFERROR(効率[[#This Row],[E.V. (¥)]]-効率[[#This Row],[P.V. (¥)]],0)</f>
        <v>-15</v>
      </c>
      <c r="L15" s="32">
        <f>IFERROR(効率[[#This Row],[S.V. (¥)]]/効率[[#This Row],[P.V. (¥)]],0)</f>
        <v>-0.42857142857142855</v>
      </c>
      <c r="M15" s="44">
        <f>IFERROR(効率[[#This Row],[E.V. (¥)]]/効率[[#This Row],[A.C. (¥)]],0)</f>
        <v>0.66666666666666663</v>
      </c>
      <c r="N15" s="44">
        <f>IFERROR(効率[[#This Row],[E.V. (¥)]]/効率[[#This Row],[P.V. (¥)]],0)</f>
        <v>0.5714285714285714</v>
      </c>
      <c r="O15" s="33">
        <f>IFERROR(効率[[#This Row],[E.A.C.]]-効率[[#This Row],[A.C. (¥)]],0)</f>
        <v>37.5</v>
      </c>
      <c r="P15" s="33">
        <f>IFERROR(効率[[#This Row],[全体 B.A.C. (¥)]]/効率[[#This Row],[C.P.I.]],0)</f>
        <v>67.5</v>
      </c>
      <c r="Q15" s="32">
        <f>IFERROR(効率[[#This Row],[V.A.C. (¥)]]/効率[[#This Row],[全体 B.A.C. (¥)]],0)</f>
        <v>-0.5</v>
      </c>
      <c r="R15" s="31">
        <f>IFERROR(効率[[#This Row],[全体 B.A.C. (¥)]]-効率[[#This Row],[E.A.C.]],0)</f>
        <v>-22.5</v>
      </c>
      <c r="S15" s="44">
        <f>IFERROR((効率[[#This Row],[S.P.I.]]+効率[[#This Row],[C.P.I.]])/2,0)</f>
        <v>0.61904761904761907</v>
      </c>
      <c r="T15" s="34" t="str">
        <f>LOOKUP(効率[[#This Row],[平均指数]],状態[下限値],状態[状態])</f>
        <v>黒</v>
      </c>
    </row>
    <row r="16" spans="1:20" ht="30" customHeight="1" x14ac:dyDescent="0.25">
      <c r="B16" s="35" t="s">
        <v>11</v>
      </c>
      <c r="C16" s="37" t="s">
        <v>26</v>
      </c>
      <c r="D16" s="5">
        <v>78</v>
      </c>
      <c r="E16" s="5">
        <v>34</v>
      </c>
      <c r="F16" s="5">
        <v>35</v>
      </c>
      <c r="G16" s="5">
        <v>36</v>
      </c>
      <c r="H16" s="5"/>
      <c r="I16" s="31">
        <f>効率[[#This Row],[E.V. (¥)]]-効率[[#This Row],[A.C. (¥)]]</f>
        <v>-1</v>
      </c>
      <c r="J16" s="32">
        <f>IFERROR(効率[[#This Row],[C.V. (¥)]]/効率[[#This Row],[P.V. (¥)]],0)</f>
        <v>-2.9411764705882353E-2</v>
      </c>
      <c r="K16" s="31">
        <f>IFERROR(効率[[#This Row],[E.V. (¥)]]-効率[[#This Row],[P.V. (¥)]],0)</f>
        <v>1</v>
      </c>
      <c r="L16" s="32">
        <f>IFERROR(効率[[#This Row],[S.V. (¥)]]/効率[[#This Row],[P.V. (¥)]],0)</f>
        <v>2.9411764705882353E-2</v>
      </c>
      <c r="M16" s="44">
        <f>IFERROR(効率[[#This Row],[E.V. (¥)]]/効率[[#This Row],[A.C. (¥)]],0)</f>
        <v>0.97222222222222221</v>
      </c>
      <c r="N16" s="44">
        <f>IFERROR(効率[[#This Row],[E.V. (¥)]]/効率[[#This Row],[P.V. (¥)]],0)</f>
        <v>1.0294117647058822</v>
      </c>
      <c r="O16" s="33">
        <f>IFERROR(効率[[#This Row],[E.A.C.]]-効率[[#This Row],[A.C. (¥)]],0)</f>
        <v>44.228571428571428</v>
      </c>
      <c r="P16" s="33">
        <f>IFERROR(効率[[#This Row],[全体 B.A.C. (¥)]]/効率[[#This Row],[C.P.I.]],0)</f>
        <v>80.228571428571428</v>
      </c>
      <c r="Q16" s="32">
        <f>IFERROR(効率[[#This Row],[V.A.C. (¥)]]/効率[[#This Row],[全体 B.A.C. (¥)]],0)</f>
        <v>-2.857142857142856E-2</v>
      </c>
      <c r="R16" s="31">
        <f>IFERROR(効率[[#This Row],[全体 B.A.C. (¥)]]-効率[[#This Row],[E.A.C.]],0)</f>
        <v>-2.2285714285714278</v>
      </c>
      <c r="S16" s="44">
        <f>IFERROR((効率[[#This Row],[S.P.I.]]+効率[[#This Row],[C.P.I.]])/2,0)</f>
        <v>1.0008169934640523</v>
      </c>
      <c r="T16" s="34" t="str">
        <f>LOOKUP(効率[[#This Row],[平均指数]],状態[下限値],状態[状態])</f>
        <v>緑</v>
      </c>
    </row>
    <row r="17" spans="1:20" ht="30" customHeight="1" x14ac:dyDescent="0.25">
      <c r="A17" s="27"/>
      <c r="B17" s="28" t="s">
        <v>12</v>
      </c>
      <c r="C17" s="29" t="s">
        <v>28</v>
      </c>
      <c r="D17" s="30">
        <f>SUM(D18,D22)</f>
        <v>705</v>
      </c>
      <c r="E17" s="30">
        <f>SUM(E18,E22)</f>
        <v>363</v>
      </c>
      <c r="F17" s="30">
        <f>SUM(F18,F22)</f>
        <v>405</v>
      </c>
      <c r="G17" s="30">
        <f>SUM(G18,G22)</f>
        <v>430</v>
      </c>
      <c r="H17" s="30"/>
      <c r="I17" s="31">
        <f>効率[[#This Row],[E.V. (¥)]]-効率[[#This Row],[A.C. (¥)]]</f>
        <v>-25</v>
      </c>
      <c r="J17" s="32">
        <f>IFERROR(効率[[#This Row],[C.V. (¥)]]/効率[[#This Row],[P.V. (¥)]],0)</f>
        <v>-6.8870523415977963E-2</v>
      </c>
      <c r="K17" s="31">
        <f>IFERROR(効率[[#This Row],[E.V. (¥)]]-効率[[#This Row],[P.V. (¥)]],0)</f>
        <v>42</v>
      </c>
      <c r="L17" s="32">
        <f>IFERROR(効率[[#This Row],[S.V. (¥)]]/効率[[#This Row],[P.V. (¥)]],0)</f>
        <v>0.11570247933884298</v>
      </c>
      <c r="M17" s="44">
        <f>IFERROR(効率[[#This Row],[E.V. (¥)]]/効率[[#This Row],[A.C. (¥)]],0)</f>
        <v>0.94186046511627908</v>
      </c>
      <c r="N17" s="44">
        <f>IFERROR(効率[[#This Row],[E.V. (¥)]]/効率[[#This Row],[P.V. (¥)]],0)</f>
        <v>1.115702479338843</v>
      </c>
      <c r="O17" s="33">
        <f>IFERROR(効率[[#This Row],[E.A.C.]]-効率[[#This Row],[A.C. (¥)]],0)</f>
        <v>318.51851851851848</v>
      </c>
      <c r="P17" s="33">
        <f>IFERROR(効率[[#This Row],[全体 B.A.C. (¥)]]/効率[[#This Row],[C.P.I.]],0)</f>
        <v>748.51851851851848</v>
      </c>
      <c r="Q17" s="32">
        <f>IFERROR(効率[[#This Row],[V.A.C. (¥)]]/効率[[#This Row],[全体 B.A.C. (¥)]],0)</f>
        <v>-6.1728395061728336E-2</v>
      </c>
      <c r="R17" s="31">
        <f>IFERROR(効率[[#This Row],[全体 B.A.C. (¥)]]-効率[[#This Row],[E.A.C.]],0)</f>
        <v>-43.518518518518476</v>
      </c>
      <c r="S17" s="44">
        <f>IFERROR((効率[[#This Row],[S.P.I.]]+効率[[#This Row],[C.P.I.]])/2,0)</f>
        <v>1.028781472227561</v>
      </c>
      <c r="T17" s="34" t="str">
        <f>LOOKUP(効率[[#This Row],[平均指数]],状態[下限値],状態[状態])</f>
        <v>緑</v>
      </c>
    </row>
    <row r="18" spans="1:20" ht="30" customHeight="1" x14ac:dyDescent="0.25">
      <c r="A18" s="27"/>
      <c r="B18" s="35" t="s">
        <v>13</v>
      </c>
      <c r="C18" s="36" t="s">
        <v>23</v>
      </c>
      <c r="D18" s="5">
        <f>SUM(D19:D21)</f>
        <v>375</v>
      </c>
      <c r="E18" s="5">
        <f>SUM(E19:E21)</f>
        <v>148</v>
      </c>
      <c r="F18" s="5">
        <f>SUM(F19:F21)</f>
        <v>210</v>
      </c>
      <c r="G18" s="5">
        <f>SUM(G19:G21)</f>
        <v>225</v>
      </c>
      <c r="H18" s="5"/>
      <c r="I18" s="31">
        <f>効率[[#This Row],[E.V. (¥)]]-効率[[#This Row],[A.C. (¥)]]</f>
        <v>-15</v>
      </c>
      <c r="J18" s="32">
        <f>IFERROR(効率[[#This Row],[C.V. (¥)]]/効率[[#This Row],[P.V. (¥)]],0)</f>
        <v>-0.10135135135135136</v>
      </c>
      <c r="K18" s="31">
        <f>IFERROR(効率[[#This Row],[E.V. (¥)]]-効率[[#This Row],[P.V. (¥)]],0)</f>
        <v>62</v>
      </c>
      <c r="L18" s="32">
        <f>IFERROR(効率[[#This Row],[S.V. (¥)]]/効率[[#This Row],[P.V. (¥)]],0)</f>
        <v>0.41891891891891891</v>
      </c>
      <c r="M18" s="44">
        <f>IFERROR(効率[[#This Row],[E.V. (¥)]]/効率[[#This Row],[A.C. (¥)]],0)</f>
        <v>0.93333333333333335</v>
      </c>
      <c r="N18" s="44">
        <f>IFERROR(効率[[#This Row],[E.V. (¥)]]/効率[[#This Row],[P.V. (¥)]],0)</f>
        <v>1.4189189189189189</v>
      </c>
      <c r="O18" s="33">
        <f>IFERROR(効率[[#This Row],[E.A.C.]]-効率[[#This Row],[A.C. (¥)]],0)</f>
        <v>176.78571428571428</v>
      </c>
      <c r="P18" s="33">
        <f>IFERROR(効率[[#This Row],[全体 B.A.C. (¥)]]/効率[[#This Row],[C.P.I.]],0)</f>
        <v>401.78571428571428</v>
      </c>
      <c r="Q18" s="32">
        <f>IFERROR(効率[[#This Row],[V.A.C. (¥)]]/効率[[#This Row],[全体 B.A.C. (¥)]],0)</f>
        <v>-7.1428571428571411E-2</v>
      </c>
      <c r="R18" s="31">
        <f>IFERROR(効率[[#This Row],[全体 B.A.C. (¥)]]-効率[[#This Row],[E.A.C.]],0)</f>
        <v>-26.785714285714278</v>
      </c>
      <c r="S18" s="44">
        <f>IFERROR((効率[[#This Row],[S.P.I.]]+効率[[#This Row],[C.P.I.]])/2,0)</f>
        <v>1.176126126126126</v>
      </c>
      <c r="T18" s="34" t="str">
        <f>LOOKUP(効率[[#This Row],[平均指数]],状態[下限値],状態[状態])</f>
        <v>緑</v>
      </c>
    </row>
    <row r="19" spans="1:20" ht="30" customHeight="1" x14ac:dyDescent="0.25">
      <c r="B19" s="35" t="s">
        <v>14</v>
      </c>
      <c r="C19" s="37" t="s">
        <v>24</v>
      </c>
      <c r="D19" s="5">
        <v>250</v>
      </c>
      <c r="E19" s="5">
        <v>55</v>
      </c>
      <c r="F19" s="5">
        <v>125</v>
      </c>
      <c r="G19" s="5">
        <v>150</v>
      </c>
      <c r="H19" s="5"/>
      <c r="I19" s="31">
        <f>効率[[#This Row],[E.V. (¥)]]-効率[[#This Row],[A.C. (¥)]]</f>
        <v>-25</v>
      </c>
      <c r="J19" s="32">
        <f>IFERROR(効率[[#This Row],[C.V. (¥)]]/効率[[#This Row],[P.V. (¥)]],0)</f>
        <v>-0.45454545454545453</v>
      </c>
      <c r="K19" s="31">
        <f>IFERROR(効率[[#This Row],[E.V. (¥)]]-効率[[#This Row],[P.V. (¥)]],0)</f>
        <v>70</v>
      </c>
      <c r="L19" s="32">
        <f>IFERROR(効率[[#This Row],[S.V. (¥)]]/効率[[#This Row],[P.V. (¥)]],0)</f>
        <v>1.2727272727272727</v>
      </c>
      <c r="M19" s="44">
        <f>IFERROR(効率[[#This Row],[E.V. (¥)]]/効率[[#This Row],[A.C. (¥)]],0)</f>
        <v>0.83333333333333337</v>
      </c>
      <c r="N19" s="44">
        <f>IFERROR(効率[[#This Row],[E.V. (¥)]]/効率[[#This Row],[P.V. (¥)]],0)</f>
        <v>2.2727272727272729</v>
      </c>
      <c r="O19" s="33">
        <f>IFERROR(効率[[#This Row],[E.A.C.]]-効率[[#This Row],[A.C. (¥)]],0)</f>
        <v>150</v>
      </c>
      <c r="P19" s="33">
        <f>IFERROR(効率[[#This Row],[全体 B.A.C. (¥)]]/効率[[#This Row],[C.P.I.]],0)</f>
        <v>300</v>
      </c>
      <c r="Q19" s="32">
        <f>IFERROR(効率[[#This Row],[V.A.C. (¥)]]/効率[[#This Row],[全体 B.A.C. (¥)]],0)</f>
        <v>-0.2</v>
      </c>
      <c r="R19" s="31">
        <f>IFERROR(効率[[#This Row],[全体 B.A.C. (¥)]]-効率[[#This Row],[E.A.C.]],0)</f>
        <v>-50</v>
      </c>
      <c r="S19" s="44">
        <f>IFERROR((効率[[#This Row],[S.P.I.]]+効率[[#This Row],[C.P.I.]])/2,0)</f>
        <v>1.5530303030303032</v>
      </c>
      <c r="T19" s="34" t="str">
        <f>LOOKUP(効率[[#This Row],[平均指数]],状態[下限値],状態[状態])</f>
        <v>緑</v>
      </c>
    </row>
    <row r="20" spans="1:20" ht="30" customHeight="1" x14ac:dyDescent="0.25">
      <c r="B20" s="35" t="s">
        <v>15</v>
      </c>
      <c r="C20" s="37" t="s">
        <v>25</v>
      </c>
      <c r="D20" s="5">
        <v>100</v>
      </c>
      <c r="E20" s="5">
        <v>82</v>
      </c>
      <c r="F20" s="5">
        <v>70</v>
      </c>
      <c r="G20" s="5">
        <v>65</v>
      </c>
      <c r="H20" s="5"/>
      <c r="I20" s="31">
        <f>効率[[#This Row],[E.V. (¥)]]-効率[[#This Row],[A.C. (¥)]]</f>
        <v>5</v>
      </c>
      <c r="J20" s="32">
        <f>IFERROR(効率[[#This Row],[C.V. (¥)]]/効率[[#This Row],[P.V. (¥)]],0)</f>
        <v>6.097560975609756E-2</v>
      </c>
      <c r="K20" s="31">
        <f>IFERROR(効率[[#This Row],[E.V. (¥)]]-効率[[#This Row],[P.V. (¥)]],0)</f>
        <v>-12</v>
      </c>
      <c r="L20" s="32">
        <f>IFERROR(効率[[#This Row],[S.V. (¥)]]/効率[[#This Row],[P.V. (¥)]],0)</f>
        <v>-0.14634146341463414</v>
      </c>
      <c r="M20" s="44">
        <f>IFERROR(効率[[#This Row],[E.V. (¥)]]/効率[[#This Row],[A.C. (¥)]],0)</f>
        <v>1.0769230769230769</v>
      </c>
      <c r="N20" s="44">
        <f>IFERROR(効率[[#This Row],[E.V. (¥)]]/効率[[#This Row],[P.V. (¥)]],0)</f>
        <v>0.85365853658536583</v>
      </c>
      <c r="O20" s="33">
        <f>IFERROR(効率[[#This Row],[E.A.C.]]-効率[[#This Row],[A.C. (¥)]],0)</f>
        <v>27.857142857142861</v>
      </c>
      <c r="P20" s="33">
        <f>IFERROR(効率[[#This Row],[全体 B.A.C. (¥)]]/効率[[#This Row],[C.P.I.]],0)</f>
        <v>92.857142857142861</v>
      </c>
      <c r="Q20" s="32">
        <f>IFERROR(効率[[#This Row],[V.A.C. (¥)]]/効率[[#This Row],[全体 B.A.C. (¥)]],0)</f>
        <v>7.1428571428571383E-2</v>
      </c>
      <c r="R20" s="31">
        <f>IFERROR(効率[[#This Row],[全体 B.A.C. (¥)]]-効率[[#This Row],[E.A.C.]],0)</f>
        <v>7.1428571428571388</v>
      </c>
      <c r="S20" s="44">
        <f>IFERROR((効率[[#This Row],[S.P.I.]]+効率[[#This Row],[C.P.I.]])/2,0)</f>
        <v>0.96529080675422141</v>
      </c>
      <c r="T20" s="34" t="str">
        <f>LOOKUP(効率[[#This Row],[平均指数]],状態[下限値],状態[状態])</f>
        <v>オレンジ</v>
      </c>
    </row>
    <row r="21" spans="1:20" ht="30" customHeight="1" x14ac:dyDescent="0.25">
      <c r="B21" s="35" t="s">
        <v>16</v>
      </c>
      <c r="C21" s="37" t="s">
        <v>26</v>
      </c>
      <c r="D21" s="5">
        <v>25</v>
      </c>
      <c r="E21" s="5">
        <v>11</v>
      </c>
      <c r="F21" s="5">
        <v>15</v>
      </c>
      <c r="G21" s="5">
        <v>10</v>
      </c>
      <c r="H21" s="5"/>
      <c r="I21" s="31">
        <f>効率[[#This Row],[E.V. (¥)]]-効率[[#This Row],[A.C. (¥)]]</f>
        <v>5</v>
      </c>
      <c r="J21" s="32">
        <f>IFERROR(効率[[#This Row],[C.V. (¥)]]/効率[[#This Row],[P.V. (¥)]],0)</f>
        <v>0.45454545454545453</v>
      </c>
      <c r="K21" s="31">
        <f>IFERROR(効率[[#This Row],[E.V. (¥)]]-効率[[#This Row],[P.V. (¥)]],0)</f>
        <v>4</v>
      </c>
      <c r="L21" s="32">
        <f>IFERROR(効率[[#This Row],[S.V. (¥)]]/効率[[#This Row],[P.V. (¥)]],0)</f>
        <v>0.36363636363636365</v>
      </c>
      <c r="M21" s="44">
        <f>IFERROR(効率[[#This Row],[E.V. (¥)]]/効率[[#This Row],[A.C. (¥)]],0)</f>
        <v>1.5</v>
      </c>
      <c r="N21" s="44">
        <f>IFERROR(効率[[#This Row],[E.V. (¥)]]/効率[[#This Row],[P.V. (¥)]],0)</f>
        <v>1.3636363636363635</v>
      </c>
      <c r="O21" s="33">
        <f>IFERROR(効率[[#This Row],[E.A.C.]]-効率[[#This Row],[A.C. (¥)]],0)</f>
        <v>6.6666666666666679</v>
      </c>
      <c r="P21" s="33">
        <f>IFERROR(効率[[#This Row],[全体 B.A.C. (¥)]]/効率[[#This Row],[C.P.I.]],0)</f>
        <v>16.666666666666668</v>
      </c>
      <c r="Q21" s="32">
        <f>IFERROR(効率[[#This Row],[V.A.C. (¥)]]/効率[[#This Row],[全体 B.A.C. (¥)]],0)</f>
        <v>0.33333333333333326</v>
      </c>
      <c r="R21" s="31">
        <f>IFERROR(効率[[#This Row],[全体 B.A.C. (¥)]]-効率[[#This Row],[E.A.C.]],0)</f>
        <v>8.3333333333333321</v>
      </c>
      <c r="S21" s="44">
        <f>IFERROR((効率[[#This Row],[S.P.I.]]+効率[[#This Row],[C.P.I.]])/2,0)</f>
        <v>1.4318181818181817</v>
      </c>
      <c r="T21" s="34" t="str">
        <f>LOOKUP(効率[[#This Row],[平均指数]],状態[下限値],状態[状態])</f>
        <v>緑</v>
      </c>
    </row>
    <row r="22" spans="1:20" ht="30" customHeight="1" x14ac:dyDescent="0.25">
      <c r="A22" s="27"/>
      <c r="B22" s="35" t="s">
        <v>17</v>
      </c>
      <c r="C22" s="36" t="s">
        <v>27</v>
      </c>
      <c r="D22" s="5">
        <f>SUM(D23:D25)</f>
        <v>330</v>
      </c>
      <c r="E22" s="5">
        <f>SUM(E23:E25)</f>
        <v>215</v>
      </c>
      <c r="F22" s="5">
        <f>SUM(F23:F25)</f>
        <v>195</v>
      </c>
      <c r="G22" s="5">
        <f>SUM(G23:G25)</f>
        <v>205</v>
      </c>
      <c r="H22" s="5"/>
      <c r="I22" s="31">
        <f>効率[[#This Row],[E.V. (¥)]]-効率[[#This Row],[A.C. (¥)]]</f>
        <v>-10</v>
      </c>
      <c r="J22" s="32">
        <f>IFERROR(効率[[#This Row],[C.V. (¥)]]/効率[[#This Row],[P.V. (¥)]],0)</f>
        <v>-4.6511627906976744E-2</v>
      </c>
      <c r="K22" s="31">
        <f>IFERROR(効率[[#This Row],[E.V. (¥)]]-効率[[#This Row],[P.V. (¥)]],0)</f>
        <v>-20</v>
      </c>
      <c r="L22" s="32">
        <f>IFERROR(効率[[#This Row],[S.V. (¥)]]/効率[[#This Row],[P.V. (¥)]],0)</f>
        <v>-9.3023255813953487E-2</v>
      </c>
      <c r="M22" s="44">
        <f>IFERROR(効率[[#This Row],[E.V. (¥)]]/効率[[#This Row],[A.C. (¥)]],0)</f>
        <v>0.95121951219512191</v>
      </c>
      <c r="N22" s="44">
        <f>IFERROR(効率[[#This Row],[E.V. (¥)]]/効率[[#This Row],[P.V. (¥)]],0)</f>
        <v>0.90697674418604646</v>
      </c>
      <c r="O22" s="33">
        <f>IFERROR(効率[[#This Row],[E.A.C.]]-効率[[#This Row],[A.C. (¥)]],0)</f>
        <v>141.92307692307696</v>
      </c>
      <c r="P22" s="33">
        <f>IFERROR(効率[[#This Row],[全体 B.A.C. (¥)]]/効率[[#This Row],[C.P.I.]],0)</f>
        <v>346.92307692307696</v>
      </c>
      <c r="Q22" s="32">
        <f>IFERROR(効率[[#This Row],[V.A.C. (¥)]]/効率[[#This Row],[全体 B.A.C. (¥)]],0)</f>
        <v>-5.1282051282051398E-2</v>
      </c>
      <c r="R22" s="31">
        <f>IFERROR(効率[[#This Row],[全体 B.A.C. (¥)]]-効率[[#This Row],[E.A.C.]],0)</f>
        <v>-16.923076923076962</v>
      </c>
      <c r="S22" s="44">
        <f>IFERROR((効率[[#This Row],[S.P.I.]]+効率[[#This Row],[C.P.I.]])/2,0)</f>
        <v>0.92909812819058413</v>
      </c>
      <c r="T22" s="34" t="str">
        <f>LOOKUP(効率[[#This Row],[平均指数]],状態[下限値],状態[状態])</f>
        <v>オレンジ</v>
      </c>
    </row>
    <row r="23" spans="1:20" ht="30" customHeight="1" x14ac:dyDescent="0.25">
      <c r="B23" s="35" t="s">
        <v>18</v>
      </c>
      <c r="C23" s="37" t="s">
        <v>24</v>
      </c>
      <c r="D23" s="5">
        <v>90</v>
      </c>
      <c r="E23" s="5">
        <v>55</v>
      </c>
      <c r="F23" s="5">
        <v>60</v>
      </c>
      <c r="G23" s="5">
        <v>50</v>
      </c>
      <c r="H23" s="5"/>
      <c r="I23" s="31">
        <f>効率[[#This Row],[E.V. (¥)]]-効率[[#This Row],[A.C. (¥)]]</f>
        <v>10</v>
      </c>
      <c r="J23" s="32">
        <f>IFERROR(効率[[#This Row],[C.V. (¥)]]/効率[[#This Row],[P.V. (¥)]],0)</f>
        <v>0.18181818181818182</v>
      </c>
      <c r="K23" s="31">
        <f>IFERROR(効率[[#This Row],[E.V. (¥)]]-効率[[#This Row],[P.V. (¥)]],0)</f>
        <v>5</v>
      </c>
      <c r="L23" s="32">
        <f>IFERROR(効率[[#This Row],[S.V. (¥)]]/効率[[#This Row],[P.V. (¥)]],0)</f>
        <v>9.0909090909090912E-2</v>
      </c>
      <c r="M23" s="44">
        <f>IFERROR(効率[[#This Row],[E.V. (¥)]]/効率[[#This Row],[A.C. (¥)]],0)</f>
        <v>1.2</v>
      </c>
      <c r="N23" s="44">
        <f>IFERROR(効率[[#This Row],[E.V. (¥)]]/効率[[#This Row],[P.V. (¥)]],0)</f>
        <v>1.0909090909090908</v>
      </c>
      <c r="O23" s="33">
        <f>IFERROR(効率[[#This Row],[E.A.C.]]-効率[[#This Row],[A.C. (¥)]],0)</f>
        <v>25</v>
      </c>
      <c r="P23" s="33">
        <f>IFERROR(効率[[#This Row],[全体 B.A.C. (¥)]]/効率[[#This Row],[C.P.I.]],0)</f>
        <v>75</v>
      </c>
      <c r="Q23" s="32">
        <f>IFERROR(効率[[#This Row],[V.A.C. (¥)]]/効率[[#This Row],[全体 B.A.C. (¥)]],0)</f>
        <v>0.16666666666666666</v>
      </c>
      <c r="R23" s="31">
        <f>IFERROR(効率[[#This Row],[全体 B.A.C. (¥)]]-効率[[#This Row],[E.A.C.]],0)</f>
        <v>15</v>
      </c>
      <c r="S23" s="44">
        <f>IFERROR((効率[[#This Row],[S.P.I.]]+効率[[#This Row],[C.P.I.]])/2,0)</f>
        <v>1.1454545454545455</v>
      </c>
      <c r="T23" s="34" t="str">
        <f>LOOKUP(効率[[#This Row],[平均指数]],状態[下限値],状態[状態])</f>
        <v>緑</v>
      </c>
    </row>
    <row r="24" spans="1:20" ht="30" customHeight="1" x14ac:dyDescent="0.25">
      <c r="B24" s="35" t="s">
        <v>19</v>
      </c>
      <c r="C24" s="37" t="s">
        <v>25</v>
      </c>
      <c r="D24" s="5">
        <v>90</v>
      </c>
      <c r="E24" s="5">
        <v>60</v>
      </c>
      <c r="F24" s="5">
        <v>50</v>
      </c>
      <c r="G24" s="5">
        <v>45</v>
      </c>
      <c r="H24" s="5"/>
      <c r="I24" s="31">
        <f>効率[[#This Row],[E.V. (¥)]]-効率[[#This Row],[A.C. (¥)]]</f>
        <v>5</v>
      </c>
      <c r="J24" s="32">
        <f>IFERROR(効率[[#This Row],[C.V. (¥)]]/効率[[#This Row],[P.V. (¥)]],0)</f>
        <v>8.3333333333333329E-2</v>
      </c>
      <c r="K24" s="31">
        <f>IFERROR(効率[[#This Row],[E.V. (¥)]]-効率[[#This Row],[P.V. (¥)]],0)</f>
        <v>-10</v>
      </c>
      <c r="L24" s="32">
        <f>IFERROR(効率[[#This Row],[S.V. (¥)]]/効率[[#This Row],[P.V. (¥)]],0)</f>
        <v>-0.16666666666666666</v>
      </c>
      <c r="M24" s="44">
        <f>IFERROR(効率[[#This Row],[E.V. (¥)]]/効率[[#This Row],[A.C. (¥)]],0)</f>
        <v>1.1111111111111112</v>
      </c>
      <c r="N24" s="44">
        <f>IFERROR(効率[[#This Row],[E.V. (¥)]]/効率[[#This Row],[P.V. (¥)]],0)</f>
        <v>0.83333333333333337</v>
      </c>
      <c r="O24" s="33">
        <f>IFERROR(効率[[#This Row],[E.A.C.]]-効率[[#This Row],[A.C. (¥)]],0)</f>
        <v>36</v>
      </c>
      <c r="P24" s="33">
        <f>IFERROR(効率[[#This Row],[全体 B.A.C. (¥)]]/効率[[#This Row],[C.P.I.]],0)</f>
        <v>81</v>
      </c>
      <c r="Q24" s="32">
        <f>IFERROR(効率[[#This Row],[V.A.C. (¥)]]/効率[[#This Row],[全体 B.A.C. (¥)]],0)</f>
        <v>0.1</v>
      </c>
      <c r="R24" s="31">
        <f>IFERROR(効率[[#This Row],[全体 B.A.C. (¥)]]-効率[[#This Row],[E.A.C.]],0)</f>
        <v>9</v>
      </c>
      <c r="S24" s="44">
        <f>IFERROR((効率[[#This Row],[S.P.I.]]+効率[[#This Row],[C.P.I.]])/2,0)</f>
        <v>0.97222222222222232</v>
      </c>
      <c r="T24" s="34" t="str">
        <f>LOOKUP(効率[[#This Row],[平均指数]],状態[下限値],状態[状態])</f>
        <v>オレンジ</v>
      </c>
    </row>
    <row r="25" spans="1:20" ht="30" customHeight="1" x14ac:dyDescent="0.25">
      <c r="B25" s="35" t="s">
        <v>20</v>
      </c>
      <c r="C25" s="37" t="s">
        <v>26</v>
      </c>
      <c r="D25" s="5">
        <v>150</v>
      </c>
      <c r="E25" s="5">
        <v>100</v>
      </c>
      <c r="F25" s="5">
        <v>85</v>
      </c>
      <c r="G25" s="5">
        <v>110</v>
      </c>
      <c r="H25" s="5"/>
      <c r="I25" s="31">
        <f>効率[[#This Row],[E.V. (¥)]]-効率[[#This Row],[A.C. (¥)]]</f>
        <v>-25</v>
      </c>
      <c r="J25" s="32">
        <f>IFERROR(効率[[#This Row],[C.V. (¥)]]/効率[[#This Row],[P.V. (¥)]],0)</f>
        <v>-0.25</v>
      </c>
      <c r="K25" s="31">
        <f>IFERROR(効率[[#This Row],[E.V. (¥)]]-効率[[#This Row],[P.V. (¥)]],0)</f>
        <v>-15</v>
      </c>
      <c r="L25" s="32">
        <f>IFERROR(効率[[#This Row],[S.V. (¥)]]/効率[[#This Row],[P.V. (¥)]],0)</f>
        <v>-0.15</v>
      </c>
      <c r="M25" s="44">
        <f>IFERROR(効率[[#This Row],[E.V. (¥)]]/効率[[#This Row],[A.C. (¥)]],0)</f>
        <v>0.77272727272727271</v>
      </c>
      <c r="N25" s="44">
        <f>IFERROR(効率[[#This Row],[E.V. (¥)]]/効率[[#This Row],[P.V. (¥)]],0)</f>
        <v>0.85</v>
      </c>
      <c r="O25" s="33">
        <f>IFERROR(効率[[#This Row],[E.A.C.]]-効率[[#This Row],[A.C. (¥)]],0)</f>
        <v>84.117647058823536</v>
      </c>
      <c r="P25" s="33">
        <f>IFERROR(効率[[#This Row],[全体 B.A.C. (¥)]]/効率[[#This Row],[C.P.I.]],0)</f>
        <v>194.11764705882354</v>
      </c>
      <c r="Q25" s="32">
        <f>IFERROR(効率[[#This Row],[V.A.C. (¥)]]/効率[[#This Row],[全体 B.A.C. (¥)]],0)</f>
        <v>-0.29411764705882359</v>
      </c>
      <c r="R25" s="31">
        <f>IFERROR(効率[[#This Row],[全体 B.A.C. (¥)]]-効率[[#This Row],[E.A.C.]],0)</f>
        <v>-44.117647058823536</v>
      </c>
      <c r="S25" s="44">
        <f>IFERROR((効率[[#This Row],[S.P.I.]]+効率[[#This Row],[C.P.I.]])/2,0)</f>
        <v>0.81136363636363629</v>
      </c>
      <c r="T25" s="34" t="str">
        <f>LOOKUP(効率[[#This Row],[平均指数]],状態[下限値],状態[状態])</f>
        <v>赤</v>
      </c>
    </row>
  </sheetData>
  <mergeCells count="7">
    <mergeCell ref="B2:R2"/>
    <mergeCell ref="O5:R5"/>
    <mergeCell ref="B3:R3"/>
    <mergeCell ref="D5:E5"/>
    <mergeCell ref="I5:J5"/>
    <mergeCell ref="K5:L5"/>
    <mergeCell ref="M5:N5"/>
  </mergeCells>
  <phoneticPr fontId="11"/>
  <conditionalFormatting sqref="T26:T65481">
    <cfRule type="cellIs" dxfId="49" priority="9" stopIfTrue="1" operator="equal">
      <formula>"緑"</formula>
    </cfRule>
    <cfRule type="cellIs" dxfId="48" priority="10" stopIfTrue="1" operator="equal">
      <formula>"YELLOW"</formula>
    </cfRule>
    <cfRule type="cellIs" dxfId="47" priority="11" stopIfTrue="1" operator="equal">
      <formula>"赤"</formula>
    </cfRule>
  </conditionalFormatting>
  <conditionalFormatting sqref="T8:T25">
    <cfRule type="expression" dxfId="5" priority="4">
      <formula>$T8="黒"</formula>
    </cfRule>
    <cfRule type="expression" dxfId="4" priority="5">
      <formula>$T8="緑"</formula>
    </cfRule>
    <cfRule type="expression" dxfId="3" priority="6">
      <formula>$T8="赤"</formula>
    </cfRule>
    <cfRule type="expression" dxfId="2" priority="7">
      <formula>$T8="オレンジ"</formula>
    </cfRule>
    <cfRule type="expression" dxfId="1" priority="8">
      <formula>$T8=""</formula>
    </cfRule>
  </conditionalFormatting>
  <conditionalFormatting sqref="I8:L25 Q8:R25">
    <cfRule type="expression" dxfId="0" priority="1">
      <formula>I8&lt;0</formula>
    </cfRule>
  </conditionalFormatting>
  <dataValidations count="30">
    <dataValidation allowBlank="1" showInputMessage="1" showErrorMessage="1" prompt="このブックでプロジェクト パフォーマンス レポートを作成します。このワークシートにパフォーマンス テーブルの詳細を入力します。セル S1 を選択して [定義] ワークシートに移動します" sqref="A1" xr:uid="{00000000-0002-0000-0000-000000000000}"/>
    <dataValidation allowBlank="1" showInputMessage="1" showErrorMessage="1" prompt="このセルにはこのワークシートのタイトルが表示され、下のセルにはサブタイトルが表示されます" sqref="B2" xr:uid="{00000000-0002-0000-0000-000001000000}"/>
    <dataValidation allowBlank="1" showInputMessage="1" showErrorMessage="1" prompt="このセルにはサブタイトルが表示されます。セル B7 から始まる表に詳細を入力します" sqref="B3" xr:uid="{00000000-0002-0000-0000-000002000000}"/>
    <dataValidation allowBlank="1" showInputMessage="1" showErrorMessage="1" prompt="実際の値は下の表の列 G に表示されます" sqref="G5" xr:uid="{00000000-0002-0000-0000-000003000000}"/>
    <dataValidation allowBlank="1" showInputMessage="1" showErrorMessage="1" prompt="この見出しの下にあるこの列にプロジェクトのシリアル番号と成果物を入力します" sqref="B7" xr:uid="{00000000-0002-0000-0000-000004000000}"/>
    <dataValidation allowBlank="1" showInputMessage="1" showErrorMessage="1" prompt="この見出しの下にあるこの列に項目の説明を入力します" sqref="C7" xr:uid="{00000000-0002-0000-0000-000005000000}"/>
    <dataValidation allowBlank="1" showInputMessage="1" showErrorMessage="1" prompt="この見出しの下にあるこの列に成果物の総予算の金額を入力します。プロジェクトおよびプログラムの総予算は自動的に計算されます" sqref="D7" xr:uid="{00000000-0002-0000-0000-000006000000}"/>
    <dataValidation allowBlank="1" showInputMessage="1" showErrorMessage="1" prompt="この見出しの下にあるこの列に成果物のプランド バリューを入力します。プロジェクトおよびプログラムのプランド バリューの金額は自動的に計算されます" sqref="E7" xr:uid="{00000000-0002-0000-0000-000007000000}"/>
    <dataValidation allowBlank="1" showInputMessage="1" showErrorMessage="1" prompt="この見出しの下にあるこの列に成果物のアーンド バリューを入力します。プロジェクトおよびプログラムのアーンド バリューの金額は自動的に計算されます" sqref="F7" xr:uid="{00000000-0002-0000-0000-000008000000}"/>
    <dataValidation allowBlank="1" showInputMessage="1" showErrorMessage="1" prompt="この見出しの下にあるこの列に成果物の実績コストを入力します。プロジェクトおよびプログラムの実績コストは自動的に計算されます" sqref="G7" xr:uid="{00000000-0002-0000-0000-000009000000}"/>
    <dataValidation allowBlank="1" showInputMessage="1" showErrorMessage="1" prompt="この見出しの下にあるこの列では、プランド バリュー、アーンド バリュー、実績コストのスパークラインが自動的に計算されます" sqref="H7" xr:uid="{00000000-0002-0000-0000-00000A000000}"/>
    <dataValidation allowBlank="1" showInputMessage="1" showErrorMessage="1" prompt="この見出しの下にあるこの列では、コスト差異が自動的に計算されます" sqref="I7" xr:uid="{00000000-0002-0000-0000-00000B000000}"/>
    <dataValidation allowBlank="1" showInputMessage="1" showErrorMessage="1" prompt="この見出しの下にあるこの列では、コスト差異の比率が自動的に計算されます" sqref="J7" xr:uid="{00000000-0002-0000-0000-00000C000000}"/>
    <dataValidation allowBlank="1" showInputMessage="1" showErrorMessage="1" prompt="この見出しの下にあるこの列では、スケジュール差異が自動的に計算されます" sqref="K7" xr:uid="{00000000-0002-0000-0000-00000D000000}"/>
    <dataValidation allowBlank="1" showInputMessage="1" showErrorMessage="1" prompt="この見出しの下にあるこの列では、スケジュール差異の比率が自動的に計算されます" sqref="L7" xr:uid="{00000000-0002-0000-0000-00000E000000}"/>
    <dataValidation allowBlank="1" showInputMessage="1" showErrorMessage="1" prompt="この見出しの下にあるこの列では、コスト効率指数が自動的に計算されます" sqref="M7" xr:uid="{00000000-0002-0000-0000-00000F000000}"/>
    <dataValidation allowBlank="1" showInputMessage="1" showErrorMessage="1" prompt="この見出しの下にあるこの列では、スケジュール効率指数が自動的に計算されます" sqref="N7" xr:uid="{00000000-0002-0000-0000-000010000000}"/>
    <dataValidation allowBlank="1" showInputMessage="1" showErrorMessage="1" prompt="この見出しの下にあるこの列では、完了までのコスト予測が自動的に計算されます" sqref="O7" xr:uid="{00000000-0002-0000-0000-000011000000}"/>
    <dataValidation allowBlank="1" showInputMessage="1" showErrorMessage="1" prompt="この見出しの下にあるこの列では、完了時コスト予測が自動的に計算されます" sqref="P7" xr:uid="{00000000-0002-0000-0000-000012000000}"/>
    <dataValidation allowBlank="1" showInputMessage="1" showErrorMessage="1" prompt="この見出しの下にあるこの列では、完了時コスト差異の比率が自動的に計算されます" sqref="Q7" xr:uid="{00000000-0002-0000-0000-000013000000}"/>
    <dataValidation allowBlank="1" showInputMessage="1" showErrorMessage="1" prompt="この見出しの下にあるこの列では、完了時コスト差異額が自動的に計算されます" sqref="R7" xr:uid="{00000000-0002-0000-0000-000014000000}"/>
    <dataValidation allowBlank="1" showInputMessage="1" showErrorMessage="1" prompt="この見出しの下にあるこの列では、平均指数が自動的に計算されます" sqref="S7" xr:uid="{00000000-0002-0000-0000-000015000000}"/>
    <dataValidation allowBlank="1" showInputMessage="1" showErrorMessage="1" prompt="状態は自動的に更新され、RGB カラー R=64 G=64 B=64 の黒、R=181 G=18 B=27 の赤、R=121 G=69 B=11 のオレンジ、R=70 G=114 B=37 の緑で強調表示されます" sqref="T7" xr:uid="{00000000-0002-0000-0000-000016000000}"/>
    <dataValidation allowBlank="1" showInputMessage="1" showErrorMessage="1" prompt="[定義] ワークシートへのナビゲーション リンクは、このセルに表示されます" sqref="S1" xr:uid="{00000000-0002-0000-0000-000017000000}"/>
    <dataValidation allowBlank="1" showInputMessage="1" showErrorMessage="1" prompt="予算値は下の表の列 D および E に表示されます" sqref="D5:E5" xr:uid="{00000000-0002-0000-0000-000018000000}"/>
    <dataValidation allowBlank="1" showInputMessage="1" showErrorMessage="1" prompt="アーンド バリューは下の表にある列 F に表示されます" sqref="F5" xr:uid="{00000000-0002-0000-0000-000019000000}"/>
    <dataValidation allowBlank="1" showInputMessage="1" showErrorMessage="1" prompt="コスト値は下の表にある列 I および J に表示されます" sqref="I5:J5" xr:uid="{00000000-0002-0000-0000-00001A000000}"/>
    <dataValidation allowBlank="1" showInputMessage="1" showErrorMessage="1" prompt="スケジュール値は下の表にある列 K および L に表示されます" sqref="K5:L5" xr:uid="{00000000-0002-0000-0000-00001B000000}"/>
    <dataValidation allowBlank="1" showInputMessage="1" showErrorMessage="1" prompt="効率指数値は下の表にある列 M および N に表示されます" sqref="M5:N5" xr:uid="{00000000-0002-0000-0000-00001C000000}"/>
    <dataValidation allowBlank="1" showInputMessage="1" showErrorMessage="1" prompt="予測値は下の表にある列 O および R に表示されます" sqref="O5:R5" xr:uid="{00000000-0002-0000-0000-00001D000000}"/>
  </dataValidations>
  <hyperlinks>
    <hyperlink ref="S1:T6" location="Definitions!A1" tooltip="選択して [定義] ワークシートに移動します" display="DEFINITIONS" xr:uid="{00000000-0004-0000-0000-000000000000}"/>
    <hyperlink ref="S2" location="定義!A1" tooltip="選択して [定義] ワークシートに移動します" display="定義!A1" xr:uid="{CBA88EF1-22A2-4F6F-8F81-C460716D25AF}"/>
    <hyperlink ref="S3" location="定義!A1" tooltip="選択して [定義] ワークシートに移動します" display="定義!A1" xr:uid="{FDF39A74-3224-4C0A-9C32-35EE1FBC0448}"/>
    <hyperlink ref="S4" location="定義!A1" tooltip="選択して [定義] ワークシートに移動します" display="定義!A1" xr:uid="{AF8A198D-3539-45F4-B059-4998E89BA48E}"/>
    <hyperlink ref="S5" location="定義!A1" tooltip="選択して [定義] ワークシートに移動します" display="定義!A1" xr:uid="{6FA73B35-9FE5-492E-90EA-9AB2DF5DBD7D}"/>
    <hyperlink ref="T5" location="定義!A1" tooltip="選択して [定義] ワークシートに移動します" display="定義!A1" xr:uid="{F7E05E2B-0469-455C-A7FE-16759E7A70A6}"/>
    <hyperlink ref="T4" location="定義!A1" tooltip="選択して [定義] ワークシートに移動します" display="定義!A1" xr:uid="{962AC585-1E7A-4E22-982E-50E480230BFC}"/>
    <hyperlink ref="T3" location="定義!A1" tooltip="選択して [定義] ワークシートに移動します" display="定義!A1" xr:uid="{4BA8CAA6-035F-4D5B-8E53-FE03B991F943}"/>
    <hyperlink ref="T2" location="定義!A1" tooltip="選択して [定義] ワークシートに移動します" display="定義!A1" xr:uid="{615321D1-12AD-414D-9283-C2AE3B31527D}"/>
    <hyperlink ref="T1" location="定義!A1" tooltip="選択して [定義] ワークシートに移動します" display="定義!A1" xr:uid="{5E87076F-23B4-4856-A937-BC5263178C01}"/>
    <hyperlink ref="S1" location="定義!A1" tooltip="選択して [定義] ワークシートに移動します" display="定義" xr:uid="{1FDA0B59-467B-4417-B76A-537032874786}"/>
    <hyperlink ref="S6" location="定義!A1" tooltip="選択して [定義] ワークシートに移動します" display="定義!A1" xr:uid="{B05FC24D-3457-4248-80FD-EACE9E3111A3}"/>
    <hyperlink ref="T6" location="定義!A1" tooltip="選択して [定義] ワークシートに移動します" display="定義!A1" xr:uid="{BDA2802D-5B59-4FB4-88B8-0C9D3F7C4A44}"/>
  </hyperlinks>
  <printOptions horizontalCentered="1"/>
  <pageMargins left="0.25" right="0.25" top="0.75" bottom="0.75" header="0.3" footer="0.3"/>
  <pageSetup paperSize="9" scale="58" fitToHeight="0" orientation="landscape" r:id="rId1"/>
  <headerFooter differentFirst="1" alignWithMargins="0">
    <oddFooter>Page &amp;P of &amp;N</oddFooter>
  </headerFooter>
  <drawing r:id="rId2"/>
  <tableParts count="1">
    <tablePart r:id="rId3"/>
  </tableParts>
  <extLst>
    <ext xmlns:x14="http://schemas.microsoft.com/office/spreadsheetml/2009/9/main" uri="{05C60535-1F16-4fd2-B633-F4F36F0B64E0}">
      <x14:sparklineGroups xmlns:xm="http://schemas.microsoft.com/office/excel/2006/main">
        <x14:sparklineGroup displayEmptyCellsAs="gap" markers="1" high="1" low="1" negative="1" xr2:uid="{00000000-0003-0000-0000-000000000000}">
          <x14:colorSeries theme="3" tint="9.9978637043366805E-2"/>
          <x14:colorNegative rgb="FFFFB620"/>
          <x14:colorAxis rgb="FF000000"/>
          <x14:colorMarkers theme="6"/>
          <x14:colorFirst rgb="FF5687C2"/>
          <x14:colorLast rgb="FF359CEB"/>
          <x14:colorHigh theme="4" tint="-0.499984740745262"/>
          <x14:colorLow theme="6"/>
          <x14:sparklines>
            <x14:sparkline>
              <xm:f>'パフォーマンス レポート'!E8:G8</xm:f>
              <xm:sqref>H8</xm:sqref>
            </x14:sparkline>
            <x14:sparkline>
              <xm:f>'パフォーマンス レポート'!E9:G9</xm:f>
              <xm:sqref>H9</xm:sqref>
            </x14:sparkline>
            <x14:sparkline>
              <xm:f>'パフォーマンス レポート'!E10:G10</xm:f>
              <xm:sqref>H10</xm:sqref>
            </x14:sparkline>
            <x14:sparkline>
              <xm:f>'パフォーマンス レポート'!E11:G11</xm:f>
              <xm:sqref>H11</xm:sqref>
            </x14:sparkline>
            <x14:sparkline>
              <xm:f>'パフォーマンス レポート'!E12:G12</xm:f>
              <xm:sqref>H12</xm:sqref>
            </x14:sparkline>
            <x14:sparkline>
              <xm:f>'パフォーマンス レポート'!E13:G13</xm:f>
              <xm:sqref>H13</xm:sqref>
            </x14:sparkline>
            <x14:sparkline>
              <xm:f>'パフォーマンス レポート'!E14:G14</xm:f>
              <xm:sqref>H14</xm:sqref>
            </x14:sparkline>
            <x14:sparkline>
              <xm:f>'パフォーマンス レポート'!E15:G15</xm:f>
              <xm:sqref>H15</xm:sqref>
            </x14:sparkline>
            <x14:sparkline>
              <xm:f>'パフォーマンス レポート'!E16:G16</xm:f>
              <xm:sqref>H16</xm:sqref>
            </x14:sparkline>
            <x14:sparkline>
              <xm:f>'パフォーマンス レポート'!E17:G17</xm:f>
              <xm:sqref>H17</xm:sqref>
            </x14:sparkline>
            <x14:sparkline>
              <xm:f>'パフォーマンス レポート'!E18:G18</xm:f>
              <xm:sqref>H18</xm:sqref>
            </x14:sparkline>
            <x14:sparkline>
              <xm:f>'パフォーマンス レポート'!E19:G19</xm:f>
              <xm:sqref>H19</xm:sqref>
            </x14:sparkline>
            <x14:sparkline>
              <xm:f>'パフォーマンス レポート'!E20:G20</xm:f>
              <xm:sqref>H20</xm:sqref>
            </x14:sparkline>
            <x14:sparkline>
              <xm:f>'パフォーマンス レポート'!E21:G21</xm:f>
              <xm:sqref>H21</xm:sqref>
            </x14:sparkline>
            <x14:sparkline>
              <xm:f>'パフォーマンス レポート'!E22:G22</xm:f>
              <xm:sqref>H22</xm:sqref>
            </x14:sparkline>
            <x14:sparkline>
              <xm:f>'パフォーマンス レポート'!E23:G23</xm:f>
              <xm:sqref>H23</xm:sqref>
            </x14:sparkline>
            <x14:sparkline>
              <xm:f>'パフォーマンス レポート'!E24:G24</xm:f>
              <xm:sqref>H24</xm:sqref>
            </x14:sparkline>
            <x14:sparkline>
              <xm:f>'パフォーマンス レポート'!E25:G25</xm:f>
              <xm:sqref>H25</xm:sqref>
            </x14:sparkline>
          </x14:sparklines>
        </x14:sparklineGroup>
      </x14:sparklineGroup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249977111117893"/>
    <pageSetUpPr autoPageBreaks="0" fitToPage="1"/>
  </sheetPr>
  <dimension ref="B1:J18"/>
  <sheetViews>
    <sheetView showGridLines="0" zoomScaleNormal="100" workbookViewId="0"/>
  </sheetViews>
  <sheetFormatPr defaultRowHeight="30" customHeight="1" x14ac:dyDescent="0.25"/>
  <cols>
    <col min="1" max="1" width="1.77734375" customWidth="1"/>
    <col min="2" max="2" width="5.33203125" style="10" customWidth="1"/>
    <col min="3" max="3" width="27.109375" customWidth="1"/>
    <col min="4" max="4" width="10.33203125" style="11" customWidth="1"/>
    <col min="5" max="5" width="53.33203125" customWidth="1"/>
    <col min="6" max="6" width="16.77734375" style="11" customWidth="1"/>
    <col min="7" max="7" width="1.77734375" customWidth="1"/>
    <col min="8" max="8" width="8.77734375" customWidth="1"/>
    <col min="9" max="9" width="30.6640625" customWidth="1"/>
    <col min="10" max="10" width="15.44140625" customWidth="1"/>
    <col min="12" max="252" width="7.109375"/>
    <col min="253" max="253" width="2.5546875" customWidth="1"/>
    <col min="254" max="254" width="19.5546875" bestFit="1" customWidth="1"/>
    <col min="255" max="255" width="7.109375"/>
    <col min="256" max="256" width="40.109375" customWidth="1"/>
    <col min="257" max="257" width="12.21875" bestFit="1" customWidth="1"/>
    <col min="258" max="508" width="7.109375"/>
    <col min="509" max="509" width="2.5546875" customWidth="1"/>
    <col min="510" max="510" width="19.5546875" bestFit="1" customWidth="1"/>
    <col min="511" max="511" width="7.109375"/>
    <col min="512" max="512" width="40.109375" customWidth="1"/>
    <col min="513" max="513" width="12.21875" bestFit="1" customWidth="1"/>
    <col min="514" max="764" width="7.109375"/>
    <col min="765" max="765" width="2.5546875" customWidth="1"/>
    <col min="766" max="766" width="19.5546875" bestFit="1" customWidth="1"/>
    <col min="767" max="767" width="7.109375"/>
    <col min="768" max="768" width="40.109375" customWidth="1"/>
    <col min="769" max="769" width="12.21875" bestFit="1" customWidth="1"/>
    <col min="770" max="1020" width="7.109375"/>
    <col min="1021" max="1021" width="2.5546875" customWidth="1"/>
    <col min="1022" max="1022" width="19.5546875" bestFit="1" customWidth="1"/>
    <col min="1023" max="1023" width="7.109375"/>
    <col min="1024" max="1024" width="40.109375" customWidth="1"/>
    <col min="1025" max="1025" width="12.21875" bestFit="1" customWidth="1"/>
    <col min="1026" max="1276" width="7.109375"/>
    <col min="1277" max="1277" width="2.5546875" customWidth="1"/>
    <col min="1278" max="1278" width="19.5546875" bestFit="1" customWidth="1"/>
    <col min="1279" max="1279" width="7.109375"/>
    <col min="1280" max="1280" width="40.109375" customWidth="1"/>
    <col min="1281" max="1281" width="12.21875" bestFit="1" customWidth="1"/>
    <col min="1282" max="1532" width="7.109375"/>
    <col min="1533" max="1533" width="2.5546875" customWidth="1"/>
    <col min="1534" max="1534" width="19.5546875" bestFit="1" customWidth="1"/>
    <col min="1535" max="1535" width="7.109375"/>
    <col min="1536" max="1536" width="40.109375" customWidth="1"/>
    <col min="1537" max="1537" width="12.21875" bestFit="1" customWidth="1"/>
    <col min="1538" max="1788" width="7.109375"/>
    <col min="1789" max="1789" width="2.5546875" customWidth="1"/>
    <col min="1790" max="1790" width="19.5546875" bestFit="1" customWidth="1"/>
    <col min="1791" max="1791" width="7.109375"/>
    <col min="1792" max="1792" width="40.109375" customWidth="1"/>
    <col min="1793" max="1793" width="12.21875" bestFit="1" customWidth="1"/>
    <col min="1794" max="2044" width="7.109375"/>
    <col min="2045" max="2045" width="2.5546875" customWidth="1"/>
    <col min="2046" max="2046" width="19.5546875" bestFit="1" customWidth="1"/>
    <col min="2047" max="2047" width="7.109375"/>
    <col min="2048" max="2048" width="40.109375" customWidth="1"/>
    <col min="2049" max="2049" width="12.21875" bestFit="1" customWidth="1"/>
    <col min="2050" max="2300" width="7.109375"/>
    <col min="2301" max="2301" width="2.5546875" customWidth="1"/>
    <col min="2302" max="2302" width="19.5546875" bestFit="1" customWidth="1"/>
    <col min="2303" max="2303" width="7.109375"/>
    <col min="2304" max="2304" width="40.109375" customWidth="1"/>
    <col min="2305" max="2305" width="12.21875" bestFit="1" customWidth="1"/>
    <col min="2306" max="2556" width="7.109375"/>
    <col min="2557" max="2557" width="2.5546875" customWidth="1"/>
    <col min="2558" max="2558" width="19.5546875" bestFit="1" customWidth="1"/>
    <col min="2559" max="2559" width="7.109375"/>
    <col min="2560" max="2560" width="40.109375" customWidth="1"/>
    <col min="2561" max="2561" width="12.21875" bestFit="1" customWidth="1"/>
    <col min="2562" max="2812" width="7.109375"/>
    <col min="2813" max="2813" width="2.5546875" customWidth="1"/>
    <col min="2814" max="2814" width="19.5546875" bestFit="1" customWidth="1"/>
    <col min="2815" max="2815" width="7.109375"/>
    <col min="2816" max="2816" width="40.109375" customWidth="1"/>
    <col min="2817" max="2817" width="12.21875" bestFit="1" customWidth="1"/>
    <col min="2818" max="3068" width="7.109375"/>
    <col min="3069" max="3069" width="2.5546875" customWidth="1"/>
    <col min="3070" max="3070" width="19.5546875" bestFit="1" customWidth="1"/>
    <col min="3071" max="3071" width="7.109375"/>
    <col min="3072" max="3072" width="40.109375" customWidth="1"/>
    <col min="3073" max="3073" width="12.21875" bestFit="1" customWidth="1"/>
    <col min="3074" max="3324" width="7.109375"/>
    <col min="3325" max="3325" width="2.5546875" customWidth="1"/>
    <col min="3326" max="3326" width="19.5546875" bestFit="1" customWidth="1"/>
    <col min="3327" max="3327" width="7.109375"/>
    <col min="3328" max="3328" width="40.109375" customWidth="1"/>
    <col min="3329" max="3329" width="12.21875" bestFit="1" customWidth="1"/>
    <col min="3330" max="3580" width="7.109375"/>
    <col min="3581" max="3581" width="2.5546875" customWidth="1"/>
    <col min="3582" max="3582" width="19.5546875" bestFit="1" customWidth="1"/>
    <col min="3583" max="3583" width="7.109375"/>
    <col min="3584" max="3584" width="40.109375" customWidth="1"/>
    <col min="3585" max="3585" width="12.21875" bestFit="1" customWidth="1"/>
    <col min="3586" max="3836" width="7.109375"/>
    <col min="3837" max="3837" width="2.5546875" customWidth="1"/>
    <col min="3838" max="3838" width="19.5546875" bestFit="1" customWidth="1"/>
    <col min="3839" max="3839" width="7.109375"/>
    <col min="3840" max="3840" width="40.109375" customWidth="1"/>
    <col min="3841" max="3841" width="12.21875" bestFit="1" customWidth="1"/>
    <col min="3842" max="4092" width="7.109375"/>
    <col min="4093" max="4093" width="2.5546875" customWidth="1"/>
    <col min="4094" max="4094" width="19.5546875" bestFit="1" customWidth="1"/>
    <col min="4095" max="4095" width="7.109375"/>
    <col min="4096" max="4096" width="40.109375" customWidth="1"/>
    <col min="4097" max="4097" width="12.21875" bestFit="1" customWidth="1"/>
    <col min="4098" max="4348" width="7.109375"/>
    <col min="4349" max="4349" width="2.5546875" customWidth="1"/>
    <col min="4350" max="4350" width="19.5546875" bestFit="1" customWidth="1"/>
    <col min="4351" max="4351" width="7.109375"/>
    <col min="4352" max="4352" width="40.109375" customWidth="1"/>
    <col min="4353" max="4353" width="12.21875" bestFit="1" customWidth="1"/>
    <col min="4354" max="4604" width="7.109375"/>
    <col min="4605" max="4605" width="2.5546875" customWidth="1"/>
    <col min="4606" max="4606" width="19.5546875" bestFit="1" customWidth="1"/>
    <col min="4607" max="4607" width="7.109375"/>
    <col min="4608" max="4608" width="40.109375" customWidth="1"/>
    <col min="4609" max="4609" width="12.21875" bestFit="1" customWidth="1"/>
    <col min="4610" max="4860" width="7.109375"/>
    <col min="4861" max="4861" width="2.5546875" customWidth="1"/>
    <col min="4862" max="4862" width="19.5546875" bestFit="1" customWidth="1"/>
    <col min="4863" max="4863" width="7.109375"/>
    <col min="4864" max="4864" width="40.109375" customWidth="1"/>
    <col min="4865" max="4865" width="12.21875" bestFit="1" customWidth="1"/>
    <col min="4866" max="5116" width="7.109375"/>
    <col min="5117" max="5117" width="2.5546875" customWidth="1"/>
    <col min="5118" max="5118" width="19.5546875" bestFit="1" customWidth="1"/>
    <col min="5119" max="5119" width="7.109375"/>
    <col min="5120" max="5120" width="40.109375" customWidth="1"/>
    <col min="5121" max="5121" width="12.21875" bestFit="1" customWidth="1"/>
    <col min="5122" max="5372" width="7.109375"/>
    <col min="5373" max="5373" width="2.5546875" customWidth="1"/>
    <col min="5374" max="5374" width="19.5546875" bestFit="1" customWidth="1"/>
    <col min="5375" max="5375" width="7.109375"/>
    <col min="5376" max="5376" width="40.109375" customWidth="1"/>
    <col min="5377" max="5377" width="12.21875" bestFit="1" customWidth="1"/>
    <col min="5378" max="5628" width="7.109375"/>
    <col min="5629" max="5629" width="2.5546875" customWidth="1"/>
    <col min="5630" max="5630" width="19.5546875" bestFit="1" customWidth="1"/>
    <col min="5631" max="5631" width="7.109375"/>
    <col min="5632" max="5632" width="40.109375" customWidth="1"/>
    <col min="5633" max="5633" width="12.21875" bestFit="1" customWidth="1"/>
    <col min="5634" max="5884" width="7.109375"/>
    <col min="5885" max="5885" width="2.5546875" customWidth="1"/>
    <col min="5886" max="5886" width="19.5546875" bestFit="1" customWidth="1"/>
    <col min="5887" max="5887" width="7.109375"/>
    <col min="5888" max="5888" width="40.109375" customWidth="1"/>
    <col min="5889" max="5889" width="12.21875" bestFit="1" customWidth="1"/>
    <col min="5890" max="6140" width="7.109375"/>
    <col min="6141" max="6141" width="2.5546875" customWidth="1"/>
    <col min="6142" max="6142" width="19.5546875" bestFit="1" customWidth="1"/>
    <col min="6143" max="6143" width="7.109375"/>
    <col min="6144" max="6144" width="40.109375" customWidth="1"/>
    <col min="6145" max="6145" width="12.21875" bestFit="1" customWidth="1"/>
    <col min="6146" max="6396" width="7.109375"/>
    <col min="6397" max="6397" width="2.5546875" customWidth="1"/>
    <col min="6398" max="6398" width="19.5546875" bestFit="1" customWidth="1"/>
    <col min="6399" max="6399" width="7.109375"/>
    <col min="6400" max="6400" width="40.109375" customWidth="1"/>
    <col min="6401" max="6401" width="12.21875" bestFit="1" customWidth="1"/>
    <col min="6402" max="6652" width="7.109375"/>
    <col min="6653" max="6653" width="2.5546875" customWidth="1"/>
    <col min="6654" max="6654" width="19.5546875" bestFit="1" customWidth="1"/>
    <col min="6655" max="6655" width="7.109375"/>
    <col min="6656" max="6656" width="40.109375" customWidth="1"/>
    <col min="6657" max="6657" width="12.21875" bestFit="1" customWidth="1"/>
    <col min="6658" max="6908" width="7.109375"/>
    <col min="6909" max="6909" width="2.5546875" customWidth="1"/>
    <col min="6910" max="6910" width="19.5546875" bestFit="1" customWidth="1"/>
    <col min="6911" max="6911" width="7.109375"/>
    <col min="6912" max="6912" width="40.109375" customWidth="1"/>
    <col min="6913" max="6913" width="12.21875" bestFit="1" customWidth="1"/>
    <col min="6914" max="7164" width="7.109375"/>
    <col min="7165" max="7165" width="2.5546875" customWidth="1"/>
    <col min="7166" max="7166" width="19.5546875" bestFit="1" customWidth="1"/>
    <col min="7167" max="7167" width="7.109375"/>
    <col min="7168" max="7168" width="40.109375" customWidth="1"/>
    <col min="7169" max="7169" width="12.21875" bestFit="1" customWidth="1"/>
    <col min="7170" max="7420" width="7.109375"/>
    <col min="7421" max="7421" width="2.5546875" customWidth="1"/>
    <col min="7422" max="7422" width="19.5546875" bestFit="1" customWidth="1"/>
    <col min="7423" max="7423" width="7.109375"/>
    <col min="7424" max="7424" width="40.109375" customWidth="1"/>
    <col min="7425" max="7425" width="12.21875" bestFit="1" customWidth="1"/>
    <col min="7426" max="7676" width="7.109375"/>
    <col min="7677" max="7677" width="2.5546875" customWidth="1"/>
    <col min="7678" max="7678" width="19.5546875" bestFit="1" customWidth="1"/>
    <col min="7679" max="7679" width="7.109375"/>
    <col min="7680" max="7680" width="40.109375" customWidth="1"/>
    <col min="7681" max="7681" width="12.21875" bestFit="1" customWidth="1"/>
    <col min="7682" max="7932" width="7.109375"/>
    <col min="7933" max="7933" width="2.5546875" customWidth="1"/>
    <col min="7934" max="7934" width="19.5546875" bestFit="1" customWidth="1"/>
    <col min="7935" max="7935" width="7.109375"/>
    <col min="7936" max="7936" width="40.109375" customWidth="1"/>
    <col min="7937" max="7937" width="12.21875" bestFit="1" customWidth="1"/>
    <col min="7938" max="8188" width="7.109375"/>
    <col min="8189" max="8189" width="2.5546875" customWidth="1"/>
    <col min="8190" max="8190" width="19.5546875" bestFit="1" customWidth="1"/>
    <col min="8191" max="8191" width="7.109375"/>
    <col min="8192" max="8192" width="40.109375" customWidth="1"/>
    <col min="8193" max="8193" width="12.21875" bestFit="1" customWidth="1"/>
    <col min="8194" max="8444" width="7.109375"/>
    <col min="8445" max="8445" width="2.5546875" customWidth="1"/>
    <col min="8446" max="8446" width="19.5546875" bestFit="1" customWidth="1"/>
    <col min="8447" max="8447" width="7.109375"/>
    <col min="8448" max="8448" width="40.109375" customWidth="1"/>
    <col min="8449" max="8449" width="12.21875" bestFit="1" customWidth="1"/>
    <col min="8450" max="8700" width="7.109375"/>
    <col min="8701" max="8701" width="2.5546875" customWidth="1"/>
    <col min="8702" max="8702" width="19.5546875" bestFit="1" customWidth="1"/>
    <col min="8703" max="8703" width="7.109375"/>
    <col min="8704" max="8704" width="40.109375" customWidth="1"/>
    <col min="8705" max="8705" width="12.21875" bestFit="1" customWidth="1"/>
    <col min="8706" max="8956" width="7.109375"/>
    <col min="8957" max="8957" width="2.5546875" customWidth="1"/>
    <col min="8958" max="8958" width="19.5546875" bestFit="1" customWidth="1"/>
    <col min="8959" max="8959" width="7.109375"/>
    <col min="8960" max="8960" width="40.109375" customWidth="1"/>
    <col min="8961" max="8961" width="12.21875" bestFit="1" customWidth="1"/>
    <col min="8962" max="9212" width="7.109375"/>
    <col min="9213" max="9213" width="2.5546875" customWidth="1"/>
    <col min="9214" max="9214" width="19.5546875" bestFit="1" customWidth="1"/>
    <col min="9215" max="9215" width="7.109375"/>
    <col min="9216" max="9216" width="40.109375" customWidth="1"/>
    <col min="9217" max="9217" width="12.21875" bestFit="1" customWidth="1"/>
    <col min="9218" max="9468" width="7.109375"/>
    <col min="9469" max="9469" width="2.5546875" customWidth="1"/>
    <col min="9470" max="9470" width="19.5546875" bestFit="1" customWidth="1"/>
    <col min="9471" max="9471" width="7.109375"/>
    <col min="9472" max="9472" width="40.109375" customWidth="1"/>
    <col min="9473" max="9473" width="12.21875" bestFit="1" customWidth="1"/>
    <col min="9474" max="9724" width="7.109375"/>
    <col min="9725" max="9725" width="2.5546875" customWidth="1"/>
    <col min="9726" max="9726" width="19.5546875" bestFit="1" customWidth="1"/>
    <col min="9727" max="9727" width="7.109375"/>
    <col min="9728" max="9728" width="40.109375" customWidth="1"/>
    <col min="9729" max="9729" width="12.21875" bestFit="1" customWidth="1"/>
    <col min="9730" max="9980" width="7.109375"/>
    <col min="9981" max="9981" width="2.5546875" customWidth="1"/>
    <col min="9982" max="9982" width="19.5546875" bestFit="1" customWidth="1"/>
    <col min="9983" max="9983" width="7.109375"/>
    <col min="9984" max="9984" width="40.109375" customWidth="1"/>
    <col min="9985" max="9985" width="12.21875" bestFit="1" customWidth="1"/>
    <col min="9986" max="10236" width="7.109375"/>
    <col min="10237" max="10237" width="2.5546875" customWidth="1"/>
    <col min="10238" max="10238" width="19.5546875" bestFit="1" customWidth="1"/>
    <col min="10239" max="10239" width="7.109375"/>
    <col min="10240" max="10240" width="40.109375" customWidth="1"/>
    <col min="10241" max="10241" width="12.21875" bestFit="1" customWidth="1"/>
    <col min="10242" max="10492" width="7.109375"/>
    <col min="10493" max="10493" width="2.5546875" customWidth="1"/>
    <col min="10494" max="10494" width="19.5546875" bestFit="1" customWidth="1"/>
    <col min="10495" max="10495" width="7.109375"/>
    <col min="10496" max="10496" width="40.109375" customWidth="1"/>
    <col min="10497" max="10497" width="12.21875" bestFit="1" customWidth="1"/>
    <col min="10498" max="10748" width="7.109375"/>
    <col min="10749" max="10749" width="2.5546875" customWidth="1"/>
    <col min="10750" max="10750" width="19.5546875" bestFit="1" customWidth="1"/>
    <col min="10751" max="10751" width="7.109375"/>
    <col min="10752" max="10752" width="40.109375" customWidth="1"/>
    <col min="10753" max="10753" width="12.21875" bestFit="1" customWidth="1"/>
    <col min="10754" max="11004" width="7.109375"/>
    <col min="11005" max="11005" width="2.5546875" customWidth="1"/>
    <col min="11006" max="11006" width="19.5546875" bestFit="1" customWidth="1"/>
    <col min="11007" max="11007" width="7.109375"/>
    <col min="11008" max="11008" width="40.109375" customWidth="1"/>
    <col min="11009" max="11009" width="12.21875" bestFit="1" customWidth="1"/>
    <col min="11010" max="11260" width="7.109375"/>
    <col min="11261" max="11261" width="2.5546875" customWidth="1"/>
    <col min="11262" max="11262" width="19.5546875" bestFit="1" customWidth="1"/>
    <col min="11263" max="11263" width="7.109375"/>
    <col min="11264" max="11264" width="40.109375" customWidth="1"/>
    <col min="11265" max="11265" width="12.21875" bestFit="1" customWidth="1"/>
    <col min="11266" max="11516" width="7.109375"/>
    <col min="11517" max="11517" width="2.5546875" customWidth="1"/>
    <col min="11518" max="11518" width="19.5546875" bestFit="1" customWidth="1"/>
    <col min="11519" max="11519" width="7.109375"/>
    <col min="11520" max="11520" width="40.109375" customWidth="1"/>
    <col min="11521" max="11521" width="12.21875" bestFit="1" customWidth="1"/>
    <col min="11522" max="11772" width="7.109375"/>
    <col min="11773" max="11773" width="2.5546875" customWidth="1"/>
    <col min="11774" max="11774" width="19.5546875" bestFit="1" customWidth="1"/>
    <col min="11775" max="11775" width="7.109375"/>
    <col min="11776" max="11776" width="40.109375" customWidth="1"/>
    <col min="11777" max="11777" width="12.21875" bestFit="1" customWidth="1"/>
    <col min="11778" max="12028" width="7.109375"/>
    <col min="12029" max="12029" width="2.5546875" customWidth="1"/>
    <col min="12030" max="12030" width="19.5546875" bestFit="1" customWidth="1"/>
    <col min="12031" max="12031" width="7.109375"/>
    <col min="12032" max="12032" width="40.109375" customWidth="1"/>
    <col min="12033" max="12033" width="12.21875" bestFit="1" customWidth="1"/>
    <col min="12034" max="12284" width="7.109375"/>
    <col min="12285" max="12285" width="2.5546875" customWidth="1"/>
    <col min="12286" max="12286" width="19.5546875" bestFit="1" customWidth="1"/>
    <col min="12287" max="12287" width="7.109375"/>
    <col min="12288" max="12288" width="40.109375" customWidth="1"/>
    <col min="12289" max="12289" width="12.21875" bestFit="1" customWidth="1"/>
    <col min="12290" max="12540" width="7.109375"/>
    <col min="12541" max="12541" width="2.5546875" customWidth="1"/>
    <col min="12542" max="12542" width="19.5546875" bestFit="1" customWidth="1"/>
    <col min="12543" max="12543" width="7.109375"/>
    <col min="12544" max="12544" width="40.109375" customWidth="1"/>
    <col min="12545" max="12545" width="12.21875" bestFit="1" customWidth="1"/>
    <col min="12546" max="12796" width="7.109375"/>
    <col min="12797" max="12797" width="2.5546875" customWidth="1"/>
    <col min="12798" max="12798" width="19.5546875" bestFit="1" customWidth="1"/>
    <col min="12799" max="12799" width="7.109375"/>
    <col min="12800" max="12800" width="40.109375" customWidth="1"/>
    <col min="12801" max="12801" width="12.21875" bestFit="1" customWidth="1"/>
    <col min="12802" max="13052" width="7.109375"/>
    <col min="13053" max="13053" width="2.5546875" customWidth="1"/>
    <col min="13054" max="13054" width="19.5546875" bestFit="1" customWidth="1"/>
    <col min="13055" max="13055" width="7.109375"/>
    <col min="13056" max="13056" width="40.109375" customWidth="1"/>
    <col min="13057" max="13057" width="12.21875" bestFit="1" customWidth="1"/>
    <col min="13058" max="13308" width="7.109375"/>
    <col min="13309" max="13309" width="2.5546875" customWidth="1"/>
    <col min="13310" max="13310" width="19.5546875" bestFit="1" customWidth="1"/>
    <col min="13311" max="13311" width="7.109375"/>
    <col min="13312" max="13312" width="40.109375" customWidth="1"/>
    <col min="13313" max="13313" width="12.21875" bestFit="1" customWidth="1"/>
    <col min="13314" max="13564" width="7.109375"/>
    <col min="13565" max="13565" width="2.5546875" customWidth="1"/>
    <col min="13566" max="13566" width="19.5546875" bestFit="1" customWidth="1"/>
    <col min="13567" max="13567" width="7.109375"/>
    <col min="13568" max="13568" width="40.109375" customWidth="1"/>
    <col min="13569" max="13569" width="12.21875" bestFit="1" customWidth="1"/>
    <col min="13570" max="13820" width="7.109375"/>
    <col min="13821" max="13821" width="2.5546875" customWidth="1"/>
    <col min="13822" max="13822" width="19.5546875" bestFit="1" customWidth="1"/>
    <col min="13823" max="13823" width="7.109375"/>
    <col min="13824" max="13824" width="40.109375" customWidth="1"/>
    <col min="13825" max="13825" width="12.21875" bestFit="1" customWidth="1"/>
    <col min="13826" max="14076" width="7.109375"/>
    <col min="14077" max="14077" width="2.5546875" customWidth="1"/>
    <col min="14078" max="14078" width="19.5546875" bestFit="1" customWidth="1"/>
    <col min="14079" max="14079" width="7.109375"/>
    <col min="14080" max="14080" width="40.109375" customWidth="1"/>
    <col min="14081" max="14081" width="12.21875" bestFit="1" customWidth="1"/>
    <col min="14082" max="14332" width="7.109375"/>
    <col min="14333" max="14333" width="2.5546875" customWidth="1"/>
    <col min="14334" max="14334" width="19.5546875" bestFit="1" customWidth="1"/>
    <col min="14335" max="14335" width="7.109375"/>
    <col min="14336" max="14336" width="40.109375" customWidth="1"/>
    <col min="14337" max="14337" width="12.21875" bestFit="1" customWidth="1"/>
    <col min="14338" max="14588" width="7.109375"/>
    <col min="14589" max="14589" width="2.5546875" customWidth="1"/>
    <col min="14590" max="14590" width="19.5546875" bestFit="1" customWidth="1"/>
    <col min="14591" max="14591" width="7.109375"/>
    <col min="14592" max="14592" width="40.109375" customWidth="1"/>
    <col min="14593" max="14593" width="12.21875" bestFit="1" customWidth="1"/>
    <col min="14594" max="14844" width="7.109375"/>
    <col min="14845" max="14845" width="2.5546875" customWidth="1"/>
    <col min="14846" max="14846" width="19.5546875" bestFit="1" customWidth="1"/>
    <col min="14847" max="14847" width="7.109375"/>
    <col min="14848" max="14848" width="40.109375" customWidth="1"/>
    <col min="14849" max="14849" width="12.21875" bestFit="1" customWidth="1"/>
    <col min="14850" max="15100" width="7.109375"/>
    <col min="15101" max="15101" width="2.5546875" customWidth="1"/>
    <col min="15102" max="15102" width="19.5546875" bestFit="1" customWidth="1"/>
    <col min="15103" max="15103" width="7.109375"/>
    <col min="15104" max="15104" width="40.109375" customWidth="1"/>
    <col min="15105" max="15105" width="12.21875" bestFit="1" customWidth="1"/>
    <col min="15106" max="15356" width="7.109375"/>
    <col min="15357" max="15357" width="2.5546875" customWidth="1"/>
    <col min="15358" max="15358" width="19.5546875" bestFit="1" customWidth="1"/>
    <col min="15359" max="15359" width="7.109375"/>
    <col min="15360" max="15360" width="40.109375" customWidth="1"/>
    <col min="15361" max="15361" width="12.21875" bestFit="1" customWidth="1"/>
    <col min="15362" max="15612" width="7.109375"/>
    <col min="15613" max="15613" width="2.5546875" customWidth="1"/>
    <col min="15614" max="15614" width="19.5546875" bestFit="1" customWidth="1"/>
    <col min="15615" max="15615" width="7.109375"/>
    <col min="15616" max="15616" width="40.109375" customWidth="1"/>
    <col min="15617" max="15617" width="12.21875" bestFit="1" customWidth="1"/>
    <col min="15618" max="15868" width="7.109375"/>
    <col min="15869" max="15869" width="2.5546875" customWidth="1"/>
    <col min="15870" max="15870" width="19.5546875" bestFit="1" customWidth="1"/>
    <col min="15871" max="15871" width="7.109375"/>
    <col min="15872" max="15872" width="40.109375" customWidth="1"/>
    <col min="15873" max="15873" width="12.21875" bestFit="1" customWidth="1"/>
    <col min="15874" max="16124" width="7.109375"/>
    <col min="16125" max="16126" width="7.109375" customWidth="1"/>
    <col min="16127" max="16127" width="7.109375"/>
    <col min="16128" max="16129" width="7.109375" customWidth="1"/>
  </cols>
  <sheetData>
    <row r="1" spans="2:10" ht="15.75" x14ac:dyDescent="0.25">
      <c r="B1"/>
      <c r="D1"/>
      <c r="F1"/>
      <c r="J1" s="13" t="s">
        <v>98</v>
      </c>
    </row>
    <row r="2" spans="2:10" ht="28.5" x14ac:dyDescent="0.45">
      <c r="B2" s="42" t="s">
        <v>0</v>
      </c>
      <c r="C2" s="42"/>
      <c r="D2" s="42"/>
      <c r="E2" s="42"/>
      <c r="F2" s="42"/>
      <c r="G2" s="42"/>
      <c r="H2" s="42"/>
      <c r="I2" s="42"/>
      <c r="J2" s="1"/>
    </row>
    <row r="3" spans="2:10" ht="34.5" customHeight="1" x14ac:dyDescent="0.25">
      <c r="B3" s="41" t="s">
        <v>45</v>
      </c>
      <c r="C3" s="41"/>
      <c r="D3" s="41"/>
      <c r="E3" s="41"/>
      <c r="F3" s="41"/>
      <c r="G3" s="41"/>
      <c r="H3" s="41"/>
      <c r="I3" s="41"/>
      <c r="J3" s="1"/>
    </row>
    <row r="4" spans="2:10" ht="15.75" x14ac:dyDescent="0.25">
      <c r="B4" s="41"/>
      <c r="C4" s="41"/>
      <c r="D4" s="41"/>
      <c r="E4" s="41"/>
      <c r="F4" s="41"/>
      <c r="G4" s="41"/>
      <c r="H4" s="41"/>
      <c r="I4" s="41"/>
      <c r="J4" s="1"/>
    </row>
    <row r="5" spans="2:10" ht="30" customHeight="1" x14ac:dyDescent="0.25">
      <c r="B5" s="2" t="s">
        <v>2</v>
      </c>
      <c r="C5" t="s">
        <v>46</v>
      </c>
      <c r="D5" t="s">
        <v>59</v>
      </c>
      <c r="E5" t="s">
        <v>69</v>
      </c>
      <c r="F5" t="s">
        <v>83</v>
      </c>
      <c r="H5" s="3" t="s">
        <v>97</v>
      </c>
      <c r="I5" s="3" t="s">
        <v>69</v>
      </c>
      <c r="J5" s="4" t="s">
        <v>96</v>
      </c>
    </row>
    <row r="6" spans="2:10" ht="30" customHeight="1" x14ac:dyDescent="0.25">
      <c r="B6" s="5">
        <v>1</v>
      </c>
      <c r="C6" t="s">
        <v>47</v>
      </c>
      <c r="D6" t="s">
        <v>60</v>
      </c>
      <c r="E6" t="s">
        <v>70</v>
      </c>
      <c r="F6"/>
      <c r="H6" s="6" t="s">
        <v>109</v>
      </c>
      <c r="I6" s="2" t="s">
        <v>92</v>
      </c>
      <c r="J6" s="12">
        <v>0</v>
      </c>
    </row>
    <row r="7" spans="2:10" ht="30" customHeight="1" x14ac:dyDescent="0.25">
      <c r="B7" s="5">
        <v>2</v>
      </c>
      <c r="C7" t="s">
        <v>48</v>
      </c>
      <c r="D7" t="s">
        <v>61</v>
      </c>
      <c r="E7" t="s">
        <v>71</v>
      </c>
      <c r="F7"/>
      <c r="H7" s="7" t="s">
        <v>112</v>
      </c>
      <c r="I7" s="2" t="s">
        <v>93</v>
      </c>
      <c r="J7" s="12">
        <v>0.65</v>
      </c>
    </row>
    <row r="8" spans="2:10" ht="30" customHeight="1" x14ac:dyDescent="0.25">
      <c r="B8" s="5">
        <v>3</v>
      </c>
      <c r="C8" t="s">
        <v>49</v>
      </c>
      <c r="D8" t="s">
        <v>62</v>
      </c>
      <c r="E8" t="s">
        <v>72</v>
      </c>
      <c r="F8"/>
      <c r="H8" s="8" t="s">
        <v>111</v>
      </c>
      <c r="I8" s="2" t="s">
        <v>94</v>
      </c>
      <c r="J8" s="12">
        <v>0.85</v>
      </c>
    </row>
    <row r="9" spans="2:10" ht="30" customHeight="1" x14ac:dyDescent="0.25">
      <c r="B9" s="5">
        <v>4</v>
      </c>
      <c r="C9" t="s">
        <v>50</v>
      </c>
      <c r="D9" t="s">
        <v>63</v>
      </c>
      <c r="E9" t="s">
        <v>73</v>
      </c>
      <c r="F9"/>
      <c r="H9" s="9" t="s">
        <v>110</v>
      </c>
      <c r="I9" s="2" t="s">
        <v>95</v>
      </c>
      <c r="J9" s="12">
        <v>1</v>
      </c>
    </row>
    <row r="10" spans="2:10" ht="30" customHeight="1" x14ac:dyDescent="0.25">
      <c r="B10" s="5">
        <v>5</v>
      </c>
      <c r="C10" t="s">
        <v>51</v>
      </c>
      <c r="D10" t="s">
        <v>64</v>
      </c>
      <c r="E10" t="s">
        <v>74</v>
      </c>
      <c r="F10" t="s">
        <v>84</v>
      </c>
    </row>
    <row r="11" spans="2:10" ht="30" customHeight="1" x14ac:dyDescent="0.25">
      <c r="B11" s="5">
        <v>6</v>
      </c>
      <c r="C11" t="s">
        <v>52</v>
      </c>
      <c r="D11" t="s">
        <v>37</v>
      </c>
      <c r="E11" t="s">
        <v>75</v>
      </c>
      <c r="F11" t="s">
        <v>85</v>
      </c>
    </row>
    <row r="12" spans="2:10" ht="30" customHeight="1" x14ac:dyDescent="0.25">
      <c r="B12" s="5">
        <v>7</v>
      </c>
      <c r="C12" t="s">
        <v>53</v>
      </c>
      <c r="D12" t="s">
        <v>65</v>
      </c>
      <c r="E12" t="s">
        <v>76</v>
      </c>
      <c r="F12" t="s">
        <v>86</v>
      </c>
    </row>
    <row r="13" spans="2:10" ht="30" customHeight="1" x14ac:dyDescent="0.25">
      <c r="B13" s="5">
        <v>8</v>
      </c>
      <c r="C13" t="s">
        <v>54</v>
      </c>
      <c r="D13" t="s">
        <v>38</v>
      </c>
      <c r="E13" t="s">
        <v>77</v>
      </c>
      <c r="F13" t="s">
        <v>87</v>
      </c>
    </row>
    <row r="14" spans="2:10" ht="30" customHeight="1" x14ac:dyDescent="0.25">
      <c r="B14" s="5">
        <v>9</v>
      </c>
      <c r="C14" t="s">
        <v>55</v>
      </c>
      <c r="D14" t="s">
        <v>40</v>
      </c>
      <c r="E14" t="s">
        <v>78</v>
      </c>
      <c r="F14" t="s">
        <v>88</v>
      </c>
    </row>
    <row r="15" spans="2:10" ht="30" customHeight="1" x14ac:dyDescent="0.25">
      <c r="B15" s="5">
        <v>10</v>
      </c>
      <c r="C15" t="s">
        <v>56</v>
      </c>
      <c r="D15" t="s">
        <v>41</v>
      </c>
      <c r="E15" t="s">
        <v>79</v>
      </c>
      <c r="F15" t="s">
        <v>89</v>
      </c>
    </row>
    <row r="16" spans="2:10" ht="30" customHeight="1" x14ac:dyDescent="0.25">
      <c r="B16" s="5">
        <v>11</v>
      </c>
      <c r="C16" t="s">
        <v>57</v>
      </c>
      <c r="D16" t="s">
        <v>66</v>
      </c>
      <c r="E16" t="s">
        <v>80</v>
      </c>
      <c r="F16" t="s">
        <v>90</v>
      </c>
    </row>
    <row r="17" spans="2:6" ht="30" customHeight="1" x14ac:dyDescent="0.25">
      <c r="B17" s="5">
        <v>12</v>
      </c>
      <c r="C17" t="s">
        <v>44</v>
      </c>
      <c r="D17" t="s">
        <v>67</v>
      </c>
      <c r="E17" t="s">
        <v>81</v>
      </c>
      <c r="F17" t="s">
        <v>91</v>
      </c>
    </row>
    <row r="18" spans="2:6" ht="30" customHeight="1" x14ac:dyDescent="0.25">
      <c r="B18" s="5">
        <v>13</v>
      </c>
      <c r="C18" t="s">
        <v>58</v>
      </c>
      <c r="D18" t="s">
        <v>68</v>
      </c>
      <c r="E18" t="s">
        <v>82</v>
      </c>
      <c r="F18"/>
    </row>
  </sheetData>
  <mergeCells count="2">
    <mergeCell ref="B3:I4"/>
    <mergeCell ref="B2:I2"/>
  </mergeCells>
  <phoneticPr fontId="5"/>
  <dataValidations count="11">
    <dataValidation allowBlank="1" showInputMessage="1" showErrorMessage="1" prompt="このワークシートにある定義テーブルでメトリック定義および省略形、状態テーブルで状態の説明を修正または追加します。セル J1 を選択してレポート ワークシートに移動します" sqref="A1" xr:uid="{00000000-0002-0000-0100-000000000000}"/>
    <dataValidation allowBlank="1" showInputMessage="1" showErrorMessage="1" prompt="このセルにはこのワークシートのタイトルが表示され、下のセルにはサブタイトルが表示されます" sqref="B2" xr:uid="{00000000-0002-0000-0100-000001000000}"/>
    <dataValidation allowBlank="1" showInputMessage="1" showErrorMessage="1" prompt="サブタイトルはこのセルに表示されます。メトリック定義および省略形はセル B5 から始まる表に表示され、状態の説明はセル H5 から始まる表に表示されます" sqref="B3" xr:uid="{00000000-0002-0000-0100-000002000000}"/>
    <dataValidation allowBlank="1" showInputMessage="1" showErrorMessage="1" prompt="[レポート] ワークシートへのナビゲーション リンク" sqref="J1" xr:uid="{00000000-0002-0000-0100-000003000000}"/>
    <dataValidation allowBlank="1" showInputMessage="1" showErrorMessage="1" prompt="シリアル番号はこの見出しの下にあるこの列に表示されます" sqref="B5" xr:uid="{00000000-0002-0000-0100-000004000000}"/>
    <dataValidation allowBlank="1" showInputMessage="1" showErrorMessage="1" prompt="メトリックはこの見出しの下にあるこの列に表示されます" sqref="C5" xr:uid="{00000000-0002-0000-0100-000005000000}"/>
    <dataValidation allowBlank="1" showInputMessage="1" showErrorMessage="1" prompt="省略形はこの見出しの下にあるこの列に表示されます" sqref="D5" xr:uid="{00000000-0002-0000-0100-000006000000}"/>
    <dataValidation allowBlank="1" showInputMessage="1" showErrorMessage="1" prompt="説明はこの見出しの下にあるこの列に表示されます" sqref="E5 I5" xr:uid="{00000000-0002-0000-0100-000007000000}"/>
    <dataValidation allowBlank="1" showInputMessage="1" showErrorMessage="1" prompt="数式または値はこの見出しの下にあるこの列に表示されます" sqref="F5" xr:uid="{00000000-0002-0000-0100-000008000000}"/>
    <dataValidation allowBlank="1" showInputMessage="1" showErrorMessage="1" prompt="状態の色はこの見出しの下にあるこの列に表示されます" sqref="H5" xr:uid="{00000000-0002-0000-0100-000009000000}"/>
    <dataValidation allowBlank="1" showInputMessage="1" showErrorMessage="1" prompt="この見出しの下にあるこの列に昇順で下限値を入力します" sqref="J5" xr:uid="{00000000-0002-0000-0100-00000A000000}"/>
  </dataValidations>
  <hyperlinks>
    <hyperlink ref="J1" location="'パフォーマンス レポート'!A1" tooltip="選択して [パフォーマンス レポート] ワークシートに移動します" display="レポート" xr:uid="{00000000-0004-0000-0100-000000000000}"/>
  </hyperlinks>
  <printOptions horizontalCentered="1"/>
  <pageMargins left="0.25" right="0.25" top="0.75" bottom="0.75" header="0.3" footer="0.3"/>
  <pageSetup paperSize="9" scale="68" fitToHeight="0" orientation="landscape" r:id="rId1"/>
  <headerFooter differentFirst="1" alignWithMargins="0">
    <oddFooter>Page &amp;P of &amp;N</oddFooter>
  </headerFooter>
  <drawing r:id="rId2"/>
  <tableParts count="2">
    <tablePart r:id="rId3"/>
    <tablePart r:id="rId4"/>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2.xml><?xml version="1.0" encoding="utf-8"?>
<ds:datastoreItem xmlns:ds="http://schemas.openxmlformats.org/officeDocument/2006/customXml" ds:itemID="{4C617DA6-C580-4DB9-837B-E334B744851A}">
  <ds:schemaRefs>
    <ds:schemaRef ds:uri="http://schemas.microsoft.com/sharepoint/v3/contenttype/forms"/>
  </ds:schemaRefs>
</ds:datastoreItem>
</file>

<file path=customXml/itemProps21.xml><?xml version="1.0" encoding="utf-8"?>
<ds:datastoreItem xmlns:ds="http://schemas.openxmlformats.org/officeDocument/2006/customXml" ds:itemID="{B2441F60-4722-4C26-9C27-6AAED98609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3.xml><?xml version="1.0" encoding="utf-8"?>
<ds:datastoreItem xmlns:ds="http://schemas.openxmlformats.org/officeDocument/2006/customXml" ds:itemID="{95E7DBB2-F48E-44DF-A408-56350078B7D5}">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ap:Properties xmlns:vt="http://schemas.openxmlformats.org/officeDocument/2006/docPropsVTypes" xmlns:ap="http://schemas.openxmlformats.org/officeDocument/2006/extended-properties">
  <ap:DocSecurity>0</ap:DocSecurity>
  <ap:Template>TM02897386</ap:Template>
  <ap:ScaleCrop>false</ap:ScaleCrop>
  <ap:HeadingPairs>
    <vt:vector baseType="variant" size="4">
      <vt:variant>
        <vt:lpstr>ワークシート</vt:lpstr>
      </vt:variant>
      <vt:variant>
        <vt:i4>2</vt:i4>
      </vt:variant>
      <vt:variant>
        <vt:lpstr>名前付き一覧</vt:lpstr>
      </vt:variant>
      <vt:variant>
        <vt:i4>6</vt:i4>
      </vt:variant>
    </vt:vector>
  </ap:HeadingPairs>
  <ap:TitlesOfParts>
    <vt:vector baseType="lpstr" size="8">
      <vt:lpstr>パフォーマンス レポート</vt:lpstr>
      <vt:lpstr>定義</vt:lpstr>
      <vt:lpstr>ColumnTitle2</vt:lpstr>
      <vt:lpstr>'パフォーマンス レポート'!Print_Area</vt:lpstr>
      <vt:lpstr>'パフォーマンス レポート'!Print_Titles</vt:lpstr>
      <vt:lpstr>定義!Print_Titles</vt:lpstr>
      <vt:lpstr>Title1</vt:lpstr>
      <vt:lpstr>Title2</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2022-02-14T04:41:17Z</dcterms:created>
  <dcterms:modified xsi:type="dcterms:W3CDTF">2022-04-06T08:26:52Z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