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0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1020_Accessibility_Templates_Batch3\04_From_Amanda_processing\ja-JP\Templates\"/>
    </mc:Choice>
  </mc:AlternateContent>
  <bookViews>
    <workbookView xWindow="0" yWindow="0" windowWidth="20490" windowHeight="7425" tabRatio="784" activeTab="1"/>
  </bookViews>
  <sheets>
    <sheet name="ヒント" sheetId="16" r:id="rId1"/>
    <sheet name="サマリー" sheetId="2" r:id="rId2"/>
    <sheet name="1 月" sheetId="3" r:id="rId3"/>
    <sheet name="2 月" sheetId="4" r:id="rId4"/>
    <sheet name="3 月" sheetId="5" r:id="rId5"/>
    <sheet name="4 月" sheetId="6" r:id="rId6"/>
    <sheet name="5 月" sheetId="7" r:id="rId7"/>
    <sheet name="6 月" sheetId="8" r:id="rId8"/>
    <sheet name="7 月" sheetId="9" r:id="rId9"/>
    <sheet name="8 月" sheetId="10" r:id="rId10"/>
    <sheet name="9 月" sheetId="11" r:id="rId11"/>
    <sheet name="10 月" sheetId="12" r:id="rId12"/>
    <sheet name="11 月" sheetId="13" r:id="rId13"/>
    <sheet name="12 月" sheetId="14" r:id="rId14"/>
  </sheets>
  <definedNames>
    <definedName name="ColumnTitle10">ExpAug[[#Headers],[日付]]</definedName>
    <definedName name="ColumnTitle11">ExpSep[[#Headers],[日付]]</definedName>
    <definedName name="ColumnTitle12">ExpOct[[#Headers],[日付]]</definedName>
    <definedName name="ColumnTitle13">ExpNov[[#Headers],[日付]]</definedName>
    <definedName name="ColumnTitle14">ExpDec[[#Headers],[日付]]</definedName>
    <definedName name="ColumnTitle2">ExpenseSummary[[#Headers],[支出]]</definedName>
    <definedName name="ColumnTitle3">ExpJan[[#Headers],[日付]]</definedName>
    <definedName name="ColumnTitle4">ExpFeb[[#Headers],[日付]]</definedName>
    <definedName name="ColumnTitle5">ExpMar[[#Headers],[日付]]</definedName>
    <definedName name="ColumnTitle6">ExpApr[[#Headers],[日付]]</definedName>
    <definedName name="ColumnTitle7">ExpMay[[#Headers],[日付]]</definedName>
    <definedName name="ColumnTitle8">ExpJun[[#Headers],[日付]]</definedName>
    <definedName name="ColumnTitle9">ExpJul[[#Headers],[日付]]</definedName>
    <definedName name="ExpenseCategories">ExpenseSummary[支出]</definedName>
    <definedName name="_xlnm.Print_Titles" localSheetId="2">'1 月'!$2:$2</definedName>
    <definedName name="_xlnm.Print_Titles" localSheetId="11">'10 月'!$2:$2</definedName>
    <definedName name="_xlnm.Print_Titles" localSheetId="12">'11 月'!$2:$2</definedName>
    <definedName name="_xlnm.Print_Titles" localSheetId="13">'12 月'!$2:$2</definedName>
    <definedName name="_xlnm.Print_Titles" localSheetId="3">'2 月'!$2:$2</definedName>
    <definedName name="_xlnm.Print_Titles" localSheetId="4">'3 月'!$2:$2</definedName>
    <definedName name="_xlnm.Print_Titles" localSheetId="5">'4 月'!$2:$2</definedName>
    <definedName name="_xlnm.Print_Titles" localSheetId="6">'5 月'!$2:$2</definedName>
    <definedName name="_xlnm.Print_Titles" localSheetId="7">'6 月'!$2:$2</definedName>
    <definedName name="_xlnm.Print_Titles" localSheetId="8">'7 月'!$2:$2</definedName>
    <definedName name="_xlnm.Print_Titles" localSheetId="9">'8 月'!$2:$2</definedName>
    <definedName name="_xlnm.Print_Titles" localSheetId="10">'9 月'!$2:$2</definedName>
    <definedName name="_xlnm.Print_Titles" localSheetId="1">サマリー!$4:$4</definedName>
  </definedNames>
  <calcPr calcId="162913"/>
</workbook>
</file>

<file path=xl/calcChain.xml><?xml version="1.0" encoding="utf-8"?>
<calcChain xmlns="http://schemas.openxmlformats.org/spreadsheetml/2006/main">
  <c r="A18" i="16" l="1"/>
  <c r="A17" i="16"/>
  <c r="A16" i="16"/>
  <c r="A15" i="16"/>
  <c r="A14" i="16"/>
  <c r="A10" i="16"/>
  <c r="A9" i="16"/>
  <c r="A8" i="16"/>
  <c r="A7" i="16"/>
  <c r="M6" i="2" l="1"/>
  <c r="M7" i="2"/>
  <c r="M8" i="2"/>
  <c r="M9" i="2"/>
  <c r="M5" i="2"/>
  <c r="L6" i="2"/>
  <c r="L7" i="2"/>
  <c r="L8" i="2"/>
  <c r="L9" i="2"/>
  <c r="L5" i="2"/>
  <c r="K6" i="2"/>
  <c r="K7" i="2"/>
  <c r="K8" i="2"/>
  <c r="K9" i="2"/>
  <c r="K5" i="2"/>
  <c r="J6" i="2"/>
  <c r="J7" i="2"/>
  <c r="J8" i="2"/>
  <c r="J9" i="2"/>
  <c r="J5" i="2"/>
  <c r="I6" i="2"/>
  <c r="I7" i="2"/>
  <c r="I8" i="2"/>
  <c r="I9" i="2"/>
  <c r="I5" i="2"/>
  <c r="I10" i="2" s="1"/>
  <c r="H6" i="2"/>
  <c r="H7" i="2"/>
  <c r="H8" i="2"/>
  <c r="H9" i="2"/>
  <c r="H5" i="2"/>
  <c r="G6" i="2"/>
  <c r="G7" i="2"/>
  <c r="G8" i="2"/>
  <c r="G9" i="2"/>
  <c r="G5" i="2"/>
  <c r="F6" i="2"/>
  <c r="F7" i="2"/>
  <c r="F8" i="2"/>
  <c r="F9" i="2"/>
  <c r="F5" i="2"/>
  <c r="E6" i="2"/>
  <c r="E7" i="2"/>
  <c r="E8" i="2"/>
  <c r="E9" i="2"/>
  <c r="E5" i="2"/>
  <c r="E10" i="2" s="1"/>
  <c r="D6" i="2"/>
  <c r="D7" i="2"/>
  <c r="D8" i="2"/>
  <c r="D9" i="2"/>
  <c r="D5" i="2"/>
  <c r="C6" i="2"/>
  <c r="C7" i="2"/>
  <c r="C8" i="2"/>
  <c r="C9" i="2"/>
  <c r="C5" i="2"/>
  <c r="M10" i="2" l="1"/>
  <c r="F10" i="2"/>
  <c r="J10" i="2"/>
  <c r="C10" i="2"/>
  <c r="G10" i="2"/>
  <c r="K10" i="2"/>
  <c r="D10" i="2"/>
  <c r="H10" i="2"/>
  <c r="L10" i="2"/>
  <c r="B6" i="2"/>
  <c r="N6" i="2" s="1"/>
  <c r="B7" i="2"/>
  <c r="N7" i="2" s="1"/>
  <c r="B8" i="2"/>
  <c r="N8" i="2" s="1"/>
  <c r="B9" i="2"/>
  <c r="N9" i="2" s="1"/>
  <c r="B5" i="2"/>
  <c r="C9" i="3"/>
  <c r="C9" i="4"/>
  <c r="C9" i="5"/>
  <c r="C9" i="6"/>
  <c r="C9" i="7"/>
  <c r="C9" i="8"/>
  <c r="C9" i="9"/>
  <c r="C9" i="10"/>
  <c r="C9" i="11"/>
  <c r="C9" i="12"/>
  <c r="C9" i="13"/>
  <c r="C9" i="14"/>
  <c r="B10" i="2" l="1"/>
  <c r="N5" i="2"/>
  <c r="N10" i="2" s="1"/>
  <c r="A4" i="14" l="1"/>
  <c r="A3" i="14"/>
  <c r="A4" i="13"/>
  <c r="A3" i="13"/>
  <c r="A4" i="12"/>
  <c r="A3" i="12"/>
  <c r="A4" i="11"/>
  <c r="A3" i="11"/>
  <c r="A4" i="10"/>
  <c r="A3" i="10"/>
  <c r="A4" i="9"/>
  <c r="A3" i="9"/>
  <c r="A4" i="8"/>
  <c r="A3" i="8"/>
  <c r="A4" i="7"/>
  <c r="A3" i="7"/>
  <c r="A4" i="6"/>
  <c r="A3" i="6"/>
  <c r="A4" i="5"/>
  <c r="A3" i="5"/>
  <c r="A4" i="4"/>
  <c r="A3" i="4"/>
  <c r="A4" i="3"/>
  <c r="A3" i="3"/>
</calcChain>
</file>

<file path=xl/sharedStrings.xml><?xml version="1.0" encoding="utf-8"?>
<sst xmlns="http://schemas.openxmlformats.org/spreadsheetml/2006/main" count="260" uniqueCount="55">
  <si>
    <t>テンプレートのヒント</t>
  </si>
  <si>
    <t>[支出の推移] サマリー シートと月々の支出の詳細を簡単に切り替える方法はありますか?</t>
  </si>
  <si>
    <t>新しい品目の [支出] を [支出サマリー] または新しい月々の支出に追加するには、どうすればいいですか?</t>
  </si>
  <si>
    <t>グラフ下の [支出サマリー] と各月の支出の詳細は、Excel の表で作成されています。新しい行を Excel の表に追加するには、次のいずれかの操作を行います。</t>
  </si>
  <si>
    <t>支出が発生する月のワークシートで、支出の種類ごとに支出金額を追加します。</t>
  </si>
  <si>
    <t xml:space="preserve">例:"支出 1" は、1 月から 6 月までの間と 12 月に発生しました。 </t>
  </si>
  <si>
    <t>支出</t>
  </si>
  <si>
    <t>支出 1</t>
  </si>
  <si>
    <t>支出 2</t>
  </si>
  <si>
    <t>支出 3</t>
  </si>
  <si>
    <t>支出 4</t>
  </si>
  <si>
    <t>支出 5</t>
  </si>
  <si>
    <t>合計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</si>
  <si>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</si>
  <si>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</si>
  <si>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</si>
  <si>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</si>
  <si>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</si>
  <si>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</si>
  <si>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</si>
  <si>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</si>
  <si>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</si>
  <si>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</si>
  <si>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</si>
  <si>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</si>
  <si>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推移</t>
  </si>
  <si>
    <t>1 月の支出</t>
  </si>
  <si>
    <t>日付</t>
  </si>
  <si>
    <t>発注書番号</t>
  </si>
  <si>
    <t>A-12345</t>
  </si>
  <si>
    <t>A-12346</t>
  </si>
  <si>
    <t>金額</t>
  </si>
  <si>
    <t>カテゴリ</t>
  </si>
  <si>
    <t>説明</t>
  </si>
  <si>
    <t>備品</t>
  </si>
  <si>
    <t>2 月の支出</t>
  </si>
  <si>
    <t>3 月の支出</t>
  </si>
  <si>
    <t>4 月の支出</t>
  </si>
  <si>
    <t>5 月の支出</t>
  </si>
  <si>
    <t>6 月の支出</t>
  </si>
  <si>
    <t>7 月の支出</t>
  </si>
  <si>
    <t>8 月の支出</t>
  </si>
  <si>
    <t>9 月の支出</t>
  </si>
  <si>
    <t>10 月の支出</t>
  </si>
  <si>
    <t>11 月の支出</t>
  </si>
  <si>
    <t>12 月の支出</t>
  </si>
  <si>
    <r>
      <t>特定の月の支出にすばやく移動するには、</t>
    </r>
    <r>
      <rPr>
        <b/>
        <sz val="11"/>
        <color theme="1"/>
        <rFont val="Meiryo UI"/>
        <family val="3"/>
        <charset val="128"/>
      </rPr>
      <t>B2</t>
    </r>
    <r>
      <rPr>
        <sz val="11"/>
        <color theme="1"/>
        <rFont val="Meiryo UI"/>
        <family val="3"/>
        <charset val="128"/>
      </rPr>
      <t xml:space="preserve"> の </t>
    </r>
    <r>
      <rPr>
        <b/>
        <sz val="11"/>
        <color theme="1"/>
        <rFont val="Meiryo UI"/>
        <family val="3"/>
        <charset val="128"/>
      </rPr>
      <t>1 月</t>
    </r>
    <r>
      <rPr>
        <sz val="11"/>
        <color theme="1"/>
        <rFont val="Meiryo UI"/>
        <family val="3"/>
        <charset val="128"/>
      </rPr>
      <t>ナビゲーション リンクなど、グラフ上部にある関連付けられたナビゲーション リンクをクリックします。次に、[支出の推移] ワークシートに戻り、</t>
    </r>
    <r>
      <rPr>
        <b/>
        <sz val="11"/>
        <color theme="1"/>
        <rFont val="Meiryo UI"/>
        <family val="3"/>
        <charset val="128"/>
      </rPr>
      <t xml:space="preserve">[サマリー] </t>
    </r>
    <r>
      <rPr>
        <sz val="11"/>
        <color theme="1"/>
        <rFont val="Meiryo UI"/>
        <family val="3"/>
        <charset val="128"/>
      </rPr>
      <t>ナビゲーション リンク (</t>
    </r>
    <r>
      <rPr>
        <b/>
        <sz val="11"/>
        <color theme="1"/>
        <rFont val="Meiryo UI"/>
        <family val="3"/>
        <charset val="128"/>
      </rPr>
      <t>D1</t>
    </r>
    <r>
      <rPr>
        <sz val="11"/>
        <color theme="1"/>
        <rFont val="Meiryo UI"/>
        <family val="3"/>
        <charset val="128"/>
      </rPr>
      <t xml:space="preserve">) をクリックします。 </t>
    </r>
  </si>
  <si>
    <r>
      <t>このヒントのワークシートに戻るには、サマリー ワークシートで N2 を選択します。月々のワークシートから [ヒント] のワークシートに戻るには、</t>
    </r>
    <r>
      <rPr>
        <b/>
        <sz val="11"/>
        <color theme="1"/>
        <rFont val="Meiryo UI"/>
        <family val="3"/>
        <charset val="128"/>
      </rPr>
      <t xml:space="preserve">E1 </t>
    </r>
    <r>
      <rPr>
        <sz val="11"/>
        <color theme="1"/>
        <rFont val="Meiryo UI"/>
        <family val="3"/>
        <charset val="128"/>
      </rPr>
      <t>を選択します。</t>
    </r>
  </si>
  <si>
    <r>
      <t>[</t>
    </r>
    <r>
      <rPr>
        <b/>
        <sz val="11"/>
        <color theme="1"/>
        <rFont val="Meiryo UI"/>
        <family val="3"/>
        <charset val="128"/>
      </rPr>
      <t>サマリー</t>
    </r>
    <r>
      <rPr>
        <sz val="11"/>
        <color theme="1"/>
        <rFont val="Meiryo UI"/>
        <family val="3"/>
        <charset val="128"/>
      </rPr>
      <t xml:space="preserve">] </t>
    </r>
    <r>
      <rPr>
        <b/>
        <sz val="11"/>
        <color theme="1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>ワークシート ([</t>
    </r>
    <r>
      <rPr>
        <b/>
        <sz val="11"/>
        <color theme="1"/>
        <rFont val="Meiryo UI"/>
        <family val="3"/>
        <charset val="128"/>
      </rPr>
      <t>ExpenseSummary</t>
    </r>
    <r>
      <rPr>
        <sz val="11"/>
        <color theme="1"/>
        <rFont val="Meiryo UI"/>
        <family val="3"/>
        <charset val="128"/>
      </rPr>
      <t>]</t>
    </r>
    <r>
      <rPr>
        <b/>
        <sz val="11"/>
        <color theme="1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>テーブルの [</t>
    </r>
    <r>
      <rPr>
        <b/>
        <sz val="11"/>
        <color theme="1"/>
        <rFont val="Meiryo UI"/>
        <family val="3"/>
        <charset val="128"/>
      </rPr>
      <t>支出</t>
    </r>
    <r>
      <rPr>
        <sz val="11"/>
        <color theme="1"/>
        <rFont val="Meiryo UI"/>
        <family val="3"/>
        <charset val="128"/>
      </rPr>
      <t>] 列) に支出を入力します。</t>
    </r>
    <phoneticPr fontId="9"/>
  </si>
  <si>
    <t>1 月</t>
    <phoneticPr fontId="9"/>
  </si>
  <si>
    <t>2 月</t>
    <phoneticPr fontId="9"/>
  </si>
  <si>
    <t>ヒント</t>
  </si>
  <si>
    <t>サマリー</t>
  </si>
  <si>
    <t>支出の推移</t>
    <phoneticPr fontId="9"/>
  </si>
  <si>
    <t>サマリー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</si>
</sst>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/yy;@"/>
    <numFmt numFmtId="177" formatCode="#,##0.00_ "/>
    <numFmt numFmtId="178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.5"/>
      <color theme="1" tint="0.34998626667073579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0"/>
      <name val="Calibri"/>
      <family val="2"/>
      <scheme val="minor"/>
    </font>
    <font>
      <sz val="11"/>
      <color theme="11"/>
      <name val="Calibri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11"/>
      <color theme="1"/>
      <name val="Calibri"/>
      <family val="2"/>
      <scheme val="minor"/>
    </font>
    <font>
      <sz val="6"/>
      <name val="ＭＳ Ｐゴシック"/>
      <family val="3"/>
      <charset val="128"/>
      <scheme val="minor"/>
    </font>
    <font>
      <sz val="22.5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3" borderId="2" applyNumberFormat="0" applyProtection="0">
      <alignment horizontal="center" vertical="center"/>
    </xf>
    <xf numFmtId="0" fontId="7" fillId="0" borderId="0" applyNumberFormat="0" applyFill="0" applyProtection="0">
      <alignment horizontal="left" indent="1"/>
    </xf>
    <xf numFmtId="4" fontId="7" fillId="0" borderId="0" applyFill="0" applyProtection="0">
      <alignment horizontal="right" indent="1"/>
    </xf>
    <xf numFmtId="0" fontId="6" fillId="2" borderId="0" applyNumberFormat="0" applyBorder="0" applyProtection="0">
      <alignment vertical="center" wrapText="1"/>
    </xf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>
      <alignment horizontal="left" wrapText="1" indent="1"/>
    </xf>
    <xf numFmtId="4" fontId="8" fillId="0" borderId="0">
      <alignment horizontal="right" indent="1"/>
    </xf>
    <xf numFmtId="176" fontId="8" fillId="0" borderId="0">
      <alignment horizontal="left" indent="1"/>
    </xf>
    <xf numFmtId="0" fontId="1" fillId="0" borderId="0">
      <alignment horizontal="left" vertical="center" wrapText="1" indent="6"/>
    </xf>
    <xf numFmtId="0" fontId="8" fillId="0" borderId="0">
      <alignment horizontal="left" vertical="center" wrapText="1" indent="3"/>
    </xf>
  </cellStyleXfs>
  <cellXfs count="23">
    <xf numFmtId="0" fontId="0" fillId="0" borderId="0" xfId="0"/>
    <xf numFmtId="0" fontId="10" fillId="0" borderId="0" xfId="1" applyFont="1"/>
    <xf numFmtId="0" fontId="11" fillId="0" borderId="0" xfId="0" applyFont="1"/>
    <xf numFmtId="0" fontId="12" fillId="0" borderId="0" xfId="3" applyFont="1">
      <alignment horizontal="left" indent="1"/>
    </xf>
    <xf numFmtId="0" fontId="11" fillId="0" borderId="0" xfId="8" applyFont="1">
      <alignment horizontal="left" wrapText="1" indent="1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2" fillId="0" borderId="0" xfId="3" applyFont="1" applyFill="1">
      <alignment horizontal="left" indent="1"/>
    </xf>
    <xf numFmtId="4" fontId="11" fillId="0" borderId="0" xfId="0" applyNumberFormat="1" applyFont="1" applyFill="1" applyBorder="1" applyAlignment="1">
      <alignment horizontal="left" indent="1"/>
    </xf>
    <xf numFmtId="0" fontId="10" fillId="0" borderId="0" xfId="1" applyFont="1"/>
    <xf numFmtId="0" fontId="13" fillId="2" borderId="0" xfId="5" applyFont="1">
      <alignment vertical="center" wrapText="1"/>
    </xf>
    <xf numFmtId="0" fontId="11" fillId="0" borderId="0" xfId="12" applyFont="1">
      <alignment horizontal="left" vertical="center" wrapText="1" indent="3"/>
    </xf>
    <xf numFmtId="0" fontId="11" fillId="0" borderId="0" xfId="11" applyFont="1" applyAlignment="1">
      <alignment horizontal="left" vertical="center" wrapText="1" indent="6"/>
    </xf>
    <xf numFmtId="0" fontId="11" fillId="0" borderId="0" xfId="11" applyFont="1">
      <alignment horizontal="left" vertical="center" wrapText="1" indent="6"/>
    </xf>
    <xf numFmtId="0" fontId="14" fillId="0" borderId="0" xfId="11" applyFont="1">
      <alignment horizontal="left" vertical="center" wrapText="1" indent="6"/>
    </xf>
    <xf numFmtId="0" fontId="12" fillId="0" borderId="0" xfId="0" applyFont="1" applyFill="1" applyBorder="1" applyAlignment="1">
      <alignment horizontal="left" indent="1"/>
    </xf>
    <xf numFmtId="177" fontId="11" fillId="0" borderId="0" xfId="9" applyNumberFormat="1" applyFont="1">
      <alignment horizontal="right" indent="1"/>
    </xf>
    <xf numFmtId="177" fontId="12" fillId="0" borderId="0" xfId="0" applyNumberFormat="1" applyFont="1" applyFill="1" applyBorder="1" applyAlignment="1">
      <alignment horizontal="right" indent="1"/>
    </xf>
    <xf numFmtId="178" fontId="11" fillId="0" borderId="0" xfId="10" applyNumberFormat="1" applyFont="1">
      <alignment horizontal="left" indent="1"/>
    </xf>
    <xf numFmtId="177" fontId="11" fillId="0" borderId="0" xfId="0" applyNumberFormat="1" applyFont="1" applyFill="1" applyBorder="1" applyAlignment="1">
      <alignment horizontal="right" indent="1"/>
    </xf>
    <xf numFmtId="0" fontId="15" fillId="3" borderId="2" xfId="6" applyFont="1" applyBorder="1" applyAlignment="1">
      <alignment horizontal="center" vertical="center"/>
    </xf>
    <xf numFmtId="0" fontId="10" fillId="0" borderId="0" xfId="1" applyFont="1"/>
    <xf numFmtId="0" fontId="10" fillId="0" borderId="1" xfId="1" applyFont="1" applyBorder="1"/>
  </cellXfs>
  <cellStyles count="13">
    <cellStyle name="タイトル" xfId="1" builtinId="15" customBuiltin="1"/>
    <cellStyle name="ハイパーリンク" xfId="6" builtinId="8" customBuiltin="1"/>
    <cellStyle name="ヒント テキストのインデント" xfId="11"/>
    <cellStyle name="ヒントのテキスト" xfId="12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標準" xfId="0" builtinId="0" customBuiltin="1"/>
    <cellStyle name="表の詳細" xfId="8"/>
    <cellStyle name="表の日付" xfId="10"/>
    <cellStyle name="表の番号" xfId="9"/>
    <cellStyle name="表示済みのハイパーリンク" xfId="7" builtinId="9" customBuiltin="1"/>
  </cellStyles>
  <dxfs count="1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0" tint="-0.14996795556505021"/>
        </top>
        <bottom style="thin">
          <color theme="1" tint="0.499984740745262"/>
        </bottom>
        <vertical style="thin">
          <color theme="0" tint="-0.14996795556505021"/>
        </vertical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1" tint="0.499984740745262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1" diagonalDown="0">
        <left/>
        <right/>
        <top/>
        <bottom/>
        <diagonal style="thin">
          <color theme="0" tint="-0.14993743705557422"/>
        </diagonal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2" defaultTableStyle="サマリーの表" defaultPivotStyle="PivotStyleLight16">
    <tableStyle name="styleCustomSlicer" pivot="0" table="0" count="10">
      <tableStyleElement type="wholeTable" dxfId="196"/>
      <tableStyleElement type="headerRow" dxfId="195"/>
    </tableStyle>
    <tableStyle name="サマリーの表" pivot="0" count="6">
      <tableStyleElement type="wholeTable" dxfId="194"/>
      <tableStyleElement type="headerRow" dxfId="193"/>
      <tableStyleElement type="totalRow" dxfId="192"/>
      <tableStyleElement type="firstColumn" dxfId="191"/>
      <tableStyleElement type="lastColumn" dxfId="190"/>
      <tableStyleElement type="firstColumnStripe" dxfId="189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tyleCustom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46286529685804E-2"/>
          <c:y val="3.7210342265680076E-2"/>
          <c:w val="0.78649224115488003"/>
          <c:h val="0.9308183494897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サマリー!$A$5</c:f>
              <c:strCache>
                <c:ptCount val="1"/>
                <c:pt idx="0">
                  <c:v>支出 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サマリー!$B$4:$O$4</c15:sqref>
                  </c15:fullRef>
                </c:ext>
              </c:extLst>
              <c:f>サマリー!$B$4:$M$4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サマリー!$B$5:$O$5</c15:sqref>
                  </c15:fullRef>
                </c:ext>
              </c:extLst>
              <c:f>サマリー!$B$5:$M$5</c:f>
              <c:numCache>
                <c:formatCode>#,##0.00_ </c:formatCode>
                <c:ptCount val="12"/>
                <c:pt idx="0">
                  <c:v>33</c:v>
                </c:pt>
                <c:pt idx="1">
                  <c:v>375</c:v>
                </c:pt>
                <c:pt idx="2">
                  <c:v>33</c:v>
                </c:pt>
                <c:pt idx="3">
                  <c:v>45</c:v>
                </c:pt>
                <c:pt idx="4">
                  <c:v>375</c:v>
                </c:pt>
                <c:pt idx="5">
                  <c:v>201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0-4528-AE8C-51B058EA99EB}"/>
            </c:ext>
          </c:extLst>
        </c:ser>
        <c:ser>
          <c:idx val="1"/>
          <c:order val="1"/>
          <c:tx>
            <c:strRef>
              <c:f>サマリー!$A$6</c:f>
              <c:strCache>
                <c:ptCount val="1"/>
                <c:pt idx="0">
                  <c:v>支出 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サマリー!$B$4:$O$4</c15:sqref>
                  </c15:fullRef>
                </c:ext>
              </c:extLst>
              <c:f>サマリー!$B$4:$M$4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サマリー!$B$6:$O$6</c15:sqref>
                  </c15:fullRef>
                </c:ext>
              </c:extLst>
              <c:f>サマリー!$B$6:$M$6</c:f>
              <c:numCache>
                <c:formatCode>#,##0.00_ </c:formatCode>
                <c:ptCount val="12"/>
                <c:pt idx="0">
                  <c:v>238</c:v>
                </c:pt>
                <c:pt idx="1">
                  <c:v>238</c:v>
                </c:pt>
                <c:pt idx="2">
                  <c:v>238</c:v>
                </c:pt>
                <c:pt idx="3">
                  <c:v>123</c:v>
                </c:pt>
                <c:pt idx="4">
                  <c:v>111</c:v>
                </c:pt>
                <c:pt idx="5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0-4528-AE8C-51B058EA99EB}"/>
            </c:ext>
          </c:extLst>
        </c:ser>
        <c:ser>
          <c:idx val="2"/>
          <c:order val="2"/>
          <c:tx>
            <c:strRef>
              <c:f>サマリー!$A$7</c:f>
              <c:strCache>
                <c:ptCount val="1"/>
                <c:pt idx="0">
                  <c:v>支出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サマリー!$B$4:$O$4</c15:sqref>
                  </c15:fullRef>
                </c:ext>
              </c:extLst>
              <c:f>サマリー!$B$4:$M$4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サマリー!$B$7:$O$7</c15:sqref>
                  </c15:fullRef>
                </c:ext>
              </c:extLst>
              <c:f>サマリー!$B$7:$M$7</c:f>
              <c:numCache>
                <c:formatCode>#,##0.00_ 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125</c:v>
                </c:pt>
                <c:pt idx="4">
                  <c:v>333</c:v>
                </c:pt>
                <c:pt idx="5">
                  <c:v>122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0-4528-AE8C-51B058EA99EB}"/>
            </c:ext>
          </c:extLst>
        </c:ser>
        <c:ser>
          <c:idx val="3"/>
          <c:order val="3"/>
          <c:tx>
            <c:strRef>
              <c:f>サマリー!$A$8</c:f>
              <c:strCache>
                <c:ptCount val="1"/>
                <c:pt idx="0">
                  <c:v>支出 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サマリー!$B$4:$O$4</c15:sqref>
                  </c15:fullRef>
                </c:ext>
              </c:extLst>
              <c:f>サマリー!$B$4:$M$4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サマリー!$B$8:$O$8</c15:sqref>
                  </c15:fullRef>
                </c:ext>
              </c:extLst>
              <c:f>サマリー!$B$8:$M$8</c:f>
              <c:numCache>
                <c:formatCode>#,##0.00_ </c:formatCode>
                <c:ptCount val="12"/>
                <c:pt idx="0">
                  <c:v>426</c:v>
                </c:pt>
                <c:pt idx="1">
                  <c:v>84</c:v>
                </c:pt>
                <c:pt idx="2">
                  <c:v>84</c:v>
                </c:pt>
                <c:pt idx="3">
                  <c:v>426</c:v>
                </c:pt>
                <c:pt idx="4">
                  <c:v>125</c:v>
                </c:pt>
                <c:pt idx="5">
                  <c:v>187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0-4528-AE8C-51B058EA99EB}"/>
            </c:ext>
          </c:extLst>
        </c:ser>
        <c:ser>
          <c:idx val="4"/>
          <c:order val="4"/>
          <c:tx>
            <c:strRef>
              <c:f>サマリー!$A$9</c:f>
              <c:strCache>
                <c:ptCount val="1"/>
                <c:pt idx="0">
                  <c:v>支出 5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サマリー!$B$4:$O$4</c15:sqref>
                  </c15:fullRef>
                </c:ext>
              </c:extLst>
              <c:f>サマリー!$B$4:$M$4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サマリー!$B$9:$O$9</c15:sqref>
                  </c15:fullRef>
                </c:ext>
              </c:extLst>
              <c:f>サマリー!$B$9:$M$9</c:f>
              <c:numCache>
                <c:formatCode>#,##0.00_ </c:formatCode>
                <c:ptCount val="12"/>
                <c:pt idx="0">
                  <c:v>54</c:v>
                </c:pt>
                <c:pt idx="1">
                  <c:v>54</c:v>
                </c:pt>
                <c:pt idx="2">
                  <c:v>109</c:v>
                </c:pt>
                <c:pt idx="3">
                  <c:v>98</c:v>
                </c:pt>
                <c:pt idx="4">
                  <c:v>33</c:v>
                </c:pt>
                <c:pt idx="5">
                  <c:v>441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0-4528-AE8C-51B058EA9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93864"/>
        <c:axId val="243593472"/>
      </c:barChart>
      <c:catAx>
        <c:axId val="24359386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243593472"/>
        <c:crosses val="autoZero"/>
        <c:auto val="1"/>
        <c:lblAlgn val="ctr"/>
        <c:lblOffset val="100"/>
        <c:noMultiLvlLbl val="0"/>
      </c:catAx>
      <c:valAx>
        <c:axId val="243593472"/>
        <c:scaling>
          <c:orientation val="minMax"/>
          <c:max val="50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30000"/>
                </a:schemeClr>
              </a:solidFill>
            </a:ln>
          </c:spPr>
        </c:majorGridlines>
        <c:numFmt formatCode="#,##0;;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243593864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86571588106102315"/>
          <c:y val="5.6239046947426458E-2"/>
          <c:w val="6.869432671447176E-2"/>
          <c:h val="0.41155616468888995"/>
        </c:manualLayout>
      </c:layout>
      <c:overlay val="0"/>
      <c:txPr>
        <a:bodyPr/>
        <a:lstStyle/>
        <a:p>
          <a:pPr>
            <a:defRPr sz="1100" kern="0" spc="-10" baseline="0">
              <a:solidFill>
                <a:schemeClr val="tx1"/>
              </a:solidFill>
              <a:latin typeface="+mj-lt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2</xdr:row>
      <xdr:rowOff>69850</xdr:rowOff>
    </xdr:from>
    <xdr:to>
      <xdr:col>14</xdr:col>
      <xdr:colOff>1038224</xdr:colOff>
      <xdr:row>2</xdr:row>
      <xdr:rowOff>2779711</xdr:rowOff>
    </xdr:to>
    <xdr:graphicFrame macro="">
      <xdr:nvGraphicFramePr>
        <xdr:cNvPr id="2" name="ExpenseTrends" descr="1 か月の支出をカテゴリ別に示す縦棒グラフ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4" name="ExpenseSummary" displayName="ExpenseSummary" ref="A4:O10" totalsRowCount="1" headerRowDxfId="188" dataDxfId="187" totalsRowDxfId="186">
  <autoFilter ref="A4:O9"/>
  <tableColumns count="15">
    <tableColumn id="1" name="支出" totalsRowLabel="合計" dataDxfId="185" totalsRowDxfId="184"/>
    <tableColumn id="2" name="1 月" totalsRowFunction="sum" dataDxfId="183" totalsRowDxfId="182">
      <calculatedColumnFormula>SUMIFS(ExpJan[金額],ExpJan[カテゴリ],ExpenseSummary[[#This Row],[支出]])</calculatedColumnFormula>
    </tableColumn>
    <tableColumn id="3" name="2 月" totalsRowFunction="sum" dataDxfId="181" totalsRowDxfId="180">
      <calculatedColumnFormula>SUMIFS(ExpFeb[金額],ExpFeb[カテゴリ],ExpenseSummary[[#This Row],[支出]])</calculatedColumnFormula>
    </tableColumn>
    <tableColumn id="4" name="3 月" totalsRowFunction="sum" dataDxfId="179" totalsRowDxfId="178">
      <calculatedColumnFormula>SUMIFS(ExpMar[金額],ExpMar[カテゴリ],ExpenseSummary[[#This Row],[支出]])</calculatedColumnFormula>
    </tableColumn>
    <tableColumn id="5" name="4 月" totalsRowFunction="sum" dataDxfId="177" totalsRowDxfId="176">
      <calculatedColumnFormula>SUMIFS(ExpApr[金額],ExpApr[カテゴリ],ExpenseSummary[[#This Row],[支出]])</calculatedColumnFormula>
    </tableColumn>
    <tableColumn id="6" name="5 月" totalsRowFunction="sum" dataDxfId="175" totalsRowDxfId="174">
      <calculatedColumnFormula>SUMIFS(ExpMay[金額],ExpMay[カテゴリ],ExpenseSummary[[#This Row],[支出]])</calculatedColumnFormula>
    </tableColumn>
    <tableColumn id="7" name="6 月" totalsRowFunction="sum" dataDxfId="173" totalsRowDxfId="172">
      <calculatedColumnFormula>SUMIFS(ExpJun[金額],ExpJun[カテゴリ],ExpenseSummary[[#This Row],[支出]])</calculatedColumnFormula>
    </tableColumn>
    <tableColumn id="8" name="7 月" totalsRowFunction="sum" dataDxfId="171" totalsRowDxfId="170">
      <calculatedColumnFormula>SUMIFS(ExpJul[金額],ExpJul[カテゴリ],ExpenseSummary[[#This Row],[支出]])</calculatedColumnFormula>
    </tableColumn>
    <tableColumn id="9" name="8 月" totalsRowFunction="sum" dataDxfId="169" totalsRowDxfId="168">
      <calculatedColumnFormula>SUMIFS(ExpAug[金額],ExpAug[カテゴリ],ExpenseSummary[[#This Row],[支出]])</calculatedColumnFormula>
    </tableColumn>
    <tableColumn id="10" name="9 月" totalsRowFunction="sum" dataDxfId="167" totalsRowDxfId="166">
      <calculatedColumnFormula>SUMIFS(ExpSep[金額],ExpSep[カテゴリ],ExpenseSummary[[#This Row],[支出]])</calculatedColumnFormula>
    </tableColumn>
    <tableColumn id="11" name="10 月" totalsRowFunction="sum" dataDxfId="165" totalsRowDxfId="164">
      <calculatedColumnFormula>SUMIFS(ExpOct[金額],ExpOct[カテゴリ],ExpenseSummary[[#This Row],[支出]])</calculatedColumnFormula>
    </tableColumn>
    <tableColumn id="12" name="11 月" totalsRowFunction="sum" dataDxfId="163" totalsRowDxfId="162">
      <calculatedColumnFormula>SUMIFS(ExpNov[金額],ExpNov[カテゴリ],ExpenseSummary[[#This Row],[支出]])</calculatedColumnFormula>
    </tableColumn>
    <tableColumn id="13" name="12 月" totalsRowFunction="sum" dataDxfId="161" totalsRowDxfId="160">
      <calculatedColumnFormula>SUMIFS(ExpDec[金額],ExpDec[カテゴリ],ExpenseSummary[[#This Row],[支出]])</calculatedColumnFormula>
    </tableColumn>
    <tableColumn id="14" name="合計" totalsRowFunction="sum" dataDxfId="159" totalsRowDxfId="158">
      <calculatedColumnFormula>SUM(ExpenseSummary[[#This Row],[1 月]:[12 月]])</calculatedColumnFormula>
    </tableColumn>
    <tableColumn id="15" name="推移" dataDxfId="157" totalsRowDxfId="156"/>
  </tableColumns>
  <tableStyleInfo name="サマリーの表" showFirstColumn="0" showLastColumn="1" showRowStripes="0" showColumnStripes="1"/>
  <extLst>
    <ext xmlns:x14="http://schemas.microsoft.com/office/spreadsheetml/2009/9/main" uri="{504A1905-F514-4f6f-8877-14C23A59335A}">
      <x14:table altTextSummary="この表では、1 月から始まる各月の支出がカテゴリ別に合計され、その値が示されています。この表は、月ごとのカテゴリ別の支出グラフが各月の上部に示されるように、縦グラフとして表示されるように書式設定されています"/>
    </ext>
  </extLst>
</table>
</file>

<file path=xl/tables/table10.xml><?xml version="1.0" encoding="utf-8"?>
<table xmlns="http://schemas.openxmlformats.org/spreadsheetml/2006/main" id="10" name="ExpSep" displayName="ExpSep" ref="A2:E9" totalsRowCount="1" headerRowDxfId="51" dataDxfId="50" totalsRowDxfId="49">
  <autoFilter ref="A2:E8"/>
  <tableColumns count="5">
    <tableColumn id="1" name="日付" totalsRowLabel="合計" dataDxfId="48" totalsRowDxfId="47"/>
    <tableColumn id="2" name="発注書番号" dataDxfId="46" totalsRowDxfId="45"/>
    <tableColumn id="3" name="金額" totalsRowFunction="sum" dataDxfId="44" totalsRowDxfId="43"/>
    <tableColumn id="4" name="カテゴリ" dataDxfId="42" totalsRowDxfId="41"/>
    <tableColumn id="5" name="説明" dataDxfId="40" totalsRowDxfId="39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ables/table11.xml><?xml version="1.0" encoding="utf-8"?>
<table xmlns="http://schemas.openxmlformats.org/spreadsheetml/2006/main" id="11" name="ExpOct" displayName="ExpOct" ref="A2:E9" totalsRowCount="1" headerRowDxfId="38" dataDxfId="37" totalsRowDxfId="36">
  <autoFilter ref="A2:E8"/>
  <tableColumns count="5">
    <tableColumn id="1" name="日付" totalsRowLabel="合計" dataDxfId="35" totalsRowDxfId="34"/>
    <tableColumn id="2" name="発注書番号" dataDxfId="33" totalsRowDxfId="32"/>
    <tableColumn id="3" name="金額" totalsRowFunction="sum" dataDxfId="31" totalsRowDxfId="30"/>
    <tableColumn id="4" name="カテゴリ" dataDxfId="29" totalsRowDxfId="28"/>
    <tableColumn id="5" name="説明" dataDxfId="27" totalsRowDxfId="26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ables/table12.xml><?xml version="1.0" encoding="utf-8"?>
<table xmlns="http://schemas.openxmlformats.org/spreadsheetml/2006/main" id="12" name="ExpNov" displayName="ExpNov" ref="A2:E9" totalsRowCount="1" headerRowDxfId="25" dataDxfId="24" totalsRowDxfId="23">
  <autoFilter ref="A2:E8"/>
  <tableColumns count="5">
    <tableColumn id="1" name="日付" totalsRowLabel="合計" dataDxfId="22" totalsRowDxfId="21"/>
    <tableColumn id="2" name="発注書番号" dataDxfId="20" totalsRowDxfId="19"/>
    <tableColumn id="3" name="金額" totalsRowFunction="sum" dataDxfId="18" totalsRowDxfId="17"/>
    <tableColumn id="4" name="カテゴリ" dataDxfId="16" totalsRowDxfId="15"/>
    <tableColumn id="5" name="説明" dataDxfId="14" totalsRowDxfId="13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ables/table13.xml><?xml version="1.0" encoding="utf-8"?>
<table xmlns="http://schemas.openxmlformats.org/spreadsheetml/2006/main" id="13" name="ExpDec" displayName="ExpDec" ref="A2:E9" totalsRowCount="1" headerRowDxfId="12" dataDxfId="11" totalsRowDxfId="10">
  <autoFilter ref="A2:E8"/>
  <tableColumns count="5">
    <tableColumn id="1" name="日付" totalsRowLabel="合計" dataDxfId="9" totalsRowDxfId="8"/>
    <tableColumn id="2" name="発注書番号" dataDxfId="7" totalsRowDxfId="6"/>
    <tableColumn id="3" name="金額" totalsRowFunction="sum" dataDxfId="5" totalsRowDxfId="4"/>
    <tableColumn id="4" name="カテゴリ" dataDxfId="3" totalsRowDxfId="2"/>
    <tableColumn id="5" name="説明" dataDxfId="1" totalsRowDxfId="0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ables/table2.xml><?xml version="1.0" encoding="utf-8"?>
<table xmlns="http://schemas.openxmlformats.org/spreadsheetml/2006/main" id="2" name="ExpJan" displayName="ExpJan" ref="A2:E9" totalsRowCount="1" headerRowDxfId="155" dataDxfId="154" totalsRowDxfId="153">
  <autoFilter ref="A2:E8"/>
  <tableColumns count="5">
    <tableColumn id="1" name="日付" totalsRowLabel="合計" dataDxfId="152" totalsRowDxfId="151"/>
    <tableColumn id="2" name="発注書番号" dataDxfId="150" totalsRowDxfId="149"/>
    <tableColumn id="3" name="金額" totalsRowFunction="sum" dataDxfId="148" totalsRowDxfId="147"/>
    <tableColumn id="4" name="カテゴリ" dataDxfId="146" totalsRowDxfId="145"/>
    <tableColumn id="5" name="説明" dataDxfId="144" totalsRowDxfId="143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ables/table3.xml><?xml version="1.0" encoding="utf-8"?>
<table xmlns="http://schemas.openxmlformats.org/spreadsheetml/2006/main" id="3" name="ExpFeb" displayName="ExpFeb" ref="A2:E9" totalsRowCount="1" headerRowDxfId="142" dataDxfId="141" totalsRowDxfId="140">
  <autoFilter ref="A2:E8"/>
  <tableColumns count="5">
    <tableColumn id="1" name="日付" totalsRowLabel="合計" dataDxfId="139" totalsRowDxfId="138"/>
    <tableColumn id="2" name="発注書番号" dataDxfId="137" totalsRowDxfId="136"/>
    <tableColumn id="3" name="金額" totalsRowFunction="sum" dataDxfId="135" totalsRowDxfId="134"/>
    <tableColumn id="4" name="カテゴリ" dataDxfId="133" totalsRowDxfId="132"/>
    <tableColumn id="5" name="説明" dataDxfId="131" totalsRowDxfId="130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ables/table4.xml><?xml version="1.0" encoding="utf-8"?>
<table xmlns="http://schemas.openxmlformats.org/spreadsheetml/2006/main" id="4" name="ExpMar" displayName="ExpMar" ref="A2:E9" totalsRowCount="1" headerRowDxfId="129" dataDxfId="128" totalsRowDxfId="127">
  <autoFilter ref="A2:E8"/>
  <tableColumns count="5">
    <tableColumn id="1" name="日付" totalsRowLabel="合計" dataDxfId="126" totalsRowDxfId="125"/>
    <tableColumn id="2" name="発注書番号" dataDxfId="124" totalsRowDxfId="123"/>
    <tableColumn id="3" name="金額" totalsRowFunction="sum" dataDxfId="122" totalsRowDxfId="121"/>
    <tableColumn id="4" name="カテゴリ" dataDxfId="120" totalsRowDxfId="119"/>
    <tableColumn id="5" name="説明" dataDxfId="118" totalsRowDxfId="117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ables/table5.xml><?xml version="1.0" encoding="utf-8"?>
<table xmlns="http://schemas.openxmlformats.org/spreadsheetml/2006/main" id="5" name="ExpApr" displayName="ExpApr" ref="A2:E9" totalsRowCount="1" headerRowDxfId="116" dataDxfId="115" totalsRowDxfId="114">
  <autoFilter ref="A2:E8"/>
  <tableColumns count="5">
    <tableColumn id="1" name="日付" totalsRowLabel="合計" dataDxfId="113" totalsRowDxfId="112"/>
    <tableColumn id="2" name="発注書番号" dataDxfId="111" totalsRowDxfId="110"/>
    <tableColumn id="3" name="金額" totalsRowFunction="sum" dataDxfId="109" totalsRowDxfId="108"/>
    <tableColumn id="4" name="カテゴリ" dataDxfId="107" totalsRowDxfId="106"/>
    <tableColumn id="5" name="説明" dataDxfId="105" totalsRowDxfId="104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ables/table6.xml><?xml version="1.0" encoding="utf-8"?>
<table xmlns="http://schemas.openxmlformats.org/spreadsheetml/2006/main" id="6" name="ExpMay" displayName="ExpMay" ref="A2:E9" totalsRowCount="1" headerRowDxfId="103" dataDxfId="102" totalsRowDxfId="101">
  <autoFilter ref="A2:E8"/>
  <tableColumns count="5">
    <tableColumn id="1" name="日付" totalsRowLabel="合計" dataDxfId="100" totalsRowDxfId="99"/>
    <tableColumn id="2" name="発注書番号" dataDxfId="98" totalsRowDxfId="97"/>
    <tableColumn id="3" name="金額" totalsRowFunction="sum" dataDxfId="96" totalsRowDxfId="95"/>
    <tableColumn id="4" name="カテゴリ" dataDxfId="94" totalsRowDxfId="93"/>
    <tableColumn id="5" name="説明" dataDxfId="92" totalsRowDxfId="91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ables/table7.xml><?xml version="1.0" encoding="utf-8"?>
<table xmlns="http://schemas.openxmlformats.org/spreadsheetml/2006/main" id="7" name="ExpJun" displayName="ExpJun" ref="A2:E9" totalsRowCount="1" headerRowDxfId="90" dataDxfId="89" totalsRowDxfId="88">
  <autoFilter ref="A2:E8"/>
  <tableColumns count="5">
    <tableColumn id="1" name="日付" totalsRowLabel="合計" dataDxfId="87" totalsRowDxfId="86"/>
    <tableColumn id="2" name="発注書番号" dataDxfId="85" totalsRowDxfId="84"/>
    <tableColumn id="3" name="金額" totalsRowFunction="sum" dataDxfId="83" totalsRowDxfId="82"/>
    <tableColumn id="4" name="カテゴリ" dataDxfId="81" totalsRowDxfId="80"/>
    <tableColumn id="5" name="説明" dataDxfId="79" totalsRowDxfId="78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ables/table8.xml><?xml version="1.0" encoding="utf-8"?>
<table xmlns="http://schemas.openxmlformats.org/spreadsheetml/2006/main" id="8" name="ExpJul" displayName="ExpJul" ref="A2:E9" totalsRowCount="1" headerRowDxfId="77" dataDxfId="76" totalsRowDxfId="75">
  <autoFilter ref="A2:E8"/>
  <tableColumns count="5">
    <tableColumn id="1" name="日付" totalsRowLabel="合計" dataDxfId="74" totalsRowDxfId="73"/>
    <tableColumn id="2" name="発注書番号" dataDxfId="72" totalsRowDxfId="71"/>
    <tableColumn id="3" name="金額" totalsRowFunction="sum" dataDxfId="70" totalsRowDxfId="69"/>
    <tableColumn id="4" name="カテゴリ" dataDxfId="68" totalsRowDxfId="67"/>
    <tableColumn id="5" name="説明" dataDxfId="66" totalsRowDxfId="65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ables/table9.xml><?xml version="1.0" encoding="utf-8"?>
<table xmlns="http://schemas.openxmlformats.org/spreadsheetml/2006/main" id="9" name="ExpAug" displayName="ExpAug" ref="A2:E9" totalsRowCount="1" headerRowDxfId="64" dataDxfId="63" totalsRowDxfId="62">
  <autoFilter ref="A2:E8"/>
  <tableColumns count="5">
    <tableColumn id="1" name="日付" totalsRowLabel="合計" dataDxfId="61" totalsRowDxfId="60"/>
    <tableColumn id="2" name="発注書番号" dataDxfId="59" totalsRowDxfId="58"/>
    <tableColumn id="3" name="金額" totalsRowFunction="sum" dataDxfId="57" totalsRowDxfId="56"/>
    <tableColumn id="4" name="カテゴリ" dataDxfId="55" totalsRowDxfId="54"/>
    <tableColumn id="5" name="説明" dataDxfId="53" totalsRowDxfId="52"/>
  </tableColumns>
  <tableStyleInfo name="サマリーの表" showFirstColumn="0" showLastColumn="0" showRowStripes="0" showColumnStripes="1"/>
  <extLst>
    <ext xmlns:x14="http://schemas.microsoft.com/office/spreadsheetml/2009/9/main" uri="{504A1905-F514-4f6f-8877-14C23A59335A}">
      <x14:table altTextSummary="日付、発注書番号、金額、カテゴリ、説明など、1 か月の支出の詳細リスト"/>
    </ext>
  </extLst>
</table>
</file>

<file path=xl/theme/theme1.xml><?xml version="1.0" encoding="utf-8"?>
<a:theme xmlns:a="http://schemas.openxmlformats.org/drawingml/2006/main" name="Office Theme">
  <a:themeElements>
    <a:clrScheme name="Expense Trends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7B9C7"/>
      </a:accent1>
      <a:accent2>
        <a:srgbClr val="FFCC4F"/>
      </a:accent2>
      <a:accent3>
        <a:srgbClr val="9AB294"/>
      </a:accent3>
      <a:accent4>
        <a:srgbClr val="F15926"/>
      </a:accent4>
      <a:accent5>
        <a:srgbClr val="906083"/>
      </a:accent5>
      <a:accent6>
        <a:srgbClr val="E89C2B"/>
      </a:accent6>
      <a:hlink>
        <a:srgbClr val="FFFFFF"/>
      </a:hlink>
      <a:folHlink>
        <a:srgbClr val="FFFFFF"/>
      </a:folHlink>
    </a:clrScheme>
    <a:fontScheme name="Expense Trends Budge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A18"/>
  <sheetViews>
    <sheetView showGridLines="0" zoomScale="90" zoomScaleNormal="90" workbookViewId="0"/>
  </sheetViews>
  <sheetFormatPr defaultColWidth="9" defaultRowHeight="30" customHeight="1" x14ac:dyDescent="0.25"/>
  <cols>
    <col min="1" max="1" width="152.42578125" style="2" customWidth="1"/>
    <col min="2" max="16384" width="9" style="2"/>
  </cols>
  <sheetData>
    <row r="1" spans="1:1" ht="35.1" customHeight="1" x14ac:dyDescent="0.45">
      <c r="A1" s="1" t="s">
        <v>0</v>
      </c>
    </row>
    <row r="2" spans="1:1" ht="30" customHeight="1" x14ac:dyDescent="0.25">
      <c r="A2" s="10" t="s">
        <v>1</v>
      </c>
    </row>
    <row r="3" spans="1:1" ht="30" customHeight="1" x14ac:dyDescent="0.25">
      <c r="A3" s="11" t="s">
        <v>46</v>
      </c>
    </row>
    <row r="4" spans="1:1" ht="30" customHeight="1" x14ac:dyDescent="0.25">
      <c r="A4" s="11" t="s">
        <v>47</v>
      </c>
    </row>
    <row r="5" spans="1:1" ht="30" customHeight="1" x14ac:dyDescent="0.25">
      <c r="A5" s="10" t="s">
        <v>2</v>
      </c>
    </row>
    <row r="6" spans="1:1" ht="30" customHeight="1" x14ac:dyDescent="0.25">
      <c r="A6" s="11" t="s">
        <v>3</v>
      </c>
    </row>
    <row r="7" spans="1:1" ht="30" customHeight="1" x14ac:dyDescent="0.25">
      <c r="A7" s="12" t="str">
        <f>ROW(A1)&amp;". テーブルに集計行がない場合は、テーブルの下に入力を開始して Enter キーまたは Tab キーを押すと、自動的に拡張されます。"</f>
        <v>1. テーブルに集計行がない場合は、テーブルの下に入力を開始して Enter キーまたは Tab キーを押すと、自動的に拡張されます。</v>
      </c>
    </row>
    <row r="8" spans="1:1" ht="30" customHeight="1" x14ac:dyDescent="0.25">
      <c r="A8" s="13" t="str">
        <f>ROW(A2)&amp;". セルのポインターを集計行の上の最後のセル (最後の支出の合計など) に合わせ、Tab キーを押します。"</f>
        <v>2. セルのポインターを集計行の上の最後のセル (最後の支出の合計など) に合わせ、Tab キーを押します。</v>
      </c>
    </row>
    <row r="9" spans="1:1" ht="30" customHeight="1" x14ac:dyDescent="0.25">
      <c r="A9" s="13" t="str">
        <f>ROW(A3)&amp;". テーブルを右クリックし、ポップアップ メニューで [挿入] をポイントし、[上に行を挿入] または [下に行を挿入] をクリックします。"</f>
        <v>3. テーブルを右クリックし、ポップアップ メニューで [挿入] をポイントし、[上に行を挿入] または [下に行を挿入] をクリックします。</v>
      </c>
    </row>
    <row r="10" spans="1:1" ht="30" customHeight="1" x14ac:dyDescent="0.25">
      <c r="A10" s="13" t="str">
        <f>ROW(A4)&amp;". テーブルの右下隅のテーブルのサイズ変更ハンドルにマウスを合わせて下にドラッグし、必要な数だけテーブルの行を増やします。"</f>
        <v>4. テーブルの右下隅のテーブルのサイズ変更ハンドルにマウスを合わせて下にドラッグし、必要な数だけテーブルの行を増やします。</v>
      </c>
    </row>
    <row r="11" spans="1:1" ht="30" customHeight="1" x14ac:dyDescent="0.25">
      <c r="A11" s="11" t="s">
        <v>48</v>
      </c>
    </row>
    <row r="12" spans="1:1" ht="30" customHeight="1" x14ac:dyDescent="0.25">
      <c r="A12" s="11" t="s">
        <v>4</v>
      </c>
    </row>
    <row r="13" spans="1:1" ht="30" customHeight="1" x14ac:dyDescent="0.25">
      <c r="A13" s="11" t="s">
        <v>5</v>
      </c>
    </row>
    <row r="14" spans="1:1" ht="30" customHeight="1" x14ac:dyDescent="0.25">
      <c r="A14" s="13" t="str">
        <f>ROW(A1)&amp;". [支出 1] を [概要] ワークシートの [支出の概要] テーブルの [支出] の下に入力します (支出の種類のタイトルになります)。"</f>
        <v>1. [支出 1] を [概要] ワークシートの [支出の概要] テーブルの [支出] の下に入力します (支出の種類のタイトルになります)。</v>
      </c>
    </row>
    <row r="15" spans="1:1" ht="30" customHeight="1" x14ac:dyDescent="0.25">
      <c r="A15" s="13" t="str">
        <f>ROW(A2)&amp;". 各月で支出が発生するたびに、該当する月のワークシートに支出の金額を入力します。"</f>
        <v>2. 各月で支出が発生するたびに、該当する月のワークシートに支出の金額を入力します。</v>
      </c>
    </row>
    <row r="16" spans="1:1" ht="30" customHeight="1" x14ac:dyDescent="0.25">
      <c r="A16" s="14" t="str">
        <f>ROW(A3)&amp;". [支出の概要] ワークシートの支出の種類から、各月のワークシートの [カテゴリ] 列のカテゴリ リストが作成されます。"</f>
        <v>3. [支出の概要] ワークシートの支出の種類から、各月のワークシートの [カテゴリ] 列のカテゴリ リストが作成されます。</v>
      </c>
    </row>
    <row r="17" spans="1:1" ht="30" customHeight="1" x14ac:dyDescent="0.25">
      <c r="A17" s="14" t="str">
        <f>ROW(A4)&amp;". [カテゴリ] 列のカテゴリ リストを使用して、入力された支出金額に対応する支出の種類を選択します。"</f>
        <v>4. [カテゴリ] 列のカテゴリ リストを使用して、入力された支出金額に対応する支出の種類を選択します。</v>
      </c>
    </row>
    <row r="18" spans="1:1" ht="30" customHeight="1" x14ac:dyDescent="0.25">
      <c r="A18" s="14" t="str">
        <f>ROW(A5)&amp;". 月に新しい支出を追加するには、新しい行を [概要] ワークシートの [支出の概要] テーブルに追加し、適用する月のワークシートに対応する支出の詳細を入力します。"</f>
        <v>5. 月に新しい支出を追加するには、新しい行を [概要] ワークシートの [支出の概要] テーブルに追加し、適用する月のワークシートに対応する支出の詳細を入力します。</v>
      </c>
    </row>
  </sheetData>
  <phoneticPr fontId="9"/>
  <dataValidations count="1">
    <dataValidation allowBlank="1" showInputMessage="1" showErrorMessage="1" prompt="このブックの使用方法を説明するヒントのワークシート" sqref="A1"/>
  </dataValidations>
  <printOptions horizontalCentered="1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5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41</v>
      </c>
      <c r="B1" s="21"/>
      <c r="C1" s="22"/>
      <c r="D1" s="20" t="s">
        <v>52</v>
      </c>
      <c r="E1" s="20" t="s">
        <v>51</v>
      </c>
    </row>
    <row r="2" spans="1:5" ht="17.100000000000001" customHeight="1" x14ac:dyDescent="0.25">
      <c r="A2" s="3" t="s">
        <v>27</v>
      </c>
      <c r="B2" s="3" t="s">
        <v>28</v>
      </c>
      <c r="C2" s="3" t="s">
        <v>31</v>
      </c>
      <c r="D2" s="3" t="s">
        <v>32</v>
      </c>
      <c r="E2" s="3" t="s">
        <v>33</v>
      </c>
    </row>
    <row r="3" spans="1:5" ht="30" customHeight="1" x14ac:dyDescent="0.25">
      <c r="A3" s="18">
        <f ca="1">DATE(YEAR(TODAY()),8,8)</f>
        <v>42590</v>
      </c>
      <c r="B3" s="4" t="s">
        <v>29</v>
      </c>
      <c r="C3" s="16"/>
      <c r="D3" s="4" t="s">
        <v>7</v>
      </c>
      <c r="E3" s="4" t="s">
        <v>34</v>
      </c>
    </row>
    <row r="4" spans="1:5" ht="30" customHeight="1" x14ac:dyDescent="0.25">
      <c r="A4" s="18">
        <f ca="1">DATE(YEAR(TODAY()),8,9)</f>
        <v>42591</v>
      </c>
      <c r="B4" s="4" t="s">
        <v>30</v>
      </c>
      <c r="C4" s="16"/>
      <c r="D4" s="4" t="s">
        <v>8</v>
      </c>
      <c r="E4" s="4"/>
    </row>
    <row r="5" spans="1:5" ht="30" customHeight="1" x14ac:dyDescent="0.25">
      <c r="A5" s="18"/>
      <c r="B5" s="4"/>
      <c r="C5" s="16"/>
      <c r="D5" s="4" t="s">
        <v>8</v>
      </c>
      <c r="E5" s="4"/>
    </row>
    <row r="6" spans="1:5" ht="30" customHeight="1" x14ac:dyDescent="0.25">
      <c r="A6" s="18"/>
      <c r="B6" s="4"/>
      <c r="C6" s="16"/>
      <c r="D6" s="4" t="s">
        <v>9</v>
      </c>
      <c r="E6" s="4"/>
    </row>
    <row r="7" spans="1:5" ht="30" customHeight="1" x14ac:dyDescent="0.25">
      <c r="A7" s="18"/>
      <c r="B7" s="4"/>
      <c r="C7" s="16"/>
      <c r="D7" s="4" t="s">
        <v>10</v>
      </c>
      <c r="E7" s="4"/>
    </row>
    <row r="8" spans="1:5" ht="30" customHeight="1" x14ac:dyDescent="0.25">
      <c r="A8" s="18"/>
      <c r="B8" s="4"/>
      <c r="C8" s="16"/>
      <c r="D8" s="4" t="s">
        <v>11</v>
      </c>
      <c r="E8" s="4"/>
    </row>
    <row r="9" spans="1:5" ht="30" customHeight="1" x14ac:dyDescent="0.25">
      <c r="A9" s="5" t="s">
        <v>12</v>
      </c>
      <c r="B9" s="5"/>
      <c r="C9" s="19">
        <f>SUBTOTAL(109,ExpAug[金額])</f>
        <v>0</v>
      </c>
      <c r="D9" s="5"/>
      <c r="E9" s="5"/>
    </row>
  </sheetData>
  <mergeCells count="1">
    <mergeCell ref="A1:C1"/>
  </mergeCells>
  <phoneticPr fontId="9"/>
  <dataValidations count="11"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  <dataValidation type="custom" errorStyle="warning" allowBlank="1" showInputMessage="1" showErrorMessage="1" errorTitle="金額の入力規則" error="金額は数字である必要があります。" sqref="C3:C8">
      <formula1>ISNUMBER($C3)</formula1>
    </dataValidation>
    <dataValidation type="custom" errorStyle="warning" allowBlank="1" showInputMessage="1" showErrorMessage="1" error="8 月の日付は、この支出を [サマリー] シートに追加するために入力する必要があります" sqref="A3:A8">
      <formula1>MONTH($A3)=8</formula1>
    </dataValidation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5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42</v>
      </c>
      <c r="B1" s="21"/>
      <c r="C1" s="22"/>
      <c r="D1" s="20" t="s">
        <v>52</v>
      </c>
      <c r="E1" s="20" t="s">
        <v>51</v>
      </c>
    </row>
    <row r="2" spans="1:5" ht="17.100000000000001" customHeight="1" x14ac:dyDescent="0.25">
      <c r="A2" s="7" t="s">
        <v>27</v>
      </c>
      <c r="B2" s="7" t="s">
        <v>28</v>
      </c>
      <c r="C2" s="7" t="s">
        <v>31</v>
      </c>
      <c r="D2" s="7" t="s">
        <v>32</v>
      </c>
      <c r="E2" s="7" t="s">
        <v>33</v>
      </c>
    </row>
    <row r="3" spans="1:5" ht="30" customHeight="1" x14ac:dyDescent="0.25">
      <c r="A3" s="18">
        <f ca="1">DATE(YEAR(TODAY()),9,9)</f>
        <v>42622</v>
      </c>
      <c r="B3" s="4" t="s">
        <v>29</v>
      </c>
      <c r="C3" s="16"/>
      <c r="D3" s="4" t="s">
        <v>7</v>
      </c>
      <c r="E3" s="4" t="s">
        <v>34</v>
      </c>
    </row>
    <row r="4" spans="1:5" ht="30" customHeight="1" x14ac:dyDescent="0.25">
      <c r="A4" s="18">
        <f ca="1">DATE(YEAR(TODAY()),9,15)</f>
        <v>42628</v>
      </c>
      <c r="B4" s="4" t="s">
        <v>30</v>
      </c>
      <c r="C4" s="16"/>
      <c r="D4" s="4" t="s">
        <v>8</v>
      </c>
      <c r="E4" s="4"/>
    </row>
    <row r="5" spans="1:5" ht="30" customHeight="1" x14ac:dyDescent="0.25">
      <c r="A5" s="18"/>
      <c r="B5" s="4"/>
      <c r="C5" s="16"/>
      <c r="D5" s="4" t="s">
        <v>8</v>
      </c>
      <c r="E5" s="4"/>
    </row>
    <row r="6" spans="1:5" ht="30" customHeight="1" x14ac:dyDescent="0.25">
      <c r="A6" s="18"/>
      <c r="B6" s="4"/>
      <c r="C6" s="16"/>
      <c r="D6" s="4" t="s">
        <v>9</v>
      </c>
      <c r="E6" s="4"/>
    </row>
    <row r="7" spans="1:5" ht="30" customHeight="1" x14ac:dyDescent="0.25">
      <c r="A7" s="18"/>
      <c r="B7" s="4"/>
      <c r="C7" s="16"/>
      <c r="D7" s="4" t="s">
        <v>10</v>
      </c>
      <c r="E7" s="4"/>
    </row>
    <row r="8" spans="1:5" ht="30" customHeight="1" x14ac:dyDescent="0.25">
      <c r="A8" s="18"/>
      <c r="B8" s="4"/>
      <c r="C8" s="16"/>
      <c r="D8" s="4" t="s">
        <v>11</v>
      </c>
      <c r="E8" s="4"/>
    </row>
    <row r="9" spans="1:5" ht="30" customHeight="1" x14ac:dyDescent="0.25">
      <c r="A9" s="5" t="s">
        <v>12</v>
      </c>
      <c r="B9" s="5"/>
      <c r="C9" s="19">
        <f>SUBTOTAL(109,ExpSep[金額])</f>
        <v>0</v>
      </c>
      <c r="D9" s="5"/>
      <c r="E9" s="5"/>
    </row>
  </sheetData>
  <mergeCells count="1">
    <mergeCell ref="A1:C1"/>
  </mergeCells>
  <phoneticPr fontId="9"/>
  <dataValidations count="11"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  <dataValidation type="custom" errorStyle="warning" allowBlank="1" showInputMessage="1" showErrorMessage="1" errorTitle="金額の入力規則" error="金額は数字である必要があります。" sqref="C3:C8">
      <formula1>ISNUMBER($C3)</formula1>
    </dataValidation>
    <dataValidation type="custom" errorStyle="warning" allowBlank="1" showInputMessage="1" showErrorMessage="1" error="9 月の日付は、この支出を [サマリー] シートに追加するために入力する必要があります" sqref="A3:A8">
      <formula1>MONTH($A3)=9</formula1>
    </dataValidation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5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43</v>
      </c>
      <c r="B1" s="21"/>
      <c r="C1" s="22"/>
      <c r="D1" s="20" t="s">
        <v>52</v>
      </c>
      <c r="E1" s="20" t="s">
        <v>51</v>
      </c>
    </row>
    <row r="2" spans="1:5" ht="17.100000000000001" customHeight="1" x14ac:dyDescent="0.25">
      <c r="A2" s="3" t="s">
        <v>27</v>
      </c>
      <c r="B2" s="3" t="s">
        <v>28</v>
      </c>
      <c r="C2" s="3" t="s">
        <v>31</v>
      </c>
      <c r="D2" s="3" t="s">
        <v>32</v>
      </c>
      <c r="E2" s="3" t="s">
        <v>33</v>
      </c>
    </row>
    <row r="3" spans="1:5" ht="30" customHeight="1" x14ac:dyDescent="0.25">
      <c r="A3" s="18">
        <f ca="1">DATE(YEAR(TODAY()),10,10)</f>
        <v>42653</v>
      </c>
      <c r="B3" s="4" t="s">
        <v>29</v>
      </c>
      <c r="C3" s="16"/>
      <c r="D3" s="4" t="s">
        <v>7</v>
      </c>
      <c r="E3" s="4" t="s">
        <v>34</v>
      </c>
    </row>
    <row r="4" spans="1:5" ht="30" customHeight="1" x14ac:dyDescent="0.25">
      <c r="A4" s="18">
        <f ca="1">DATE(YEAR(TODAY()),10,21)</f>
        <v>42664</v>
      </c>
      <c r="B4" s="4" t="s">
        <v>30</v>
      </c>
      <c r="C4" s="16"/>
      <c r="D4" s="4" t="s">
        <v>8</v>
      </c>
      <c r="E4" s="4"/>
    </row>
    <row r="5" spans="1:5" ht="30" customHeight="1" x14ac:dyDescent="0.25">
      <c r="A5" s="18"/>
      <c r="B5" s="4"/>
      <c r="C5" s="16"/>
      <c r="D5" s="4" t="s">
        <v>8</v>
      </c>
      <c r="E5" s="4"/>
    </row>
    <row r="6" spans="1:5" ht="30" customHeight="1" x14ac:dyDescent="0.25">
      <c r="A6" s="18"/>
      <c r="B6" s="4"/>
      <c r="C6" s="16"/>
      <c r="D6" s="4" t="s">
        <v>9</v>
      </c>
      <c r="E6" s="4"/>
    </row>
    <row r="7" spans="1:5" ht="30" customHeight="1" x14ac:dyDescent="0.25">
      <c r="A7" s="18"/>
      <c r="B7" s="4"/>
      <c r="C7" s="16"/>
      <c r="D7" s="4" t="s">
        <v>10</v>
      </c>
      <c r="E7" s="4"/>
    </row>
    <row r="8" spans="1:5" ht="30" customHeight="1" x14ac:dyDescent="0.25">
      <c r="A8" s="18"/>
      <c r="B8" s="4"/>
      <c r="C8" s="16"/>
      <c r="D8" s="4" t="s">
        <v>11</v>
      </c>
      <c r="E8" s="4"/>
    </row>
    <row r="9" spans="1:5" ht="30" customHeight="1" x14ac:dyDescent="0.25">
      <c r="A9" s="5" t="s">
        <v>12</v>
      </c>
      <c r="B9" s="5"/>
      <c r="C9" s="19">
        <f>SUBTOTAL(109,ExpOct[金額])</f>
        <v>0</v>
      </c>
      <c r="D9" s="5"/>
      <c r="E9" s="5"/>
    </row>
  </sheetData>
  <mergeCells count="1">
    <mergeCell ref="A1:C1"/>
  </mergeCells>
  <phoneticPr fontId="9"/>
  <dataValidations count="11"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  <dataValidation type="custom" errorStyle="warning" allowBlank="1" showInputMessage="1" showErrorMessage="1" errorTitle="金額の入力規則" error="金額は数字である必要があります。" sqref="C3:C8">
      <formula1>ISNUMBER($C3)</formula1>
    </dataValidation>
    <dataValidation type="custom" errorStyle="warning" allowBlank="1" showInputMessage="1" showErrorMessage="1" error="10 月の日付は、この支出を [サマリー] シートに追加するために入力する必要があります" sqref="A3:A8">
      <formula1>MONTH($A3)=10</formula1>
    </dataValidation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5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44</v>
      </c>
      <c r="B1" s="21"/>
      <c r="C1" s="22"/>
      <c r="D1" s="20" t="s">
        <v>52</v>
      </c>
      <c r="E1" s="20" t="s">
        <v>51</v>
      </c>
    </row>
    <row r="2" spans="1:5" ht="17.100000000000001" customHeight="1" x14ac:dyDescent="0.25">
      <c r="A2" s="3" t="s">
        <v>27</v>
      </c>
      <c r="B2" s="3" t="s">
        <v>28</v>
      </c>
      <c r="C2" s="3" t="s">
        <v>31</v>
      </c>
      <c r="D2" s="3" t="s">
        <v>32</v>
      </c>
      <c r="E2" s="3" t="s">
        <v>33</v>
      </c>
    </row>
    <row r="3" spans="1:5" ht="30" customHeight="1" x14ac:dyDescent="0.25">
      <c r="A3" s="18">
        <f ca="1">DATE(YEAR(TODAY()),11,14)</f>
        <v>42688</v>
      </c>
      <c r="B3" s="4" t="s">
        <v>29</v>
      </c>
      <c r="C3" s="16"/>
      <c r="D3" s="4" t="s">
        <v>7</v>
      </c>
      <c r="E3" s="4" t="s">
        <v>34</v>
      </c>
    </row>
    <row r="4" spans="1:5" ht="30" customHeight="1" x14ac:dyDescent="0.25">
      <c r="A4" s="18">
        <f ca="1">DATE(YEAR(TODAY()),11,21)</f>
        <v>42695</v>
      </c>
      <c r="B4" s="4" t="s">
        <v>30</v>
      </c>
      <c r="C4" s="16"/>
      <c r="D4" s="4" t="s">
        <v>8</v>
      </c>
      <c r="E4" s="4"/>
    </row>
    <row r="5" spans="1:5" ht="30" customHeight="1" x14ac:dyDescent="0.25">
      <c r="A5" s="18"/>
      <c r="B5" s="4"/>
      <c r="C5" s="16"/>
      <c r="D5" s="4" t="s">
        <v>8</v>
      </c>
      <c r="E5" s="4"/>
    </row>
    <row r="6" spans="1:5" ht="30" customHeight="1" x14ac:dyDescent="0.25">
      <c r="A6" s="18"/>
      <c r="B6" s="4"/>
      <c r="C6" s="16"/>
      <c r="D6" s="4" t="s">
        <v>9</v>
      </c>
      <c r="E6" s="4"/>
    </row>
    <row r="7" spans="1:5" ht="30" customHeight="1" x14ac:dyDescent="0.25">
      <c r="A7" s="18"/>
      <c r="B7" s="4"/>
      <c r="C7" s="16"/>
      <c r="D7" s="4" t="s">
        <v>10</v>
      </c>
      <c r="E7" s="4"/>
    </row>
    <row r="8" spans="1:5" ht="30" customHeight="1" x14ac:dyDescent="0.25">
      <c r="A8" s="18"/>
      <c r="B8" s="4"/>
      <c r="C8" s="16"/>
      <c r="D8" s="4" t="s">
        <v>11</v>
      </c>
      <c r="E8" s="4"/>
    </row>
    <row r="9" spans="1:5" ht="30" customHeight="1" x14ac:dyDescent="0.25">
      <c r="A9" s="5" t="s">
        <v>12</v>
      </c>
      <c r="B9" s="5"/>
      <c r="C9" s="19">
        <f>SUBTOTAL(109,ExpNov[金額])</f>
        <v>0</v>
      </c>
      <c r="D9" s="5"/>
      <c r="E9" s="5"/>
    </row>
  </sheetData>
  <mergeCells count="1">
    <mergeCell ref="A1:C1"/>
  </mergeCells>
  <phoneticPr fontId="9"/>
  <dataValidations count="11"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  <dataValidation type="custom" errorStyle="warning" allowBlank="1" showInputMessage="1" showErrorMessage="1" errorTitle="金額の入力規則" error="金額は数字である必要があります。" sqref="C3:C8">
      <formula1>ISNUMBER($C3)</formula1>
    </dataValidation>
    <dataValidation type="custom" allowBlank="1" showInputMessage="1" showErrorMessage="1" sqref="A3:A8">
      <formula1>MONTH($A3)=11</formula1>
    </dataValidation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6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45</v>
      </c>
      <c r="B1" s="21"/>
      <c r="C1" s="22"/>
      <c r="D1" s="20" t="s">
        <v>54</v>
      </c>
      <c r="E1" s="20" t="s">
        <v>51</v>
      </c>
    </row>
    <row r="2" spans="1:5" ht="17.100000000000001" customHeight="1" x14ac:dyDescent="0.25">
      <c r="A2" s="3" t="s">
        <v>27</v>
      </c>
      <c r="B2" s="3" t="s">
        <v>28</v>
      </c>
      <c r="C2" s="3" t="s">
        <v>31</v>
      </c>
      <c r="D2" s="3" t="s">
        <v>32</v>
      </c>
      <c r="E2" s="3" t="s">
        <v>33</v>
      </c>
    </row>
    <row r="3" spans="1:5" ht="30" customHeight="1" x14ac:dyDescent="0.25">
      <c r="A3" s="18">
        <f ca="1">DATE(YEAR(TODAY()),12,2)</f>
        <v>42706</v>
      </c>
      <c r="B3" s="4" t="s">
        <v>29</v>
      </c>
      <c r="C3" s="16">
        <v>201</v>
      </c>
      <c r="D3" s="4" t="s">
        <v>7</v>
      </c>
      <c r="E3" s="4" t="s">
        <v>34</v>
      </c>
    </row>
    <row r="4" spans="1:5" ht="30" customHeight="1" x14ac:dyDescent="0.25">
      <c r="A4" s="18">
        <f ca="1">DATE(YEAR(TODAY()),12,24)</f>
        <v>42728</v>
      </c>
      <c r="B4" s="4" t="s">
        <v>30</v>
      </c>
      <c r="C4" s="16">
        <v>98</v>
      </c>
      <c r="D4" s="4" t="s">
        <v>8</v>
      </c>
      <c r="E4" s="4"/>
    </row>
    <row r="5" spans="1:5" ht="30" customHeight="1" x14ac:dyDescent="0.25">
      <c r="A5" s="18"/>
      <c r="B5" s="4"/>
      <c r="C5" s="16">
        <v>342</v>
      </c>
      <c r="D5" s="4" t="s">
        <v>8</v>
      </c>
      <c r="E5" s="4"/>
    </row>
    <row r="6" spans="1:5" ht="30" customHeight="1" x14ac:dyDescent="0.25">
      <c r="A6" s="18"/>
      <c r="B6" s="4"/>
      <c r="C6" s="16">
        <v>122</v>
      </c>
      <c r="D6" s="4" t="s">
        <v>9</v>
      </c>
      <c r="E6" s="4"/>
    </row>
    <row r="7" spans="1:5" ht="30" customHeight="1" x14ac:dyDescent="0.25">
      <c r="A7" s="18"/>
      <c r="B7" s="4"/>
      <c r="C7" s="16">
        <v>187</v>
      </c>
      <c r="D7" s="4" t="s">
        <v>10</v>
      </c>
      <c r="E7" s="4"/>
    </row>
    <row r="8" spans="1:5" ht="30" customHeight="1" x14ac:dyDescent="0.25">
      <c r="A8" s="18"/>
      <c r="B8" s="4"/>
      <c r="C8" s="16">
        <v>99</v>
      </c>
      <c r="D8" s="4" t="s">
        <v>11</v>
      </c>
      <c r="E8" s="4"/>
    </row>
    <row r="9" spans="1:5" ht="30" customHeight="1" x14ac:dyDescent="0.25">
      <c r="A9" s="5" t="s">
        <v>12</v>
      </c>
      <c r="B9" s="5"/>
      <c r="C9" s="19">
        <f>SUBTOTAL(109,ExpDec[金額])</f>
        <v>1049</v>
      </c>
      <c r="D9" s="5"/>
      <c r="E9" s="6"/>
    </row>
  </sheetData>
  <mergeCells count="1">
    <mergeCell ref="A1:C1"/>
  </mergeCells>
  <phoneticPr fontId="9"/>
  <dataValidations xWindow="244" yWindow="346" count="11"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  <dataValidation type="custom" allowBlank="1" showInputMessage="1" showErrorMessage="1" sqref="A3:A8">
      <formula1>MONTH($A3)=12</formula1>
    </dataValidation>
    <dataValidation type="custom" allowBlank="1" showInputMessage="1" showErrorMessage="1" sqref="C3:C8">
      <formula1>ISNUMBER($C3)</formula1>
    </dataValidation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O10"/>
  <sheetViews>
    <sheetView showGridLines="0" tabSelected="1" zoomScaleNormal="100" workbookViewId="0"/>
  </sheetViews>
  <sheetFormatPr defaultRowHeight="30" customHeight="1" x14ac:dyDescent="0.25"/>
  <cols>
    <col min="1" max="1" width="17.28515625" style="2" customWidth="1"/>
    <col min="2" max="2" width="13.140625" style="2" customWidth="1"/>
    <col min="3" max="3" width="13.28515625" style="2" customWidth="1"/>
    <col min="4" max="4" width="13.42578125" style="2" customWidth="1"/>
    <col min="5" max="5" width="13.140625" style="2" customWidth="1"/>
    <col min="6" max="12" width="13.28515625" style="2" customWidth="1"/>
    <col min="13" max="13" width="13.42578125" style="2" customWidth="1"/>
    <col min="14" max="14" width="13.28515625" style="2" customWidth="1"/>
    <col min="15" max="15" width="15.5703125" style="2" customWidth="1"/>
    <col min="16" max="16" width="9.140625" style="2" customWidth="1"/>
    <col min="17" max="17" width="7.28515625" style="2" customWidth="1"/>
    <col min="18" max="18" width="10.5703125" style="2" customWidth="1"/>
    <col min="19" max="16384" width="9.140625" style="2"/>
  </cols>
  <sheetData>
    <row r="1" spans="1:15" ht="35.1" customHeight="1" x14ac:dyDescent="0.45">
      <c r="A1" s="9" t="s">
        <v>53</v>
      </c>
      <c r="B1" s="9"/>
      <c r="C1" s="9"/>
    </row>
    <row r="2" spans="1:15" ht="17.100000000000001" customHeight="1" x14ac:dyDescent="0.25">
      <c r="B2" s="20" t="s">
        <v>49</v>
      </c>
      <c r="C2" s="20" t="s">
        <v>50</v>
      </c>
      <c r="D2" s="20" t="s">
        <v>15</v>
      </c>
      <c r="E2" s="20" t="s">
        <v>16</v>
      </c>
      <c r="F2" s="20" t="s">
        <v>17</v>
      </c>
      <c r="G2" s="20" t="s">
        <v>18</v>
      </c>
      <c r="H2" s="20" t="s">
        <v>19</v>
      </c>
      <c r="I2" s="20" t="s">
        <v>20</v>
      </c>
      <c r="J2" s="20" t="s">
        <v>21</v>
      </c>
      <c r="K2" s="20" t="s">
        <v>22</v>
      </c>
      <c r="L2" s="20" t="s">
        <v>23</v>
      </c>
      <c r="M2" s="20" t="s">
        <v>24</v>
      </c>
      <c r="N2" s="20" t="s">
        <v>51</v>
      </c>
    </row>
    <row r="3" spans="1:15" ht="224.1" customHeight="1" x14ac:dyDescent="0.25"/>
    <row r="4" spans="1:15" ht="17.100000000000001" customHeight="1" x14ac:dyDescent="0.25">
      <c r="A4" s="7" t="s">
        <v>6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12</v>
      </c>
      <c r="O4" s="7" t="s">
        <v>25</v>
      </c>
    </row>
    <row r="5" spans="1:15" ht="30" customHeight="1" x14ac:dyDescent="0.25">
      <c r="A5" s="4" t="s">
        <v>7</v>
      </c>
      <c r="B5" s="16">
        <f>SUMIFS(ExpJan[金額],ExpJan[カテゴリ],ExpenseSummary[[#This Row],[支出]])</f>
        <v>33</v>
      </c>
      <c r="C5" s="16">
        <f>SUMIFS(ExpFeb[金額],ExpFeb[カテゴリ],ExpenseSummary[[#This Row],[支出]])</f>
        <v>375</v>
      </c>
      <c r="D5" s="16">
        <f>SUMIFS(ExpMar[金額],ExpMar[カテゴリ],ExpenseSummary[[#This Row],[支出]])</f>
        <v>33</v>
      </c>
      <c r="E5" s="16">
        <f>SUMIFS(ExpApr[金額],ExpApr[カテゴリ],ExpenseSummary[[#This Row],[支出]])</f>
        <v>45</v>
      </c>
      <c r="F5" s="16">
        <f>SUMIFS(ExpMay[金額],ExpMay[カテゴリ],ExpenseSummary[[#This Row],[支出]])</f>
        <v>375</v>
      </c>
      <c r="G5" s="16">
        <f>SUMIFS(ExpJun[金額],ExpJun[カテゴリ],ExpenseSummary[[#This Row],[支出]])</f>
        <v>201</v>
      </c>
      <c r="H5" s="16">
        <f>SUMIFS(ExpJul[金額],ExpJul[カテゴリ],ExpenseSummary[[#This Row],[支出]])</f>
        <v>0</v>
      </c>
      <c r="I5" s="16">
        <f>SUMIFS(ExpAug[金額],ExpAug[カテゴリ],ExpenseSummary[[#This Row],[支出]])</f>
        <v>0</v>
      </c>
      <c r="J5" s="16">
        <f>SUMIFS(ExpSep[金額],ExpSep[カテゴリ],ExpenseSummary[[#This Row],[支出]])</f>
        <v>0</v>
      </c>
      <c r="K5" s="16">
        <f>SUMIFS(ExpOct[金額],ExpOct[カテゴリ],ExpenseSummary[[#This Row],[支出]])</f>
        <v>0</v>
      </c>
      <c r="L5" s="16">
        <f>SUMIFS(ExpNov[金額],ExpNov[カテゴリ],ExpenseSummary[[#This Row],[支出]])</f>
        <v>0</v>
      </c>
      <c r="M5" s="16">
        <f>SUMIFS(ExpDec[金額],ExpDec[カテゴリ],ExpenseSummary[[#This Row],[支出]])</f>
        <v>201</v>
      </c>
      <c r="N5" s="16">
        <f>SUM(ExpenseSummary[[#This Row],[1 月]:[12 月]])</f>
        <v>1263</v>
      </c>
    </row>
    <row r="6" spans="1:15" ht="30" customHeight="1" x14ac:dyDescent="0.25">
      <c r="A6" s="4" t="s">
        <v>8</v>
      </c>
      <c r="B6" s="16">
        <f>SUMIFS(ExpJan[金額],ExpJan[カテゴリ],ExpenseSummary[[#This Row],[支出]])</f>
        <v>238</v>
      </c>
      <c r="C6" s="16">
        <f>SUMIFS(ExpFeb[金額],ExpFeb[カテゴリ],ExpenseSummary[[#This Row],[支出]])</f>
        <v>238</v>
      </c>
      <c r="D6" s="16">
        <f>SUMIFS(ExpMar[金額],ExpMar[カテゴリ],ExpenseSummary[[#This Row],[支出]])</f>
        <v>238</v>
      </c>
      <c r="E6" s="16">
        <f>SUMIFS(ExpApr[金額],ExpApr[カテゴリ],ExpenseSummary[[#This Row],[支出]])</f>
        <v>123</v>
      </c>
      <c r="F6" s="16">
        <f>SUMIFS(ExpMay[金額],ExpMay[カテゴリ],ExpenseSummary[[#This Row],[支出]])</f>
        <v>111</v>
      </c>
      <c r="G6" s="16">
        <f>SUMIFS(ExpJun[金額],ExpJun[カテゴリ],ExpenseSummary[[#This Row],[支出]])</f>
        <v>98</v>
      </c>
      <c r="H6" s="16">
        <f>SUMIFS(ExpJul[金額],ExpJul[カテゴリ],ExpenseSummary[[#This Row],[支出]])</f>
        <v>0</v>
      </c>
      <c r="I6" s="16">
        <f>SUMIFS(ExpAug[金額],ExpAug[カテゴリ],ExpenseSummary[[#This Row],[支出]])</f>
        <v>0</v>
      </c>
      <c r="J6" s="16">
        <f>SUMIFS(ExpSep[金額],ExpSep[カテゴリ],ExpenseSummary[[#This Row],[支出]])</f>
        <v>0</v>
      </c>
      <c r="K6" s="16">
        <f>SUMIFS(ExpOct[金額],ExpOct[カテゴリ],ExpenseSummary[[#This Row],[支出]])</f>
        <v>0</v>
      </c>
      <c r="L6" s="16">
        <f>SUMIFS(ExpNov[金額],ExpNov[カテゴリ],ExpenseSummary[[#This Row],[支出]])</f>
        <v>0</v>
      </c>
      <c r="M6" s="16">
        <f>SUMIFS(ExpDec[金額],ExpDec[カテゴリ],ExpenseSummary[[#This Row],[支出]])</f>
        <v>440</v>
      </c>
      <c r="N6" s="16">
        <f>SUM(ExpenseSummary[[#This Row],[1 月]:[12 月]])</f>
        <v>1486</v>
      </c>
    </row>
    <row r="7" spans="1:15" ht="30" customHeight="1" x14ac:dyDescent="0.25">
      <c r="A7" s="4" t="s">
        <v>9</v>
      </c>
      <c r="B7" s="16">
        <f>SUMIFS(ExpJan[金額],ExpJan[カテゴリ],ExpenseSummary[[#This Row],[支出]])</f>
        <v>110</v>
      </c>
      <c r="C7" s="16">
        <f>SUMIFS(ExpFeb[金額],ExpFeb[カテゴリ],ExpenseSummary[[#This Row],[支出]])</f>
        <v>110</v>
      </c>
      <c r="D7" s="16">
        <f>SUMIFS(ExpMar[金額],ExpMar[カテゴリ],ExpenseSummary[[#This Row],[支出]])</f>
        <v>110</v>
      </c>
      <c r="E7" s="16">
        <f>SUMIFS(ExpApr[金額],ExpApr[カテゴリ],ExpenseSummary[[#This Row],[支出]])</f>
        <v>125</v>
      </c>
      <c r="F7" s="16">
        <f>SUMIFS(ExpMay[金額],ExpMay[カテゴリ],ExpenseSummary[[#This Row],[支出]])</f>
        <v>333</v>
      </c>
      <c r="G7" s="16">
        <f>SUMIFS(ExpJun[金額],ExpJun[カテゴリ],ExpenseSummary[[#This Row],[支出]])</f>
        <v>122</v>
      </c>
      <c r="H7" s="16">
        <f>SUMIFS(ExpJul[金額],ExpJul[カテゴリ],ExpenseSummary[[#This Row],[支出]])</f>
        <v>0</v>
      </c>
      <c r="I7" s="16">
        <f>SUMIFS(ExpAug[金額],ExpAug[カテゴリ],ExpenseSummary[[#This Row],[支出]])</f>
        <v>0</v>
      </c>
      <c r="J7" s="16">
        <f>SUMIFS(ExpSep[金額],ExpSep[カテゴリ],ExpenseSummary[[#This Row],[支出]])</f>
        <v>0</v>
      </c>
      <c r="K7" s="16">
        <f>SUMIFS(ExpOct[金額],ExpOct[カテゴリ],ExpenseSummary[[#This Row],[支出]])</f>
        <v>0</v>
      </c>
      <c r="L7" s="16">
        <f>SUMIFS(ExpNov[金額],ExpNov[カテゴリ],ExpenseSummary[[#This Row],[支出]])</f>
        <v>0</v>
      </c>
      <c r="M7" s="16">
        <f>SUMIFS(ExpDec[金額],ExpDec[カテゴリ],ExpenseSummary[[#This Row],[支出]])</f>
        <v>122</v>
      </c>
      <c r="N7" s="16">
        <f>SUM(ExpenseSummary[[#This Row],[1 月]:[12 月]])</f>
        <v>1032</v>
      </c>
    </row>
    <row r="8" spans="1:15" ht="30" customHeight="1" x14ac:dyDescent="0.25">
      <c r="A8" s="4" t="s">
        <v>10</v>
      </c>
      <c r="B8" s="16">
        <f>SUMIFS(ExpJan[金額],ExpJan[カテゴリ],ExpenseSummary[[#This Row],[支出]])</f>
        <v>426</v>
      </c>
      <c r="C8" s="16">
        <f>SUMIFS(ExpFeb[金額],ExpFeb[カテゴリ],ExpenseSummary[[#This Row],[支出]])</f>
        <v>84</v>
      </c>
      <c r="D8" s="16">
        <f>SUMIFS(ExpMar[金額],ExpMar[カテゴリ],ExpenseSummary[[#This Row],[支出]])</f>
        <v>84</v>
      </c>
      <c r="E8" s="16">
        <f>SUMIFS(ExpApr[金額],ExpApr[カテゴリ],ExpenseSummary[[#This Row],[支出]])</f>
        <v>426</v>
      </c>
      <c r="F8" s="16">
        <f>SUMIFS(ExpMay[金額],ExpMay[カテゴリ],ExpenseSummary[[#This Row],[支出]])</f>
        <v>125</v>
      </c>
      <c r="G8" s="16">
        <f>SUMIFS(ExpJun[金額],ExpJun[カテゴリ],ExpenseSummary[[#This Row],[支出]])</f>
        <v>187</v>
      </c>
      <c r="H8" s="16">
        <f>SUMIFS(ExpJul[金額],ExpJul[カテゴリ],ExpenseSummary[[#This Row],[支出]])</f>
        <v>0</v>
      </c>
      <c r="I8" s="16">
        <f>SUMIFS(ExpAug[金額],ExpAug[カテゴリ],ExpenseSummary[[#This Row],[支出]])</f>
        <v>0</v>
      </c>
      <c r="J8" s="16">
        <f>SUMIFS(ExpSep[金額],ExpSep[カテゴリ],ExpenseSummary[[#This Row],[支出]])</f>
        <v>0</v>
      </c>
      <c r="K8" s="16">
        <f>SUMIFS(ExpOct[金額],ExpOct[カテゴリ],ExpenseSummary[[#This Row],[支出]])</f>
        <v>0</v>
      </c>
      <c r="L8" s="16">
        <f>SUMIFS(ExpNov[金額],ExpNov[カテゴリ],ExpenseSummary[[#This Row],[支出]])</f>
        <v>0</v>
      </c>
      <c r="M8" s="16">
        <f>SUMIFS(ExpDec[金額],ExpDec[カテゴリ],ExpenseSummary[[#This Row],[支出]])</f>
        <v>187</v>
      </c>
      <c r="N8" s="16">
        <f>SUM(ExpenseSummary[[#This Row],[1 月]:[12 月]])</f>
        <v>1519</v>
      </c>
    </row>
    <row r="9" spans="1:15" ht="30" customHeight="1" x14ac:dyDescent="0.25">
      <c r="A9" s="4" t="s">
        <v>11</v>
      </c>
      <c r="B9" s="16">
        <f>SUMIFS(ExpJan[金額],ExpJan[カテゴリ],ExpenseSummary[[#This Row],[支出]])</f>
        <v>54</v>
      </c>
      <c r="C9" s="16">
        <f>SUMIFS(ExpFeb[金額],ExpFeb[カテゴリ],ExpenseSummary[[#This Row],[支出]])</f>
        <v>54</v>
      </c>
      <c r="D9" s="16">
        <f>SUMIFS(ExpMar[金額],ExpMar[カテゴリ],ExpenseSummary[[#This Row],[支出]])</f>
        <v>109</v>
      </c>
      <c r="E9" s="16">
        <f>SUMIFS(ExpApr[金額],ExpApr[カテゴリ],ExpenseSummary[[#This Row],[支出]])</f>
        <v>98</v>
      </c>
      <c r="F9" s="16">
        <f>SUMIFS(ExpMay[金額],ExpMay[カテゴリ],ExpenseSummary[[#This Row],[支出]])</f>
        <v>33</v>
      </c>
      <c r="G9" s="16">
        <f>SUMIFS(ExpJun[金額],ExpJun[カテゴリ],ExpenseSummary[[#This Row],[支出]])</f>
        <v>441</v>
      </c>
      <c r="H9" s="16">
        <f>SUMIFS(ExpJul[金額],ExpJul[カテゴリ],ExpenseSummary[[#This Row],[支出]])</f>
        <v>0</v>
      </c>
      <c r="I9" s="16">
        <f>SUMIFS(ExpAug[金額],ExpAug[カテゴリ],ExpenseSummary[[#This Row],[支出]])</f>
        <v>0</v>
      </c>
      <c r="J9" s="16">
        <f>SUMIFS(ExpSep[金額],ExpSep[カテゴリ],ExpenseSummary[[#This Row],[支出]])</f>
        <v>0</v>
      </c>
      <c r="K9" s="16">
        <f>SUMIFS(ExpOct[金額],ExpOct[カテゴリ],ExpenseSummary[[#This Row],[支出]])</f>
        <v>0</v>
      </c>
      <c r="L9" s="16">
        <f>SUMIFS(ExpNov[金額],ExpNov[カテゴリ],ExpenseSummary[[#This Row],[支出]])</f>
        <v>0</v>
      </c>
      <c r="M9" s="16">
        <f>SUMIFS(ExpDec[金額],ExpDec[カテゴリ],ExpenseSummary[[#This Row],[支出]])</f>
        <v>99</v>
      </c>
      <c r="N9" s="16">
        <f>SUM(ExpenseSummary[[#This Row],[1 月]:[12 月]])</f>
        <v>888</v>
      </c>
    </row>
    <row r="10" spans="1:15" ht="30" customHeight="1" x14ac:dyDescent="0.25">
      <c r="A10" s="15" t="s">
        <v>12</v>
      </c>
      <c r="B10" s="17">
        <f>SUBTOTAL(109,ExpenseSummary[1 月])</f>
        <v>861</v>
      </c>
      <c r="C10" s="17">
        <f>SUBTOTAL(109,ExpenseSummary[2 月])</f>
        <v>861</v>
      </c>
      <c r="D10" s="17">
        <f>SUBTOTAL(109,ExpenseSummary[3 月])</f>
        <v>574</v>
      </c>
      <c r="E10" s="17">
        <f>SUBTOTAL(109,ExpenseSummary[4 月])</f>
        <v>817</v>
      </c>
      <c r="F10" s="17">
        <f>SUBTOTAL(109,ExpenseSummary[5 月])</f>
        <v>977</v>
      </c>
      <c r="G10" s="17">
        <f>SUBTOTAL(109,ExpenseSummary[6 月])</f>
        <v>1049</v>
      </c>
      <c r="H10" s="17">
        <f>SUBTOTAL(109,ExpenseSummary[7 月])</f>
        <v>0</v>
      </c>
      <c r="I10" s="17">
        <f>SUBTOTAL(109,ExpenseSummary[8 月])</f>
        <v>0</v>
      </c>
      <c r="J10" s="17">
        <f>SUBTOTAL(109,ExpenseSummary[9 月])</f>
        <v>0</v>
      </c>
      <c r="K10" s="17">
        <f>SUBTOTAL(109,ExpenseSummary[10 月])</f>
        <v>0</v>
      </c>
      <c r="L10" s="17">
        <f>SUBTOTAL(109,ExpenseSummary[11 月])</f>
        <v>0</v>
      </c>
      <c r="M10" s="17">
        <f>SUBTOTAL(109,ExpenseSummary[12 月])</f>
        <v>1049</v>
      </c>
      <c r="N10" s="17">
        <f>SUBTOTAL(109,ExpenseSummary[合計])</f>
        <v>6188</v>
      </c>
    </row>
  </sheetData>
  <dataConsolidate/>
  <phoneticPr fontId="9"/>
  <dataValidations count="22">
    <dataValidation allowBlank="1" showInputMessage="1" showErrorMessage="1" prompt="12 か月間にわたり、特定の支出を追跡する支出の推移を管理するブック。このブックには、ヒントのワークシート、サマリー ワークシート、各月のワークシートが含まれます" sqref="A1"/>
    <dataValidation allowBlank="1" showInputMessage="1" showErrorMessage="1" prompt="この列には支出品目を入力します" sqref="A4"/>
    <dataValidation allowBlank="1" showInputMessage="1" showErrorMessage="1" prompt="この列には、12 か月間の支出合計が自動的に表示されます" sqref="N4"/>
    <dataValidation allowBlank="1" showInputMessage="1" showErrorMessage="1" prompt="この列には、12 か月間中 1 種類の支出の推移を視覚化するスパークラインが表示されます" sqref="O4"/>
    <dataValidation allowBlank="1" showInputMessage="1" showErrorMessage="1" prompt="セル B2 から M 2 には、1 月から始まり 12 月で終わるカレンダー年度の月ごとに、支出の説明に移動するナビゲーション リンクが含まれています。セル N2 には、ヒントのワークシートに移動するナビゲーション リンクが含まれています" sqref="A2"/>
    <dataValidation allowBlank="1" showInputMessage="1" showErrorMessage="1" prompt="この月の支出の詳細に移動するナビゲーション ハイパーリンク" sqref="B2:M2"/>
    <dataValidation allowBlank="1" showInputMessage="1" showErrorMessage="1" prompt="このブックの使用方法について説明する、ヒントのワークシートに移動するナビゲーション ハイパーリンク" sqref="N2"/>
    <dataValidation allowBlank="1" showInputMessage="1" showErrorMessage="1" prompt="1 月から 12 月までの支出を比較する集合縦棒グラフが B3 から M3 に表示されます。各月に移動するナビゲーション ハイパーリンクがB2 から M2 の各集合縦棒グラフの上部にあります。各月の支出サマリーは、[支出サマリー] の表にあります" sqref="A3"/>
    <dataValidation allowBlank="1" showInputMessage="1" showErrorMessage="1" prompt="1 月の支出を比較する集合縦棒グラフ。B2 のナビゲーション リンクを選択して、支出の詳細を表示します。B4 から始まる [支出サマリー] の表に移動して、それぞれの支出額のサマリーを表示します" sqref="B3"/>
    <dataValidation allowBlank="1" showInputMessage="1" showErrorMessage="1" prompt="2 月の支出を比較する集合縦棒グラフ。C2 のナビゲーション リンクを選択して、支出の詳細を表示します。C4 から始まる [支出サマリー] の表に移動して、それぞれの支出額のサマリーを表示します" sqref="C3"/>
    <dataValidation allowBlank="1" showInputMessage="1" showErrorMessage="1" prompt="3 月の支出を比較する集合縦棒グラフ。D2 のナビゲーション リンクを選択して、支出の詳細を表示します。D4 から始まる [支出サマリー] の表に移動して、それぞれの支出額のサマリーを表示します" sqref="D3"/>
    <dataValidation allowBlank="1" showInputMessage="1" showErrorMessage="1" prompt="4 月の支出を比較する集合縦棒グラフ。E2 のナビゲーション リンクを選択して、支出の詳細を表示します。E4 から始まる [支出サマリー] の表に移動して、それぞれの支出額のサマリーを表示します" sqref="E3"/>
    <dataValidation allowBlank="1" showInputMessage="1" showErrorMessage="1" prompt="5 月の支出を比較する集合縦棒グラフ。F2 のナビゲーション リンクを選択して、支出の詳細を表示します。F4 から始まる [支出サマリー] の表に移動して、それぞれの支出額のサマリーを表示します" sqref="F3"/>
    <dataValidation allowBlank="1" showInputMessage="1" showErrorMessage="1" prompt="6 月の支出を比較する集合縦棒グラフ。G2 のナビゲーション リンクを選択して、支出の詳細を表示します。G4 から始まる [支出サマリー] の表に移動して、それぞれの支出額のサマリーを表示します" sqref="G3"/>
    <dataValidation allowBlank="1" showInputMessage="1" showErrorMessage="1" prompt="7 月の支出を比較する集合縦棒グラフ。H2 のナビゲーション リンクを選択して、支出の詳細を表示します。H4 から始まる [支出サマリー] の表に移動して、それぞれの支出額のサマリーを表示します" sqref="H3"/>
    <dataValidation allowBlank="1" showInputMessage="1" showErrorMessage="1" prompt="8 月の支出を比較する集合縦棒グラフ。I2 のナビゲーション リンクを選択して、支出の詳細を表示します。I4 から始まる [支出サマリー] の表に移動して、それぞれの支出額のサマリーを表示します" sqref="I3"/>
    <dataValidation allowBlank="1" showInputMessage="1" showErrorMessage="1" prompt="9 月の支出を比較する集合縦棒グラフ。J2 のナビゲーション リンクを選択して、支出の詳細を表示します。J4 から始まる [支出サマリー] の表に移動して、それぞれの支出額のサマリーを表示します" sqref="J3"/>
    <dataValidation allowBlank="1" showInputMessage="1" showErrorMessage="1" prompt="10 月の支出を比較する集合縦棒グラフ。K2 のナビゲーション リンクを選択して、支出の詳細を表示します。K4 から始まる [支出サマリー] の表に移動して、それぞれの支出額のサマリーを表示します" sqref="K3"/>
    <dataValidation allowBlank="1" showInputMessage="1" showErrorMessage="1" prompt="11 月の支出を比較する集合縦棒グラフ。L2 のナビゲーション リンクを選択して、支出の詳細を表示します。L4 から始まる [支出サマリー] の表に移動して、それぞれの支出額のサマリーを表示します" sqref="L3"/>
    <dataValidation allowBlank="1" showInputMessage="1" showErrorMessage="1" prompt="12 月の支出を比較する集合縦棒グラフ。M2 のナビゲーション リンクを選択して、支出の詳細を表示します。M4 から始まる [支出サマリー] の表に移動して、それぞれの支出額のサマリーを表示します" sqref="M3"/>
    <dataValidation allowBlank="1" showInputMessage="1" showErrorMessage="1" prompt="集合縦棒グラフの凡例" sqref="N3"/>
    <dataValidation allowBlank="1" showInputMessage="1" showErrorMessage="1" prompt="この列には、支出合計が自動的に表示されます" sqref="B4:M4"/>
  </dataValidations>
  <hyperlinks>
    <hyperlink ref="B2" location="'1 月'!A1" tooltip="選択して 1 月に移動します" display="1 月"/>
    <hyperlink ref="C2" location="'2 月'!A1" tooltip="選択して 2 月に移動します" display="2 月"/>
    <hyperlink ref="D2" location="'3 月'!A1" tooltip="選択して 3 月に移動します" display="3 月"/>
    <hyperlink ref="E2" location="'4 月'!A1" tooltip="選択して 4 月に移動します" display="4 月"/>
    <hyperlink ref="F2" location="'5 月'!A1" tooltip="選択して 5 月に移動します" display="5 月"/>
    <hyperlink ref="G2" location="'6 月'!A1" tooltip="選択して 6 月に移動します" display="6 月"/>
    <hyperlink ref="H2" location="'7 月'!A1" tooltip="選択して 7 月に移動します" display="7 月"/>
    <hyperlink ref="I2" location="'8 月'!A1" tooltip="選択して 8 月に移動します" display="8 月"/>
    <hyperlink ref="J2" location="'9 月'!A1" tooltip="選択して 9 月に移動します" display="9 月"/>
    <hyperlink ref="K2" location="'10 月'!A1" tooltip="選択して 10 月に移動します" display="10 月"/>
    <hyperlink ref="L2" location="'11 月'!A1" tooltip="選択して 11 月に移動します" display="11 月"/>
    <hyperlink ref="M2" location="'12 月'!A1" tooltip="選択して 12 月に移動します" display="12 月"/>
    <hyperlink ref="N2" location="ヒント!A1" tooltip="選択してヒントに移動します" display="ヒント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last="1" negative="1">
          <x14:colorSeries theme="4" tint="-0.499984740745262"/>
          <x14:colorNegative theme="6" tint="-0.499984740745262"/>
          <x14:colorAxis rgb="FF000000"/>
          <x14:colorMarkers theme="7" tint="-0.249977111117893"/>
          <x14:colorFirst theme="5" tint="-0.249977111117893"/>
          <x14:colorLast theme="7" tint="-0.499984740745262"/>
          <x14:colorHigh theme="5" tint="-0.249977111117893"/>
          <x14:colorLow theme="5" tint="-0.249977111117893"/>
          <x14:sparklines>
            <x14:sparkline>
              <xm:f>サマリー!B5:M5</xm:f>
              <xm:sqref>O5</xm:sqref>
            </x14:sparkline>
            <x14:sparkline>
              <xm:f>サマリー!B6:M6</xm:f>
              <xm:sqref>O6</xm:sqref>
            </x14:sparkline>
            <x14:sparkline>
              <xm:f>サマリー!B7:M7</xm:f>
              <xm:sqref>O7</xm:sqref>
            </x14:sparkline>
            <x14:sparkline>
              <xm:f>サマリー!B8:M8</xm:f>
              <xm:sqref>O8</xm:sqref>
            </x14:sparkline>
            <x14:sparkline>
              <xm:f>サマリー!B9:M9</xm:f>
              <xm:sqref>O9</xm:sqref>
            </x14:sparkline>
          </x14:sparklines>
        </x14:sparklineGroup>
        <x14:sparklineGroup displayEmptyCellsAs="gap" markers="1">
          <x14:colorSeries theme="0" tint="-0.499984740745262"/>
          <x14:colorNegative theme="5"/>
          <x14:colorAxis rgb="FF000000"/>
          <x14:colorMarkers theme="7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サマリー!B10:M10</xm:f>
              <xm:sqref>O10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26</v>
      </c>
      <c r="B1" s="21"/>
      <c r="C1" s="21"/>
      <c r="D1" s="20" t="s">
        <v>52</v>
      </c>
      <c r="E1" s="20" t="s">
        <v>51</v>
      </c>
    </row>
    <row r="2" spans="1:5" ht="17.100000000000001" customHeight="1" x14ac:dyDescent="0.25">
      <c r="A2" s="3" t="s">
        <v>27</v>
      </c>
      <c r="B2" s="3" t="s">
        <v>28</v>
      </c>
      <c r="C2" s="3" t="s">
        <v>31</v>
      </c>
      <c r="D2" s="3" t="s">
        <v>32</v>
      </c>
      <c r="E2" s="3" t="s">
        <v>33</v>
      </c>
    </row>
    <row r="3" spans="1:5" ht="30" customHeight="1" x14ac:dyDescent="0.25">
      <c r="A3" s="18">
        <f ca="1">DATE(YEAR(TODAY()),1,4)</f>
        <v>42373</v>
      </c>
      <c r="B3" s="4" t="s">
        <v>29</v>
      </c>
      <c r="C3" s="16">
        <v>33</v>
      </c>
      <c r="D3" s="4" t="s">
        <v>7</v>
      </c>
      <c r="E3" s="4" t="s">
        <v>34</v>
      </c>
    </row>
    <row r="4" spans="1:5" ht="30" customHeight="1" x14ac:dyDescent="0.25">
      <c r="A4" s="18">
        <f ca="1">DATE(YEAR(TODAY()),1,5)</f>
        <v>42374</v>
      </c>
      <c r="B4" s="4" t="s">
        <v>30</v>
      </c>
      <c r="C4" s="16">
        <v>238</v>
      </c>
      <c r="D4" s="4" t="s">
        <v>8</v>
      </c>
      <c r="E4" s="4"/>
    </row>
    <row r="5" spans="1:5" ht="30" customHeight="1" x14ac:dyDescent="0.25">
      <c r="A5" s="18"/>
      <c r="B5" s="4"/>
      <c r="C5" s="16">
        <v>342</v>
      </c>
      <c r="D5" s="4" t="s">
        <v>10</v>
      </c>
      <c r="E5" s="4"/>
    </row>
    <row r="6" spans="1:5" ht="30" customHeight="1" x14ac:dyDescent="0.25">
      <c r="A6" s="18"/>
      <c r="B6" s="4"/>
      <c r="C6" s="16">
        <v>110</v>
      </c>
      <c r="D6" s="4" t="s">
        <v>9</v>
      </c>
      <c r="E6" s="4"/>
    </row>
    <row r="7" spans="1:5" ht="30" customHeight="1" x14ac:dyDescent="0.25">
      <c r="A7" s="18"/>
      <c r="B7" s="4"/>
      <c r="C7" s="16">
        <v>84</v>
      </c>
      <c r="D7" s="4" t="s">
        <v>10</v>
      </c>
      <c r="E7" s="4"/>
    </row>
    <row r="8" spans="1:5" ht="30" customHeight="1" x14ac:dyDescent="0.25">
      <c r="A8" s="18"/>
      <c r="B8" s="4"/>
      <c r="C8" s="16">
        <v>54</v>
      </c>
      <c r="D8" s="4" t="s">
        <v>11</v>
      </c>
      <c r="E8" s="4"/>
    </row>
    <row r="9" spans="1:5" ht="30" customHeight="1" x14ac:dyDescent="0.25">
      <c r="A9" s="5" t="s">
        <v>12</v>
      </c>
      <c r="B9" s="5"/>
      <c r="C9" s="19">
        <f>SUBTOTAL(109,ExpJan[金額])</f>
        <v>861</v>
      </c>
      <c r="D9" s="5"/>
      <c r="E9" s="5"/>
    </row>
  </sheetData>
  <mergeCells count="1">
    <mergeCell ref="A1:C1"/>
  </mergeCells>
  <phoneticPr fontId="9"/>
  <dataValidations count="11"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type="custom" errorStyle="warning" allowBlank="1" showInputMessage="1" showErrorMessage="1" errorTitle="金額の入力規則" error="金額は数字である必要があります。" sqref="C3:C8">
      <formula1>ISNUMBER($C3)</formula1>
    </dataValidation>
    <dataValidation type="custom" errorStyle="warning" allowBlank="1" showInputMessage="1" showErrorMessage="1" error="1 月の日付は、この支出を [サマリー] シートに追加するために入力する必要があります" sqref="A3:A8">
      <formula1>MONTH($A3)=1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35</v>
      </c>
      <c r="B1" s="21"/>
      <c r="C1" s="21"/>
      <c r="D1" s="20" t="s">
        <v>52</v>
      </c>
      <c r="E1" s="20" t="s">
        <v>51</v>
      </c>
    </row>
    <row r="2" spans="1:5" ht="17.100000000000001" customHeight="1" x14ac:dyDescent="0.25">
      <c r="A2" s="7" t="s">
        <v>27</v>
      </c>
      <c r="B2" s="7" t="s">
        <v>28</v>
      </c>
      <c r="C2" s="7" t="s">
        <v>31</v>
      </c>
      <c r="D2" s="7" t="s">
        <v>32</v>
      </c>
      <c r="E2" s="7" t="s">
        <v>33</v>
      </c>
    </row>
    <row r="3" spans="1:5" ht="30" customHeight="1" x14ac:dyDescent="0.25">
      <c r="A3" s="18">
        <f ca="1">DATE(YEAR(TODAY()),2,3)</f>
        <v>42403</v>
      </c>
      <c r="B3" s="4" t="s">
        <v>29</v>
      </c>
      <c r="C3" s="16">
        <v>33</v>
      </c>
      <c r="D3" s="4" t="s">
        <v>7</v>
      </c>
      <c r="E3" s="4" t="s">
        <v>34</v>
      </c>
    </row>
    <row r="4" spans="1:5" ht="30" customHeight="1" x14ac:dyDescent="0.25">
      <c r="A4" s="18">
        <f ca="1">DATE(YEAR(TODAY()),2,4)</f>
        <v>42404</v>
      </c>
      <c r="B4" s="4" t="s">
        <v>30</v>
      </c>
      <c r="C4" s="16">
        <v>238</v>
      </c>
      <c r="D4" s="4" t="s">
        <v>8</v>
      </c>
      <c r="E4" s="4"/>
    </row>
    <row r="5" spans="1:5" ht="30" customHeight="1" x14ac:dyDescent="0.25">
      <c r="A5" s="18"/>
      <c r="B5" s="4"/>
      <c r="C5" s="16">
        <v>342</v>
      </c>
      <c r="D5" s="4" t="s">
        <v>7</v>
      </c>
      <c r="E5" s="4"/>
    </row>
    <row r="6" spans="1:5" ht="30" customHeight="1" x14ac:dyDescent="0.25">
      <c r="A6" s="18"/>
      <c r="B6" s="4"/>
      <c r="C6" s="16">
        <v>110</v>
      </c>
      <c r="D6" s="4" t="s">
        <v>9</v>
      </c>
      <c r="E6" s="4"/>
    </row>
    <row r="7" spans="1:5" ht="30" customHeight="1" x14ac:dyDescent="0.25">
      <c r="A7" s="18"/>
      <c r="B7" s="4"/>
      <c r="C7" s="16">
        <v>84</v>
      </c>
      <c r="D7" s="4" t="s">
        <v>10</v>
      </c>
      <c r="E7" s="4"/>
    </row>
    <row r="8" spans="1:5" ht="30" customHeight="1" x14ac:dyDescent="0.25">
      <c r="A8" s="18"/>
      <c r="B8" s="4"/>
      <c r="C8" s="16">
        <v>54</v>
      </c>
      <c r="D8" s="4" t="s">
        <v>11</v>
      </c>
      <c r="E8" s="4"/>
    </row>
    <row r="9" spans="1:5" ht="30" customHeight="1" x14ac:dyDescent="0.25">
      <c r="A9" s="8" t="s">
        <v>12</v>
      </c>
      <c r="B9" s="5"/>
      <c r="C9" s="19">
        <f>SUBTOTAL(109,ExpFeb[金額])</f>
        <v>861</v>
      </c>
      <c r="D9" s="5"/>
      <c r="E9" s="5"/>
    </row>
  </sheetData>
  <mergeCells count="1">
    <mergeCell ref="A1:C1"/>
  </mergeCells>
  <phoneticPr fontId="9"/>
  <dataValidations count="11"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  <dataValidation type="custom" errorStyle="warning" allowBlank="1" showInputMessage="1" showErrorMessage="1" errorTitle="金額の入力規則" error="金額は数字である必要があります。" sqref="C3:C8">
      <formula1>ISNUMBER($C3)</formula1>
    </dataValidation>
    <dataValidation type="custom" errorStyle="warning" allowBlank="1" showInputMessage="1" showErrorMessage="1" error="2 月の日付は、この支出を [サマリー] シートに追加するために入力する必要があります" sqref="A3:A8">
      <formula1>MONTH($A3)=2</formula1>
    </dataValidation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36</v>
      </c>
      <c r="B1" s="21"/>
      <c r="C1" s="21"/>
      <c r="D1" s="20" t="s">
        <v>52</v>
      </c>
      <c r="E1" s="20" t="s">
        <v>51</v>
      </c>
    </row>
    <row r="2" spans="1:5" ht="17.100000000000001" customHeight="1" x14ac:dyDescent="0.25">
      <c r="A2" s="7" t="s">
        <v>27</v>
      </c>
      <c r="B2" s="7" t="s">
        <v>28</v>
      </c>
      <c r="C2" s="7" t="s">
        <v>31</v>
      </c>
      <c r="D2" s="7" t="s">
        <v>32</v>
      </c>
      <c r="E2" s="7" t="s">
        <v>33</v>
      </c>
    </row>
    <row r="3" spans="1:5" ht="30" customHeight="1" x14ac:dyDescent="0.25">
      <c r="A3" s="18">
        <f ca="1">DATE(YEAR(TODAY()),3,5)</f>
        <v>42434</v>
      </c>
      <c r="B3" s="4" t="s">
        <v>29</v>
      </c>
      <c r="C3" s="16">
        <v>33</v>
      </c>
      <c r="D3" s="4" t="s">
        <v>7</v>
      </c>
      <c r="E3" s="4" t="s">
        <v>34</v>
      </c>
    </row>
    <row r="4" spans="1:5" ht="30" customHeight="1" x14ac:dyDescent="0.25">
      <c r="A4" s="18">
        <f ca="1">DATE(YEAR(TODAY()),3,6)</f>
        <v>42435</v>
      </c>
      <c r="B4" s="4" t="s">
        <v>30</v>
      </c>
      <c r="C4" s="16">
        <v>238</v>
      </c>
      <c r="D4" s="4" t="s">
        <v>8</v>
      </c>
      <c r="E4" s="4"/>
    </row>
    <row r="5" spans="1:5" ht="30" customHeight="1" x14ac:dyDescent="0.25">
      <c r="A5" s="18"/>
      <c r="B5" s="4"/>
      <c r="C5" s="16">
        <v>55</v>
      </c>
      <c r="D5" s="4" t="s">
        <v>11</v>
      </c>
      <c r="E5" s="4"/>
    </row>
    <row r="6" spans="1:5" ht="30" customHeight="1" x14ac:dyDescent="0.25">
      <c r="A6" s="18"/>
      <c r="B6" s="4"/>
      <c r="C6" s="16">
        <v>110</v>
      </c>
      <c r="D6" s="4" t="s">
        <v>9</v>
      </c>
      <c r="E6" s="4"/>
    </row>
    <row r="7" spans="1:5" ht="30" customHeight="1" x14ac:dyDescent="0.25">
      <c r="A7" s="18"/>
      <c r="B7" s="4"/>
      <c r="C7" s="16">
        <v>84</v>
      </c>
      <c r="D7" s="4" t="s">
        <v>10</v>
      </c>
      <c r="E7" s="4"/>
    </row>
    <row r="8" spans="1:5" ht="30" customHeight="1" x14ac:dyDescent="0.25">
      <c r="A8" s="18"/>
      <c r="B8" s="4"/>
      <c r="C8" s="16">
        <v>54</v>
      </c>
      <c r="D8" s="4" t="s">
        <v>11</v>
      </c>
      <c r="E8" s="4"/>
    </row>
    <row r="9" spans="1:5" ht="30" customHeight="1" x14ac:dyDescent="0.25">
      <c r="A9" s="5" t="s">
        <v>12</v>
      </c>
      <c r="B9" s="5"/>
      <c r="C9" s="19">
        <f>SUBTOTAL(109,ExpMar[金額])</f>
        <v>574</v>
      </c>
      <c r="D9" s="5"/>
      <c r="E9" s="5"/>
    </row>
  </sheetData>
  <mergeCells count="1">
    <mergeCell ref="A1:C1"/>
  </mergeCells>
  <phoneticPr fontId="9"/>
  <dataValidations count="11"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  <dataValidation type="custom" errorStyle="warning" allowBlank="1" showInputMessage="1" showErrorMessage="1" errorTitle="金額の入力規則" error="金額は数字である必要があります。" sqref="C3:C8">
      <formula1>ISNUMBER($C3)</formula1>
    </dataValidation>
    <dataValidation type="custom" errorStyle="warning" allowBlank="1" showInputMessage="1" showErrorMessage="1" error="3 月の日付は、この支出を [サマリー] シートに追加するために入力する必要があります" sqref="A3:A8">
      <formula1>MONTH($A3)=3</formula1>
    </dataValidation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4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37</v>
      </c>
      <c r="B1" s="21"/>
      <c r="C1" s="22"/>
      <c r="D1" s="20" t="s">
        <v>52</v>
      </c>
      <c r="E1" s="20" t="s">
        <v>51</v>
      </c>
    </row>
    <row r="2" spans="1:5" ht="17.100000000000001" customHeight="1" x14ac:dyDescent="0.25">
      <c r="A2" s="7" t="s">
        <v>27</v>
      </c>
      <c r="B2" s="7" t="s">
        <v>28</v>
      </c>
      <c r="C2" s="7" t="s">
        <v>31</v>
      </c>
      <c r="D2" s="7" t="s">
        <v>32</v>
      </c>
      <c r="E2" s="7" t="s">
        <v>33</v>
      </c>
    </row>
    <row r="3" spans="1:5" ht="30" customHeight="1" x14ac:dyDescent="0.25">
      <c r="A3" s="18">
        <f ca="1">DATE(YEAR(TODAY()),4,4)</f>
        <v>42464</v>
      </c>
      <c r="B3" s="4" t="s">
        <v>29</v>
      </c>
      <c r="C3" s="16">
        <v>45</v>
      </c>
      <c r="D3" s="4" t="s">
        <v>7</v>
      </c>
      <c r="E3" s="4" t="s">
        <v>34</v>
      </c>
    </row>
    <row r="4" spans="1:5" ht="30" customHeight="1" x14ac:dyDescent="0.25">
      <c r="A4" s="18">
        <f ca="1">DATE(YEAR(TODAY()),4,8)</f>
        <v>42468</v>
      </c>
      <c r="B4" s="4" t="s">
        <v>30</v>
      </c>
      <c r="C4" s="16">
        <v>123</v>
      </c>
      <c r="D4" s="4" t="s">
        <v>8</v>
      </c>
      <c r="E4" s="4"/>
    </row>
    <row r="5" spans="1:5" ht="30" customHeight="1" x14ac:dyDescent="0.25">
      <c r="A5" s="18"/>
      <c r="B5" s="4"/>
      <c r="C5" s="16">
        <v>342</v>
      </c>
      <c r="D5" s="4" t="s">
        <v>10</v>
      </c>
      <c r="E5" s="4"/>
    </row>
    <row r="6" spans="1:5" ht="30" customHeight="1" x14ac:dyDescent="0.25">
      <c r="A6" s="18"/>
      <c r="B6" s="4"/>
      <c r="C6" s="16">
        <v>125</v>
      </c>
      <c r="D6" s="4" t="s">
        <v>9</v>
      </c>
      <c r="E6" s="4"/>
    </row>
    <row r="7" spans="1:5" ht="30" customHeight="1" x14ac:dyDescent="0.25">
      <c r="A7" s="18"/>
      <c r="B7" s="4"/>
      <c r="C7" s="16">
        <v>84</v>
      </c>
      <c r="D7" s="4" t="s">
        <v>10</v>
      </c>
      <c r="E7" s="4"/>
    </row>
    <row r="8" spans="1:5" ht="30" customHeight="1" x14ac:dyDescent="0.25">
      <c r="A8" s="18"/>
      <c r="B8" s="4"/>
      <c r="C8" s="16">
        <v>98</v>
      </c>
      <c r="D8" s="4" t="s">
        <v>11</v>
      </c>
      <c r="E8" s="4"/>
    </row>
    <row r="9" spans="1:5" ht="30" customHeight="1" x14ac:dyDescent="0.25">
      <c r="A9" s="5" t="s">
        <v>12</v>
      </c>
      <c r="B9" s="5"/>
      <c r="C9" s="19">
        <f>SUBTOTAL(109,ExpApr[金額])</f>
        <v>817</v>
      </c>
      <c r="D9" s="5"/>
      <c r="E9" s="5"/>
    </row>
  </sheetData>
  <mergeCells count="1">
    <mergeCell ref="A1:C1"/>
  </mergeCells>
  <phoneticPr fontId="9"/>
  <dataValidations count="11"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  <dataValidation type="custom" errorStyle="warning" allowBlank="1" showInputMessage="1" showErrorMessage="1" errorTitle="金額の入力規則" error="金額は数字である必要があります。" sqref="C3:C8">
      <formula1>ISNUMBER($C3)</formula1>
    </dataValidation>
    <dataValidation type="custom" errorStyle="warning" allowBlank="1" showInputMessage="1" showErrorMessage="1" error="4 月の日付は、この支出を [サマリー] シートに追加するために入力する必要があります" sqref="A3:A8">
      <formula1>MONTH($A3)=4</formula1>
    </dataValidation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4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38</v>
      </c>
      <c r="B1" s="21"/>
      <c r="C1" s="22"/>
      <c r="D1" s="20" t="s">
        <v>52</v>
      </c>
      <c r="E1" s="20" t="s">
        <v>51</v>
      </c>
    </row>
    <row r="2" spans="1:5" ht="17.100000000000001" customHeight="1" x14ac:dyDescent="0.25">
      <c r="A2" s="7" t="s">
        <v>27</v>
      </c>
      <c r="B2" s="7" t="s">
        <v>28</v>
      </c>
      <c r="C2" s="7" t="s">
        <v>31</v>
      </c>
      <c r="D2" s="7" t="s">
        <v>32</v>
      </c>
      <c r="E2" s="7" t="s">
        <v>33</v>
      </c>
    </row>
    <row r="3" spans="1:5" ht="30" customHeight="1" x14ac:dyDescent="0.25">
      <c r="A3" s="18">
        <f ca="1">DATE(YEAR(TODAY()),5,3)</f>
        <v>42493</v>
      </c>
      <c r="B3" s="4" t="s">
        <v>29</v>
      </c>
      <c r="C3" s="16">
        <v>33</v>
      </c>
      <c r="D3" s="4" t="s">
        <v>7</v>
      </c>
      <c r="E3" s="4" t="s">
        <v>34</v>
      </c>
    </row>
    <row r="4" spans="1:5" ht="30" customHeight="1" x14ac:dyDescent="0.25">
      <c r="A4" s="18">
        <f ca="1">DATE(YEAR(TODAY()),5,8)</f>
        <v>42498</v>
      </c>
      <c r="B4" s="4" t="s">
        <v>30</v>
      </c>
      <c r="C4" s="16">
        <v>111</v>
      </c>
      <c r="D4" s="4" t="s">
        <v>8</v>
      </c>
      <c r="E4" s="4"/>
    </row>
    <row r="5" spans="1:5" ht="30" customHeight="1" x14ac:dyDescent="0.25">
      <c r="A5" s="18"/>
      <c r="B5" s="4"/>
      <c r="C5" s="16">
        <v>342</v>
      </c>
      <c r="D5" s="4" t="s">
        <v>7</v>
      </c>
      <c r="E5" s="4"/>
    </row>
    <row r="6" spans="1:5" ht="30" customHeight="1" x14ac:dyDescent="0.25">
      <c r="A6" s="18"/>
      <c r="B6" s="4"/>
      <c r="C6" s="16">
        <v>333</v>
      </c>
      <c r="D6" s="4" t="s">
        <v>9</v>
      </c>
      <c r="E6" s="4"/>
    </row>
    <row r="7" spans="1:5" ht="30" customHeight="1" x14ac:dyDescent="0.25">
      <c r="A7" s="18"/>
      <c r="B7" s="4"/>
      <c r="C7" s="16">
        <v>125</v>
      </c>
      <c r="D7" s="4" t="s">
        <v>10</v>
      </c>
      <c r="E7" s="4"/>
    </row>
    <row r="8" spans="1:5" ht="30" customHeight="1" x14ac:dyDescent="0.25">
      <c r="A8" s="18"/>
      <c r="B8" s="4"/>
      <c r="C8" s="16">
        <v>33</v>
      </c>
      <c r="D8" s="4" t="s">
        <v>11</v>
      </c>
      <c r="E8" s="4"/>
    </row>
    <row r="9" spans="1:5" ht="30" customHeight="1" x14ac:dyDescent="0.25">
      <c r="A9" s="5" t="s">
        <v>12</v>
      </c>
      <c r="B9" s="5"/>
      <c r="C9" s="19">
        <f>SUBTOTAL(109,ExpMay[金額])</f>
        <v>977</v>
      </c>
      <c r="D9" s="5"/>
      <c r="E9" s="5"/>
    </row>
  </sheetData>
  <mergeCells count="1">
    <mergeCell ref="A1:C1"/>
  </mergeCells>
  <phoneticPr fontId="9"/>
  <dataValidations count="11">
    <dataValidation type="custom" errorStyle="warning" allowBlank="1" showInputMessage="1" showErrorMessage="1" errorTitle="金額の入力規則" error="金額は数字である必要があります。" sqref="C3:C8">
      <formula1>ISNUMBER($C3)</formula1>
    </dataValidation>
    <dataValidation type="custom" errorStyle="warning" allowBlank="1" showInputMessage="1" showErrorMessage="1" error="5 月の日付は、この支出を [サマリー] シートに追加するために入力する必要があります" sqref="A3:A8">
      <formula1>MONTH($A3)=5</formula1>
    </dataValidation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 tint="-0.49998474074526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39</v>
      </c>
      <c r="B1" s="21"/>
      <c r="C1" s="22"/>
      <c r="D1" s="20" t="s">
        <v>52</v>
      </c>
      <c r="E1" s="20" t="s">
        <v>51</v>
      </c>
    </row>
    <row r="2" spans="1:5" ht="17.100000000000001" customHeight="1" x14ac:dyDescent="0.25">
      <c r="A2" s="7" t="s">
        <v>27</v>
      </c>
      <c r="B2" s="7" t="s">
        <v>28</v>
      </c>
      <c r="C2" s="7" t="s">
        <v>31</v>
      </c>
      <c r="D2" s="7" t="s">
        <v>32</v>
      </c>
      <c r="E2" s="7" t="s">
        <v>33</v>
      </c>
    </row>
    <row r="3" spans="1:5" ht="30" customHeight="1" x14ac:dyDescent="0.25">
      <c r="A3" s="18">
        <f ca="1">DATE(YEAR(TODAY()),6,7)</f>
        <v>42528</v>
      </c>
      <c r="B3" s="4" t="s">
        <v>29</v>
      </c>
      <c r="C3" s="16">
        <v>201</v>
      </c>
      <c r="D3" s="4" t="s">
        <v>7</v>
      </c>
      <c r="E3" s="4" t="s">
        <v>34</v>
      </c>
    </row>
    <row r="4" spans="1:5" ht="30" customHeight="1" x14ac:dyDescent="0.25">
      <c r="A4" s="18">
        <f ca="1">DATE(YEAR(TODAY()),6,8)</f>
        <v>42529</v>
      </c>
      <c r="B4" s="4" t="s">
        <v>30</v>
      </c>
      <c r="C4" s="16">
        <v>98</v>
      </c>
      <c r="D4" s="4" t="s">
        <v>8</v>
      </c>
      <c r="E4" s="4"/>
    </row>
    <row r="5" spans="1:5" ht="30" customHeight="1" x14ac:dyDescent="0.25">
      <c r="A5" s="18"/>
      <c r="B5" s="4"/>
      <c r="C5" s="16">
        <v>342</v>
      </c>
      <c r="D5" s="4" t="s">
        <v>11</v>
      </c>
      <c r="E5" s="4"/>
    </row>
    <row r="6" spans="1:5" ht="30" customHeight="1" x14ac:dyDescent="0.25">
      <c r="A6" s="18"/>
      <c r="B6" s="4"/>
      <c r="C6" s="16">
        <v>122</v>
      </c>
      <c r="D6" s="4" t="s">
        <v>9</v>
      </c>
      <c r="E6" s="4"/>
    </row>
    <row r="7" spans="1:5" ht="30" customHeight="1" x14ac:dyDescent="0.25">
      <c r="A7" s="18"/>
      <c r="B7" s="4"/>
      <c r="C7" s="16">
        <v>187</v>
      </c>
      <c r="D7" s="4" t="s">
        <v>10</v>
      </c>
      <c r="E7" s="4"/>
    </row>
    <row r="8" spans="1:5" ht="30" customHeight="1" x14ac:dyDescent="0.25">
      <c r="A8" s="18"/>
      <c r="B8" s="4"/>
      <c r="C8" s="16">
        <v>99</v>
      </c>
      <c r="D8" s="4" t="s">
        <v>11</v>
      </c>
      <c r="E8" s="4"/>
    </row>
    <row r="9" spans="1:5" ht="30" customHeight="1" x14ac:dyDescent="0.25">
      <c r="A9" s="5" t="s">
        <v>12</v>
      </c>
      <c r="B9" s="5"/>
      <c r="C9" s="19">
        <f>SUBTOTAL(109,ExpJun[金額])</f>
        <v>1049</v>
      </c>
      <c r="D9" s="5"/>
      <c r="E9" s="5"/>
    </row>
  </sheetData>
  <mergeCells count="1">
    <mergeCell ref="A1:C1"/>
  </mergeCells>
  <phoneticPr fontId="9"/>
  <dataValidations count="11">
    <dataValidation type="custom" errorStyle="warning" allowBlank="1" showInputMessage="1" showErrorMessage="1" errorTitle="金額の入力規則" error="金額は数字である必要があります。" sqref="C3:C8">
      <formula1>ISNUMBER($C3)</formula1>
    </dataValidation>
    <dataValidation type="custom" errorStyle="warning" allowBlank="1" showInputMessage="1" showErrorMessage="1" error="6 月の日付は、この支出を [サマリー] シートに追加するために入力する必要があります" sqref="A3:A8">
      <formula1>MONTH($A3)=6</formula1>
    </dataValidation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5" tint="-0.249977111117893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 x14ac:dyDescent="0.25"/>
  <cols>
    <col min="1" max="1" width="19.7109375" style="2" customWidth="1"/>
    <col min="2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5">
      <c r="A1" s="21" t="s">
        <v>40</v>
      </c>
      <c r="B1" s="21"/>
      <c r="C1" s="22"/>
      <c r="D1" s="20" t="s">
        <v>52</v>
      </c>
      <c r="E1" s="20" t="s">
        <v>51</v>
      </c>
    </row>
    <row r="2" spans="1:5" ht="17.100000000000001" customHeight="1" x14ac:dyDescent="0.25">
      <c r="A2" s="3" t="s">
        <v>27</v>
      </c>
      <c r="B2" s="3" t="s">
        <v>28</v>
      </c>
      <c r="C2" s="3" t="s">
        <v>31</v>
      </c>
      <c r="D2" s="3" t="s">
        <v>32</v>
      </c>
      <c r="E2" s="3" t="s">
        <v>33</v>
      </c>
    </row>
    <row r="3" spans="1:5" ht="30" customHeight="1" x14ac:dyDescent="0.25">
      <c r="A3" s="18">
        <f ca="1">DATE(YEAR(TODAY()),7,9)</f>
        <v>42560</v>
      </c>
      <c r="B3" s="4" t="s">
        <v>29</v>
      </c>
      <c r="C3" s="16"/>
      <c r="D3" s="4" t="s">
        <v>7</v>
      </c>
      <c r="E3" s="4" t="s">
        <v>34</v>
      </c>
    </row>
    <row r="4" spans="1:5" ht="30" customHeight="1" x14ac:dyDescent="0.25">
      <c r="A4" s="18">
        <f ca="1">DATE(YEAR(TODAY()),7,14)</f>
        <v>42565</v>
      </c>
      <c r="B4" s="4" t="s">
        <v>30</v>
      </c>
      <c r="C4" s="16"/>
      <c r="D4" s="4" t="s">
        <v>8</v>
      </c>
      <c r="E4" s="4"/>
    </row>
    <row r="5" spans="1:5" ht="30" customHeight="1" x14ac:dyDescent="0.25">
      <c r="A5" s="18"/>
      <c r="B5" s="4"/>
      <c r="C5" s="16"/>
      <c r="D5" s="4" t="s">
        <v>8</v>
      </c>
      <c r="E5" s="4"/>
    </row>
    <row r="6" spans="1:5" ht="30" customHeight="1" x14ac:dyDescent="0.25">
      <c r="A6" s="18"/>
      <c r="B6" s="4"/>
      <c r="C6" s="16"/>
      <c r="D6" s="4" t="s">
        <v>9</v>
      </c>
      <c r="E6" s="4"/>
    </row>
    <row r="7" spans="1:5" ht="30" customHeight="1" x14ac:dyDescent="0.25">
      <c r="A7" s="18"/>
      <c r="B7" s="4"/>
      <c r="C7" s="16"/>
      <c r="D7" s="4" t="s">
        <v>10</v>
      </c>
      <c r="E7" s="4"/>
    </row>
    <row r="8" spans="1:5" ht="30" customHeight="1" x14ac:dyDescent="0.25">
      <c r="A8" s="18"/>
      <c r="B8" s="4"/>
      <c r="C8" s="16"/>
      <c r="D8" s="4" t="s">
        <v>11</v>
      </c>
      <c r="E8" s="4"/>
    </row>
    <row r="9" spans="1:5" ht="30" customHeight="1" x14ac:dyDescent="0.25">
      <c r="A9" s="5" t="s">
        <v>12</v>
      </c>
      <c r="B9" s="5"/>
      <c r="C9" s="19">
        <f>SUBTOTAL(109,ExpJul[金額])</f>
        <v>0</v>
      </c>
      <c r="D9" s="5"/>
      <c r="E9" s="5"/>
    </row>
  </sheetData>
  <mergeCells count="1">
    <mergeCell ref="A1:C1"/>
  </mergeCells>
  <phoneticPr fontId="9"/>
  <dataValidations count="11">
    <dataValidation type="list" errorStyle="warning" allowBlank="1" showInputMessage="1" showErrorMessage="1" error="ドロップダウンに表示される支出は、[サマリー] シートに含めるために選択する必要があります" sqref="D3:D8">
      <formula1>ExpenseCategories</formula1>
    </dataValidation>
    <dataValidation allowBlank="1" showInputMessage="1" showErrorMessage="1" prompt="このワークシート内の表には、支出の説明が記載されています。[サマリー] のワークシートに移動するナビゲーション​​ ハイパーリンクはセル D1 に、[ヒント] のワークシートに移動するナビゲーション​​ ハイパーリンクはセル E1 にあります" sqref="A1:C1"/>
    <dataValidation allowBlank="1" showInputMessage="1" showErrorMessage="1" prompt="[サマリー] ワークシートに移動するナビゲーション ハイパーリンク" sqref="D1"/>
    <dataValidation allowBlank="1" showInputMessage="1" showErrorMessage="1" prompt="[ヒント] ワークシートに移動するナビゲーション ハイパーリンク" sqref="E1"/>
    <dataValidation allowBlank="1" showInputMessage="1" showErrorMessage="1" prompt="この列には支出の日付を入力します" sqref="A2"/>
    <dataValidation allowBlank="1" showInputMessage="1" showErrorMessage="1" prompt="この列には発注書番号を入力します" sqref="B2"/>
    <dataValidation allowBlank="1" showInputMessage="1" showErrorMessage="1" prompt="この列には支出金額を入力します" sqref="C2"/>
    <dataValidation allowBlank="1" showInputMessage="1" showErrorMessage="1" prompt="支出のカテゴリ一覧は、[サマリー] ワークシートの [支出サマリー] の表にある [支出] 列を参照して自動入力されます。Alt キーと下方向キーを押して、リストを移動します。Enter キーを押して [カテゴリ] を選択します" sqref="D2"/>
    <dataValidation allowBlank="1" showInputMessage="1" showErrorMessage="1" prompt="この列には支出の説明を入力します" sqref="E2"/>
    <dataValidation type="custom" errorStyle="warning" allowBlank="1" showInputMessage="1" showErrorMessage="1" errorTitle="金額の入力規則" error="金額は数字である必要があります。" sqref="C3:C8">
      <formula1>ISNUMBER($C3)</formula1>
    </dataValidation>
    <dataValidation type="custom" errorStyle="warning" allowBlank="1" showInputMessage="1" showErrorMessage="1" error="7 月の日付は、この支出を [サマリー] シートに追加するために入力する必要があります" sqref="A3:A8">
      <formula1>MONTH($A3)=7</formula1>
    </dataValidation>
  </dataValidations>
  <hyperlinks>
    <hyperlink ref="D1" location="サマリー!A1" tooltip="選択して [サマリー] を表示する" display="サマリー"/>
    <hyperlink ref="E1" location="ヒント!A1" tooltip="選択して [ヒント] のワークシートに移動する" display="ヒント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27</vt:i4>
      </vt:variant>
    </vt:vector>
  </HeadingPairs>
  <TitlesOfParts>
    <vt:vector size="41" baseType="lpstr">
      <vt:lpstr>ヒント</vt:lpstr>
      <vt:lpstr>サマリー</vt:lpstr>
      <vt:lpstr>1 月</vt:lpstr>
      <vt:lpstr>2 月</vt:lpstr>
      <vt:lpstr>3 月</vt:lpstr>
      <vt:lpstr>4 月</vt:lpstr>
      <vt:lpstr>5 月</vt:lpstr>
      <vt:lpstr>6 月</vt:lpstr>
      <vt:lpstr>7 月</vt:lpstr>
      <vt:lpstr>8 月</vt:lpstr>
      <vt:lpstr>9 月</vt:lpstr>
      <vt:lpstr>10 月</vt:lpstr>
      <vt:lpstr>11 月</vt:lpstr>
      <vt:lpstr>12 月</vt:lpstr>
      <vt:lpstr>ColumnTitle10</vt:lpstr>
      <vt:lpstr>ColumnTitle11</vt:lpstr>
      <vt:lpstr>ColumnTitle12</vt:lpstr>
      <vt:lpstr>ColumnTitle13</vt:lpstr>
      <vt:lpstr>ColumnTitle14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ColumnTitle9</vt:lpstr>
      <vt:lpstr>ExpenseCategories</vt:lpstr>
      <vt:lpstr>'1 月'!Print_Titles</vt:lpstr>
      <vt:lpstr>'10 月'!Print_Titles</vt:lpstr>
      <vt:lpstr>'11 月'!Print_Titles</vt:lpstr>
      <vt:lpstr>'12 月'!Print_Titles</vt:lpstr>
      <vt:lpstr>'2 月'!Print_Titles</vt:lpstr>
      <vt:lpstr>'3 月'!Print_Titles</vt:lpstr>
      <vt:lpstr>'4 月'!Print_Titles</vt:lpstr>
      <vt:lpstr>'5 月'!Print_Titles</vt:lpstr>
      <vt:lpstr>'6 月'!Print_Titles</vt:lpstr>
      <vt:lpstr>'7 月'!Print_Titles</vt:lpstr>
      <vt:lpstr>'8 月'!Print_Titles</vt:lpstr>
      <vt:lpstr>'9 月'!Print_Titles</vt:lpstr>
      <vt:lpstr>サマリー!Print_Titles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2016-09-19T01:00:44Z</dcterms:created>
  <dcterms:modified xsi:type="dcterms:W3CDTF">2016-11-16T11:41:04Z</dcterms:modified>
</cp:coreProperties>
</file>