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ja-JP\"/>
    </mc:Choice>
  </mc:AlternateContent>
  <xr:revisionPtr revIDLastSave="0" documentId="13_ncr:1_{459B3560-475A-4AF7-A108-64336A519E9E}" xr6:coauthVersionLast="43" xr6:coauthVersionMax="43" xr10:uidLastSave="{00000000-0000-0000-0000-000000000000}"/>
  <bookViews>
    <workbookView xWindow="-120" yWindow="-120" windowWidth="28800" windowHeight="14430" xr2:uid="{00000000-000D-0000-FFFF-FFFF00000000}"/>
  </bookViews>
  <sheets>
    <sheet name="ローン計算シート" sheetId="1" r:id="rId1"/>
  </sheets>
  <definedNames>
    <definedName name="_xlnm.Print_Titles" localSheetId="0">ローン計算シート!$8:$9</definedName>
    <definedName name="ローン返済_開始">ローン計算シート!$K$2</definedName>
    <definedName name="ローン返済_今日">IF(ローン返済_開始&lt;TODAY(),TRUE,FALSE)</definedName>
    <definedName name="一本化されたローン_返済">ローン計算シート!$L$18</definedName>
    <definedName name="割合_超_未満">IF(大学ローン[[#Totals],[返済予定額]]/見込み月収&gt;=0.08,"上","下")</definedName>
    <definedName name="月収の割合">大学ローン[[#Totals],[現在の月間支払]]/見込み月収</definedName>
    <definedName name="見込み月収">ローン計算シート!$L$20</definedName>
    <definedName name="見込み年収">ローン計算シート!$F$2</definedName>
    <definedName name="収入の割合">大学ローン[[#Totals],[返済予定額]]/見込み月収</definedName>
    <definedName name="毎月の合計支払額">大学ローン[[#Totals],[現在の月間支払]]</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s="1"/>
  <c r="E5" i="1" l="1"/>
  <c r="L6" i="1"/>
  <c r="J17" i="1"/>
  <c r="J16" i="1"/>
  <c r="L18" i="1" s="1"/>
  <c r="L17" i="1"/>
  <c r="L16" i="1"/>
</calcChain>
</file>

<file path=xl/sharedStrings.xml><?xml version="1.0" encoding="utf-8"?>
<sst xmlns="http://schemas.openxmlformats.org/spreadsheetml/2006/main" count="32" uniqueCount="32">
  <si>
    <t>大学のローン計算シート</t>
  </si>
  <si>
    <t>現在の毎月の合算支払額:</t>
  </si>
  <si>
    <t>現在の月収に占める割合:</t>
  </si>
  <si>
    <t>一般貸付の詳細</t>
  </si>
  <si>
    <t>貸付番号</t>
  </si>
  <si>
    <t>20987N87</t>
  </si>
  <si>
    <t>合計</t>
  </si>
  <si>
    <t>平均値</t>
  </si>
  <si>
    <t>一本化されたローンの返済総額:</t>
  </si>
  <si>
    <t>卒業後の見込み月収:</t>
  </si>
  <si>
    <t>貸手</t>
  </si>
  <si>
    <t>貸手 1</t>
  </si>
  <si>
    <t>貸手 2</t>
  </si>
  <si>
    <t>このセルには、見込み年収を指す三角形の右矢印が含まれています。</t>
  </si>
  <si>
    <t>借入金額</t>
  </si>
  <si>
    <t>卒業後の見込み年収</t>
  </si>
  <si>
    <t>ローン返済データ</t>
  </si>
  <si>
    <t>開始日</t>
  </si>
  <si>
    <t>期間 (年)</t>
  </si>
  <si>
    <t>終了日</t>
  </si>
  <si>
    <t>このセルには、ローン返済の開始日を指す三角形の右矢印が含まれています。</t>
  </si>
  <si>
    <t>返済明細書</t>
  </si>
  <si>
    <t>現在の月間支払</t>
  </si>
  <si>
    <t>ローン返済の開始日</t>
  </si>
  <si>
    <t>返済予定額</t>
  </si>
  <si>
    <t>年間利率</t>
    <phoneticPr fontId="33"/>
  </si>
  <si>
    <t>合計利息</t>
    <phoneticPr fontId="33"/>
  </si>
  <si>
    <t>年間返済額</t>
    <phoneticPr fontId="33"/>
  </si>
  <si>
    <r>
      <t xml:space="preserve"> 月々の学生ローンの返済総額が初年度の年間収入の </t>
    </r>
    <r>
      <rPr>
        <b/>
        <sz val="16"/>
        <color theme="6" tint="-0.499984740745262"/>
        <rFont val="Meiryo UI"/>
        <family val="3"/>
        <charset val="128"/>
      </rPr>
      <t>8% を超えないこと</t>
    </r>
    <r>
      <rPr>
        <sz val="16"/>
        <color theme="6" tint="-0.499984740745262"/>
        <rFont val="Meiryo UI"/>
        <family val="3"/>
        <charset val="128"/>
      </rPr>
      <t>をお勧めします。</t>
    </r>
    <phoneticPr fontId="33"/>
  </si>
  <si>
    <t>10998M88</t>
    <phoneticPr fontId="33"/>
  </si>
  <si>
    <t>予定されている毎月の合算支払額:</t>
    <phoneticPr fontId="33"/>
  </si>
  <si>
    <t>予定されている月収に占める割合:</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</si>
</sst>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quot;¥&quot;\-#,##0"/>
    <numFmt numFmtId="7" formatCode="&quot;¥&quot;#,##0.00;&quot;¥&quot;\-#,##0.00"/>
    <numFmt numFmtId="42" formatCode="_ &quot;¥&quot;* #,##0_ ;_ &quot;¥&quot;* \-#,##0_ ;_ &quot;¥&quot;* &quot;-&quot;_ ;_ @_ "/>
    <numFmt numFmtId="176" formatCode="_(* #,##0_);_(* \(#,##0\);_(* &quot;-&quot;_);_(@_)"/>
    <numFmt numFmtId="177" formatCode="_(* #,##0.00_);_(* \(#,##0.00\);_(* &quot;-&quot;??_);_(@_)"/>
  </numFmts>
  <fonts count="34" x14ac:knownFonts="1">
    <font>
      <sz val="11"/>
      <color theme="3"/>
      <name val="Meiryo UI"/>
      <family val="2"/>
    </font>
    <font>
      <sz val="11"/>
      <color theme="1"/>
      <name val="Meiryo UI"/>
      <family val="2"/>
      <charset val="128"/>
    </font>
    <font>
      <sz val="11"/>
      <color theme="3"/>
      <name val="Meiryo UI"/>
      <family val="2"/>
    </font>
    <font>
      <sz val="11"/>
      <color rgb="FF006100"/>
      <name val="Meiryo UI"/>
      <family val="2"/>
    </font>
    <font>
      <sz val="11"/>
      <color rgb="FF9C0006"/>
      <name val="Meiryo UI"/>
      <family val="2"/>
    </font>
    <font>
      <sz val="11"/>
      <color theme="1"/>
      <name val="Meiryo UI"/>
      <family val="2"/>
    </font>
    <font>
      <b/>
      <sz val="11"/>
      <color theme="3"/>
      <name val="Meiryo UI"/>
      <family val="2"/>
    </font>
    <font>
      <b/>
      <sz val="29"/>
      <color theme="0"/>
      <name val="Meiryo UI"/>
      <family val="2"/>
    </font>
    <font>
      <b/>
      <sz val="16"/>
      <color theme="6" tint="-0.24994659260841701"/>
      <name val="Meiryo UI"/>
      <family val="2"/>
    </font>
    <font>
      <b/>
      <sz val="14"/>
      <color theme="3"/>
      <name val="Meiryo UI"/>
      <family val="2"/>
    </font>
    <font>
      <b/>
      <sz val="17"/>
      <color theme="3"/>
      <name val="Meiryo UI"/>
      <family val="2"/>
    </font>
    <font>
      <b/>
      <sz val="11"/>
      <color theme="0"/>
      <name val="Meiryo UI"/>
      <family val="2"/>
    </font>
    <font>
      <b/>
      <sz val="11"/>
      <color theme="1"/>
      <name val="Meiryo UI"/>
      <family val="2"/>
    </font>
    <font>
      <sz val="11"/>
      <color theme="0"/>
      <name val="Meiryo UI"/>
      <family val="2"/>
    </font>
    <font>
      <i/>
      <sz val="11"/>
      <color theme="1" tint="0.34998626667073579"/>
      <name val="Meiryo UI"/>
      <family val="2"/>
    </font>
    <font>
      <sz val="11"/>
      <color rgb="FFFF0000"/>
      <name val="Meiryo UI"/>
      <family val="2"/>
    </font>
    <font>
      <b/>
      <sz val="11"/>
      <color rgb="FFFA7D00"/>
      <name val="Meiryo UI"/>
      <family val="2"/>
    </font>
    <font>
      <sz val="11"/>
      <color rgb="FF3F3F76"/>
      <name val="Meiryo UI"/>
      <family val="2"/>
    </font>
    <font>
      <b/>
      <sz val="11"/>
      <color rgb="FF3F3F3F"/>
      <name val="Meiryo UI"/>
      <family val="2"/>
    </font>
    <font>
      <sz val="11"/>
      <color rgb="FF9C5700"/>
      <name val="Meiryo UI"/>
      <family val="2"/>
    </font>
    <font>
      <sz val="11"/>
      <color rgb="FFFA7D00"/>
      <name val="Meiryo UI"/>
      <family val="2"/>
    </font>
    <font>
      <sz val="11"/>
      <color theme="0"/>
      <name val="Meiryo UI"/>
      <family val="3"/>
      <charset val="128"/>
    </font>
    <font>
      <b/>
      <sz val="39"/>
      <color theme="6" tint="-0.499984740745262"/>
      <name val="Meiryo UI"/>
      <family val="3"/>
      <charset val="128"/>
    </font>
    <font>
      <b/>
      <sz val="30"/>
      <color theme="0"/>
      <name val="Meiryo UI"/>
      <family val="3"/>
      <charset val="128"/>
    </font>
    <font>
      <sz val="11"/>
      <color theme="3"/>
      <name val="Meiryo UI"/>
      <family val="3"/>
      <charset val="128"/>
    </font>
    <font>
      <sz val="16"/>
      <color theme="6" tint="-0.499984740745262"/>
      <name val="Meiryo UI"/>
      <family val="3"/>
      <charset val="128"/>
    </font>
    <font>
      <b/>
      <sz val="16"/>
      <color theme="6" tint="-0.499984740745262"/>
      <name val="Meiryo UI"/>
      <family val="3"/>
      <charset val="128"/>
    </font>
    <font>
      <sz val="16"/>
      <color theme="3"/>
      <name val="Meiryo UI"/>
      <family val="3"/>
      <charset val="128"/>
    </font>
    <font>
      <b/>
      <sz val="14"/>
      <color theme="3"/>
      <name val="Meiryo UI"/>
      <family val="3"/>
      <charset val="128"/>
    </font>
    <font>
      <b/>
      <sz val="14"/>
      <color theme="6" tint="-0.499984740745262"/>
      <name val="Meiryo UI"/>
      <family val="3"/>
      <charset val="128"/>
    </font>
    <font>
      <b/>
      <sz val="17"/>
      <color theme="3"/>
      <name val="Meiryo UI"/>
      <family val="3"/>
      <charset val="128"/>
    </font>
    <font>
      <b/>
      <sz val="18"/>
      <color theme="0"/>
      <name val="Meiryo UI"/>
      <family val="3"/>
      <charset val="128"/>
    </font>
    <font>
      <b/>
      <sz val="11"/>
      <color theme="0"/>
      <name val="Meiryo UI"/>
      <family val="3"/>
      <charset val="128"/>
    </font>
    <font>
      <sz val="6"/>
      <name val="ＭＳ Ｐゴシック"/>
      <family val="3"/>
      <charset val="128"/>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7" fontId="5" fillId="0" borderId="0" applyFont="0" applyFill="0" applyBorder="0" applyAlignment="0" applyProtection="0"/>
    <xf numFmtId="10" fontId="5" fillId="0" borderId="0" applyFont="0" applyFill="0" applyBorder="0" applyAlignment="0" applyProtection="0"/>
    <xf numFmtId="0" fontId="7" fillId="2"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 fillId="0" borderId="3" applyNumberFormat="0" applyFill="0" applyAlignment="0" applyProtection="0"/>
    <xf numFmtId="0" fontId="14" fillId="0" borderId="0" applyNumberFormat="0" applyFill="0" applyBorder="0" applyAlignment="0" applyProtection="0"/>
    <xf numFmtId="0" fontId="12" fillId="0" borderId="4" applyNumberFormat="0" applyFill="0" applyAlignment="0" applyProtection="0"/>
    <xf numFmtId="177" fontId="2" fillId="0" borderId="0" applyFont="0" applyFill="0" applyBorder="0" applyAlignment="0" applyProtection="0"/>
    <xf numFmtId="176" fontId="2" fillId="0" borderId="0" applyFont="0" applyFill="0" applyBorder="0" applyAlignment="0" applyProtection="0"/>
    <xf numFmtId="42" fontId="2" fillId="0" borderId="0" applyFont="0" applyFill="0" applyBorder="0" applyAlignment="0" applyProtection="0"/>
    <xf numFmtId="0" fontId="3" fillId="4" borderId="0" applyNumberFormat="0" applyBorder="0" applyAlignment="0" applyProtection="0"/>
    <xf numFmtId="0" fontId="4" fillId="5" borderId="0" applyNumberFormat="0" applyBorder="0" applyAlignment="0" applyProtection="0"/>
    <xf numFmtId="0" fontId="19" fillId="6" borderId="0" applyNumberFormat="0" applyBorder="0" applyAlignment="0" applyProtection="0"/>
    <xf numFmtId="0" fontId="17" fillId="7" borderId="7" applyNumberFormat="0" applyAlignment="0" applyProtection="0"/>
    <xf numFmtId="0" fontId="18" fillId="8" borderId="8" applyNumberFormat="0" applyAlignment="0" applyProtection="0"/>
    <xf numFmtId="0" fontId="16" fillId="8" borderId="7" applyNumberFormat="0" applyAlignment="0" applyProtection="0"/>
    <xf numFmtId="0" fontId="20" fillId="0" borderId="9" applyNumberFormat="0" applyFill="0" applyAlignment="0" applyProtection="0"/>
    <xf numFmtId="0" fontId="11" fillId="9" borderId="10" applyNumberFormat="0" applyAlignment="0" applyProtection="0"/>
    <xf numFmtId="0" fontId="15" fillId="0" borderId="0" applyNumberFormat="0" applyFill="0" applyBorder="0" applyAlignment="0" applyProtection="0"/>
    <xf numFmtId="0" fontId="2" fillId="10" borderId="11" applyNumberFormat="0" applyFont="0" applyAlignment="0" applyProtection="0"/>
    <xf numFmtId="0" fontId="1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2">
    <xf numFmtId="0" fontId="0" fillId="0" borderId="0" xfId="0"/>
    <xf numFmtId="0" fontId="0" fillId="0" borderId="0" xfId="0" applyNumberFormat="1" applyFont="1" applyFill="1"/>
    <xf numFmtId="0" fontId="0" fillId="0" borderId="0" xfId="0" applyFont="1" applyFill="1"/>
    <xf numFmtId="0" fontId="27" fillId="0" borderId="0" xfId="0" applyFont="1" applyFill="1" applyAlignment="1">
      <alignment vertical="center"/>
    </xf>
    <xf numFmtId="7" fontId="29" fillId="0" borderId="0" xfId="0" applyNumberFormat="1" applyFont="1" applyFill="1" applyAlignment="1">
      <alignment horizontal="left" indent="2"/>
    </xf>
    <xf numFmtId="0" fontId="28" fillId="0" borderId="0" xfId="0" applyNumberFormat="1" applyFont="1" applyFill="1" applyAlignment="1"/>
    <xf numFmtId="0" fontId="28" fillId="0" borderId="0" xfId="2" applyNumberFormat="1" applyFont="1" applyFill="1" applyAlignment="1">
      <alignment vertical="top"/>
    </xf>
    <xf numFmtId="0" fontId="24" fillId="0" borderId="5" xfId="0" applyFont="1" applyFill="1" applyBorder="1"/>
    <xf numFmtId="0" fontId="30" fillId="0" borderId="5" xfId="4" applyFont="1" applyFill="1" applyBorder="1" applyAlignment="1">
      <alignment horizontal="right"/>
    </xf>
    <xf numFmtId="0" fontId="30" fillId="0" borderId="5" xfId="4" applyFont="1" applyFill="1" applyBorder="1" applyAlignment="1">
      <alignment horizontal="center"/>
    </xf>
    <xf numFmtId="0" fontId="24" fillId="0" borderId="0" xfId="0" applyNumberFormat="1" applyFont="1" applyFill="1" applyBorder="1" applyAlignment="1">
      <alignment horizontal="left" indent="1"/>
    </xf>
    <xf numFmtId="0" fontId="24" fillId="0" borderId="0" xfId="0" applyFont="1" applyFill="1" applyBorder="1"/>
    <xf numFmtId="0" fontId="24" fillId="0" borderId="0" xfId="0" applyFont="1" applyFill="1" applyBorder="1" applyAlignment="1">
      <alignment horizontal="center" wrapText="1"/>
    </xf>
    <xf numFmtId="0" fontId="24" fillId="0" borderId="1" xfId="0" applyFont="1" applyFill="1" applyBorder="1" applyAlignment="1">
      <alignment horizontal="center" wrapText="1"/>
    </xf>
    <xf numFmtId="0" fontId="24" fillId="0" borderId="2" xfId="0" applyFont="1" applyFill="1" applyBorder="1" applyAlignment="1">
      <alignment horizontal="center" wrapText="1"/>
    </xf>
    <xf numFmtId="0" fontId="24" fillId="0" borderId="0" xfId="0" applyFont="1" applyFill="1" applyBorder="1" applyAlignment="1">
      <alignment horizontal="left"/>
    </xf>
    <xf numFmtId="7" fontId="24" fillId="0" borderId="0" xfId="1" applyFont="1" applyFill="1" applyBorder="1" applyAlignment="1">
      <alignment horizontal="right" indent="2"/>
    </xf>
    <xf numFmtId="10" fontId="24" fillId="0" borderId="1" xfId="2"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horizontal="left" vertical="center" indent="1"/>
    </xf>
    <xf numFmtId="0" fontId="24" fillId="0" borderId="0" xfId="0" applyFont="1" applyFill="1" applyBorder="1" applyAlignment="1">
      <alignment vertical="center"/>
    </xf>
    <xf numFmtId="7" fontId="24" fillId="0" borderId="0" xfId="0" applyNumberFormat="1" applyFont="1" applyFill="1" applyBorder="1" applyAlignment="1">
      <alignment horizontal="right" vertical="center" indent="2"/>
    </xf>
    <xf numFmtId="10" fontId="24" fillId="0" borderId="1" xfId="0" applyNumberFormat="1" applyFont="1" applyFill="1" applyBorder="1" applyAlignment="1">
      <alignment horizontal="center" vertical="center"/>
    </xf>
    <xf numFmtId="0" fontId="24" fillId="0" borderId="2"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1" xfId="0" applyFont="1" applyFill="1" applyBorder="1" applyAlignment="1">
      <alignment horizontal="center" vertical="center"/>
    </xf>
    <xf numFmtId="7" fontId="24" fillId="0" borderId="0" xfId="0" applyNumberFormat="1" applyFont="1" applyFill="1" applyBorder="1" applyAlignment="1">
      <alignment horizontal="right" vertical="center" indent="3"/>
    </xf>
    <xf numFmtId="7" fontId="24" fillId="0" borderId="0" xfId="0" applyNumberFormat="1" applyFont="1" applyFill="1" applyBorder="1" applyAlignment="1">
      <alignment horizontal="right" vertical="center" indent="4"/>
    </xf>
    <xf numFmtId="0" fontId="32" fillId="3" borderId="0" xfId="0" applyFont="1" applyFill="1" applyBorder="1" applyAlignment="1">
      <alignment horizontal="left" vertical="center" indent="1"/>
    </xf>
    <xf numFmtId="0" fontId="32" fillId="3" borderId="0" xfId="0" applyFont="1" applyFill="1" applyBorder="1" applyAlignment="1">
      <alignment vertical="center"/>
    </xf>
    <xf numFmtId="7" fontId="32" fillId="3" borderId="0" xfId="0" applyNumberFormat="1" applyFont="1" applyFill="1" applyBorder="1" applyAlignment="1">
      <alignment horizontal="right" vertical="center" indent="2"/>
    </xf>
    <xf numFmtId="7" fontId="21" fillId="3" borderId="0" xfId="0" applyNumberFormat="1" applyFont="1" applyFill="1" applyBorder="1" applyAlignment="1">
      <alignment vertical="center"/>
    </xf>
    <xf numFmtId="7" fontId="32" fillId="3" borderId="0" xfId="0" applyNumberFormat="1" applyFont="1" applyFill="1" applyBorder="1" applyAlignment="1">
      <alignment vertical="center"/>
    </xf>
    <xf numFmtId="0" fontId="24" fillId="0" borderId="0" xfId="0" applyFont="1" applyFill="1" applyAlignment="1"/>
    <xf numFmtId="10" fontId="29" fillId="0" borderId="0" xfId="2" applyFont="1" applyFill="1" applyAlignment="1">
      <alignment horizontal="left" vertical="top" indent="2"/>
    </xf>
    <xf numFmtId="14" fontId="24" fillId="0" borderId="1" xfId="0" applyNumberFormat="1" applyFont="1" applyFill="1" applyBorder="1" applyAlignment="1">
      <alignment horizontal="center"/>
    </xf>
    <xf numFmtId="7" fontId="24" fillId="0" borderId="0" xfId="1" applyFont="1" applyFill="1" applyBorder="1" applyAlignment="1">
      <alignment horizontal="right" indent="3"/>
    </xf>
    <xf numFmtId="7" fontId="24" fillId="0" borderId="0" xfId="1" applyFont="1" applyFill="1" applyBorder="1" applyAlignment="1">
      <alignment horizontal="right" indent="4"/>
    </xf>
    <xf numFmtId="10" fontId="32" fillId="3" borderId="1" xfId="2" applyFont="1" applyFill="1" applyBorder="1" applyAlignment="1">
      <alignment horizontal="center" vertical="center"/>
    </xf>
    <xf numFmtId="10" fontId="32" fillId="3" borderId="0" xfId="2" applyFont="1" applyFill="1" applyBorder="1" applyAlignment="1">
      <alignment horizontal="center" vertical="center"/>
    </xf>
    <xf numFmtId="14" fontId="0" fillId="0" borderId="0" xfId="0" applyNumberFormat="1" applyAlignment="1">
      <alignment horizontal="center"/>
    </xf>
    <xf numFmtId="0" fontId="25" fillId="0" borderId="5" xfId="5" applyFont="1" applyFill="1" applyBorder="1" applyAlignment="1">
      <alignment horizontal="left" vertical="center"/>
    </xf>
    <xf numFmtId="0" fontId="24" fillId="0" borderId="6" xfId="0" applyFont="1" applyFill="1" applyBorder="1" applyAlignment="1">
      <alignment horizontal="center"/>
    </xf>
    <xf numFmtId="0" fontId="7" fillId="2" borderId="0" xfId="3" applyFont="1" applyAlignment="1">
      <alignment horizontal="center" vertical="center" wrapText="1"/>
    </xf>
    <xf numFmtId="5" fontId="22" fillId="0" borderId="0" xfId="0" applyNumberFormat="1" applyFont="1" applyFill="1" applyBorder="1" applyAlignment="1">
      <alignment horizontal="center" vertical="center"/>
    </xf>
    <xf numFmtId="14" fontId="22" fillId="0" borderId="0" xfId="0" applyNumberFormat="1" applyFont="1" applyFill="1" applyBorder="1" applyAlignment="1">
      <alignment horizontal="center" vertical="center"/>
    </xf>
    <xf numFmtId="0" fontId="21" fillId="0" borderId="0" xfId="0" applyFont="1" applyFill="1" applyAlignment="1">
      <alignment horizontal="center"/>
    </xf>
    <xf numFmtId="0" fontId="23" fillId="0" borderId="0" xfId="0" applyNumberFormat="1" applyFont="1" applyFill="1" applyBorder="1" applyAlignment="1">
      <alignment horizontal="center" vertical="top"/>
    </xf>
    <xf numFmtId="0" fontId="24" fillId="0" borderId="0" xfId="0" applyFont="1" applyFill="1" applyBorder="1" applyAlignment="1">
      <alignment horizontal="center" vertical="top"/>
    </xf>
    <xf numFmtId="0" fontId="30" fillId="0" borderId="0" xfId="4" applyFont="1" applyFill="1" applyBorder="1" applyAlignment="1">
      <alignment horizontal="right"/>
    </xf>
    <xf numFmtId="7" fontId="26" fillId="0" borderId="0" xfId="0" applyNumberFormat="1" applyFont="1" applyAlignment="1"/>
    <xf numFmtId="0" fontId="30" fillId="0" borderId="0" xfId="4" applyFont="1" applyFill="1" applyAlignment="1">
      <alignment horizontal="right"/>
    </xf>
    <xf numFmtId="7" fontId="29" fillId="0" borderId="0" xfId="0" applyNumberFormat="1" applyFont="1" applyFill="1" applyAlignment="1">
      <alignment horizontal="left" indent="3"/>
    </xf>
    <xf numFmtId="10" fontId="29" fillId="0" borderId="0" xfId="2" applyNumberFormat="1" applyFont="1" applyFill="1" applyAlignment="1">
      <alignment horizontal="left" vertical="top" indent="3"/>
    </xf>
    <xf numFmtId="0" fontId="31" fillId="2" borderId="0"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0" xfId="0" applyFont="1" applyFill="1" applyAlignment="1">
      <alignment horizontal="center" vertical="center"/>
    </xf>
    <xf numFmtId="0" fontId="31" fillId="2" borderId="2" xfId="0" applyFont="1" applyFill="1" applyBorder="1" applyAlignment="1">
      <alignment horizontal="center" vertical="center"/>
    </xf>
    <xf numFmtId="0" fontId="28" fillId="0" borderId="0" xfId="6" applyFont="1" applyFill="1" applyAlignment="1">
      <alignment horizontal="left"/>
    </xf>
    <xf numFmtId="0" fontId="28" fillId="0" borderId="0" xfId="6" applyFont="1" applyFill="1" applyAlignment="1">
      <alignment horizontal="left" vertical="top"/>
    </xf>
    <xf numFmtId="0" fontId="28" fillId="0" borderId="0" xfId="6" applyFont="1" applyFill="1" applyAlignment="1">
      <alignment horizontal="left" indent="2"/>
    </xf>
    <xf numFmtId="0" fontId="28" fillId="0" borderId="0" xfId="6" applyFont="1" applyFill="1" applyAlignment="1">
      <alignment horizontal="left" vertical="top" indent="2"/>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3" builtinId="15" customBuiltin="1"/>
    <cellStyle name="チェック セル" xfId="20" builtinId="23" customBuiltin="1"/>
    <cellStyle name="どちらでもない" xfId="15" builtinId="28" customBuiltin="1"/>
    <cellStyle name="パーセント" xfId="2" builtinId="5" customBuiltin="1"/>
    <cellStyle name="メモ" xfId="22" builtinId="10" customBuiltin="1"/>
    <cellStyle name="リンク セル" xfId="19" builtinId="24" customBuiltin="1"/>
    <cellStyle name="悪い" xfId="14" builtinId="27" customBuiltin="1"/>
    <cellStyle name="計算" xfId="18" builtinId="22" customBuiltin="1"/>
    <cellStyle name="警告文" xfId="21" builtinId="11" customBuiltin="1"/>
    <cellStyle name="桁区切り" xfId="11" builtinId="6" customBuiltin="1"/>
    <cellStyle name="桁区切り [0.00]" xfId="10" builtinId="3" customBuiltin="1"/>
    <cellStyle name="見出し 1" xfId="5" builtinId="16" customBuiltin="1"/>
    <cellStyle name="見出し 2" xfId="6" builtinId="17" customBuiltin="1"/>
    <cellStyle name="見出し 3" xfId="7" builtinId="18" customBuiltin="1"/>
    <cellStyle name="見出し 4" xfId="4" builtinId="19" customBuiltin="1"/>
    <cellStyle name="集計" xfId="9" builtinId="25" customBuiltin="1"/>
    <cellStyle name="出力" xfId="17" builtinId="21" customBuiltin="1"/>
    <cellStyle name="説明文" xfId="8" builtinId="53" customBuiltin="1"/>
    <cellStyle name="通貨" xfId="12" builtinId="7" customBuiltin="1"/>
    <cellStyle name="通貨 [0.00]" xfId="1" builtinId="4" customBuiltin="1"/>
    <cellStyle name="入力" xfId="16" builtinId="20" customBuiltin="1"/>
    <cellStyle name="標準" xfId="0" builtinId="0" customBuiltin="1"/>
    <cellStyle name="良い" xfId="13" builtinId="26" customBuiltin="1"/>
  </cellStyles>
  <dxfs count="28">
    <dxf>
      <font>
        <b val="0"/>
        <i val="0"/>
        <strike val="0"/>
        <condense val="0"/>
        <extend val="0"/>
        <outline val="0"/>
        <shadow val="0"/>
        <u val="none"/>
        <vertAlign val="baseline"/>
        <sz val="11"/>
        <color theme="3"/>
        <name val="Meiryo UI"/>
        <family val="3"/>
        <charset val="128"/>
        <scheme val="none"/>
      </font>
      <numFmt numFmtId="11" formatCode="&quot;¥&quot;#,##0.00;&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strike val="0"/>
        <outline val="0"/>
        <shadow val="0"/>
        <u val="none"/>
        <vertAlign val="baseline"/>
        <name val="Meiryo UI"/>
        <family val="3"/>
        <charset val="128"/>
        <scheme val="none"/>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Meiryo UI"/>
        <family val="3"/>
        <charset val="128"/>
        <scheme val="none"/>
      </font>
      <numFmt numFmtId="11" formatCode="&quot;¥&quot;#,##0.00;&quot;¥&quot;\-#,##0.00"/>
      <fill>
        <patternFill patternType="none">
          <fgColor indexed="64"/>
          <bgColor indexed="65"/>
        </patternFill>
      </fill>
      <alignment horizontal="right" vertical="center" textRotation="0" wrapText="0" indent="4" justifyLastLine="0" shrinkToFit="0" readingOrder="0"/>
      <border diagonalUp="0" diagonalDown="0" outline="0">
        <left/>
        <right/>
        <top/>
        <bottom/>
      </border>
    </dxf>
    <dxf>
      <font>
        <strike val="0"/>
        <outline val="0"/>
        <shadow val="0"/>
        <u val="none"/>
        <vertAlign val="baseline"/>
        <name val="Meiryo UI"/>
        <family val="3"/>
        <charset val="128"/>
        <scheme val="none"/>
      </font>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Meiryo UI"/>
        <family val="3"/>
        <charset val="128"/>
        <scheme val="none"/>
      </font>
      <numFmt numFmtId="11" formatCode="&quot;¥&quot;#,##0.00;&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strike val="0"/>
        <outline val="0"/>
        <shadow val="0"/>
        <u val="none"/>
        <vertAlign val="baseline"/>
        <name val="Meiryo UI"/>
        <family val="3"/>
        <charset val="128"/>
        <scheme val="none"/>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Meiryo UI"/>
        <family val="3"/>
        <charset val="128"/>
        <scheme val="none"/>
      </font>
      <numFmt numFmtId="11" formatCode="&quot;¥&quot;#,##0.00;&quot;¥&quot;\-#,##0.00"/>
      <fill>
        <patternFill patternType="none">
          <fgColor indexed="64"/>
          <bgColor indexed="65"/>
        </patternFill>
      </fill>
      <alignment horizontal="right" vertical="center" textRotation="0" wrapText="0" indent="3" justifyLastLine="0" shrinkToFit="0" readingOrder="0"/>
      <border diagonalUp="0" diagonalDown="0" outline="0">
        <left/>
        <right/>
        <top/>
        <bottom/>
      </border>
    </dxf>
    <dxf>
      <font>
        <strike val="0"/>
        <outline val="0"/>
        <shadow val="0"/>
        <u val="none"/>
        <vertAlign val="baseline"/>
        <color theme="3"/>
        <name val="Meiryo UI"/>
        <family val="3"/>
        <charset val="128"/>
        <scheme val="none"/>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strike val="0"/>
        <outline val="0"/>
        <shadow val="0"/>
        <u val="none"/>
        <vertAlign val="baseline"/>
        <name val="Meiryo UI"/>
        <family val="3"/>
        <charset val="128"/>
        <scheme val="none"/>
      </font>
      <numFmt numFmtId="19" formatCode="yyyy/m/d"/>
      <fill>
        <patternFill patternType="none">
          <fgColor indexed="64"/>
          <bgColor auto="1"/>
        </patternFill>
      </fill>
      <border diagonalUp="0" diagonalDown="0">
        <left/>
        <right style="thick">
          <color theme="0"/>
        </right>
        <top/>
        <bottom/>
      </border>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Meiryo UI"/>
        <family val="3"/>
        <charset val="128"/>
        <scheme val="none"/>
      </font>
      <fill>
        <patternFill patternType="none">
          <fgColor indexed="64"/>
          <bgColor auto="1"/>
        </patternFill>
      </fill>
    </dxf>
    <dxf>
      <font>
        <b val="0"/>
        <i val="0"/>
        <strike val="0"/>
        <condense val="0"/>
        <extend val="0"/>
        <outline val="0"/>
        <shadow val="0"/>
        <u val="none"/>
        <vertAlign val="baseline"/>
        <sz val="11"/>
        <color theme="3"/>
        <name val="Meiryo UI"/>
        <family val="3"/>
        <charset val="128"/>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ck">
          <color theme="0"/>
        </left>
        <right/>
        <top/>
        <bottom/>
      </border>
    </dxf>
    <dxf>
      <numFmt numFmtId="19" formatCode="yyyy/m/d"/>
      <alignment horizontal="center" vertical="bottom" textRotation="0" wrapText="0" indent="0" justifyLastLine="0" shrinkToFit="0" readingOrder="0"/>
    </dxf>
    <dxf>
      <font>
        <b val="0"/>
        <i val="0"/>
        <strike val="0"/>
        <condense val="0"/>
        <extend val="0"/>
        <outline val="0"/>
        <shadow val="0"/>
        <u val="none"/>
        <vertAlign val="baseline"/>
        <sz val="11"/>
        <color theme="3"/>
        <name val="Meiryo UI"/>
        <family val="3"/>
        <charset val="128"/>
        <scheme val="none"/>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b val="0"/>
        <i val="0"/>
        <strike val="0"/>
        <outline val="0"/>
        <shadow val="0"/>
        <u val="none"/>
        <vertAlign val="baseline"/>
        <sz val="11"/>
        <color theme="3"/>
        <name val="Meiryo UI"/>
        <family val="3"/>
        <charset val="128"/>
        <scheme val="none"/>
      </font>
      <fill>
        <patternFill patternType="none">
          <fgColor indexed="64"/>
          <bgColor auto="1"/>
        </patternFill>
      </fill>
    </dxf>
    <dxf>
      <font>
        <b val="0"/>
        <i val="0"/>
        <strike val="0"/>
        <condense val="0"/>
        <extend val="0"/>
        <outline val="0"/>
        <shadow val="0"/>
        <u val="none"/>
        <vertAlign val="baseline"/>
        <sz val="11"/>
        <color theme="3"/>
        <name val="Meiryo UI"/>
        <family val="3"/>
        <charset val="128"/>
        <scheme val="none"/>
      </font>
      <numFmt numFmtId="11" formatCode="&quot;¥&quot;#,##0.00;&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b val="0"/>
        <i val="0"/>
        <strike val="0"/>
        <outline val="0"/>
        <shadow val="0"/>
        <u val="none"/>
        <vertAlign val="baseline"/>
        <sz val="11"/>
        <color theme="3"/>
        <name val="Meiryo UI"/>
        <family val="3"/>
        <charset val="128"/>
        <scheme val="none"/>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Meiryo UI"/>
        <family val="3"/>
        <charset val="128"/>
        <scheme val="none"/>
      </font>
      <fill>
        <patternFill patternType="none">
          <fgColor indexed="64"/>
          <bgColor auto="1"/>
        </patternFill>
      </fill>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Meiryo UI"/>
        <family val="3"/>
        <charset val="128"/>
        <scheme val="none"/>
      </font>
      <fill>
        <patternFill patternType="none">
          <fgColor indexed="64"/>
          <bgColor auto="1"/>
        </patternFill>
      </fill>
    </dxf>
    <dxf>
      <font>
        <strike val="0"/>
        <outline val="0"/>
        <shadow val="0"/>
        <u val="none"/>
        <vertAlign val="baseline"/>
        <name val="Meiryo UI"/>
        <family val="3"/>
        <charset val="128"/>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name val="Meiryo UI"/>
        <family val="3"/>
        <charset val="128"/>
        <scheme val="none"/>
      </font>
      <fill>
        <patternFill patternType="none">
          <fgColor indexed="64"/>
          <bgColor auto="1"/>
        </patternFill>
      </fill>
    </dxf>
    <dxf>
      <font>
        <strike val="0"/>
        <outline val="0"/>
        <shadow val="0"/>
        <u val="none"/>
        <vertAlign val="baseline"/>
        <name val="Meiryo UI"/>
        <family val="3"/>
        <charset val="128"/>
        <scheme val="none"/>
      </font>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大学ローン計算シート" pivot="0" count="3" xr9:uid="{00000000-0011-0000-FFFF-FFFF00000000}">
      <tableStyleElement type="wholeTable" dxfId="27"/>
      <tableStyleElement type="headerRow" dxfId="26"/>
      <tableStyleElement type="total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矢印" descr="右を指す三角矢印">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矢印" descr="右を指す三角矢印">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矢印" descr="右を指す三角矢印">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矢印" descr="右を指す三角矢印">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矢印" descr="右を指す三角矢印">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矢印" descr="右を指す三角矢印">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大学ローン" displayName="大学ローン" ref="B9:L16" totalsRowCount="1" headerRowDxfId="24" dataDxfId="23" totalsRowDxfId="22">
  <tableColumns count="11">
    <tableColumn id="1" xr3:uid="{00000000-0010-0000-0000-000001000000}" name="貸付番号" totalsRowLabel="合計" dataDxfId="21" totalsRowDxfId="20"/>
    <tableColumn id="3" xr3:uid="{00000000-0010-0000-0000-000003000000}" name="貸手" dataDxfId="19" totalsRowDxfId="18"/>
    <tableColumn id="6" xr3:uid="{00000000-0010-0000-0000-000006000000}" name="借入金額" totalsRowFunction="sum" dataDxfId="17" totalsRowDxfId="16" dataCellStyle="通貨 [0.00]"/>
    <tableColumn id="7" xr3:uid="{00000000-0010-0000-0000-000007000000}" name="年間利率" dataDxfId="15" totalsRowDxfId="14" dataCellStyle="パーセント"/>
    <tableColumn id="4" xr3:uid="{00000000-0010-0000-0000-000004000000}" name="開始日" dataDxfId="13" totalsRowDxfId="12" dataCellStyle="標準"/>
    <tableColumn id="9" xr3:uid="{00000000-0010-0000-0000-000009000000}" name="期間 (年)" dataDxfId="11" totalsRowDxfId="10"/>
    <tableColumn id="5" xr3:uid="{00000000-0010-0000-0000-000005000000}" name="終了日" dataDxfId="9" totalsRowDxfId="8">
      <calculatedColumnFormula>IF(AND(大学ローン[[#This Row],[開始日]]&gt;0,大学ローン[[#This Row],[期間 (年)]]&gt;0),EDATE(大学ローン[[#This Row],[開始日]],大学ローン[[#This Row],[期間 (年)]]*12),"")</calculatedColumnFormula>
    </tableColumn>
    <tableColumn id="8" xr3:uid="{00000000-0010-0000-0000-000008000000}" name="現在の月間支払" totalsRowFunction="sum" dataDxfId="7" totalsRowDxfId="6" dataCellStyle="通貨 [0.00]">
      <calculatedColumnFormula>IFERROR(IF(AND(ローン返済_今日,COUNT(大学ローン[[#This Row],[借入金額]:[期間 (年)]])=4,大学ローン[[#This Row],[開始日]]&lt;=TODAY()),PMT(大学ローン[[#This Row],[年間利率]]/12,大学ローン[[#This Row],[期間 (年)]]*12,-大学ローン[[#This Row],[借入金額]],0,0),""),0)</calculatedColumnFormula>
    </tableColumn>
    <tableColumn id="13" xr3:uid="{00000000-0010-0000-0000-00000D000000}" name="合計利息" totalsRowFunction="sum" dataDxfId="5" totalsRowDxfId="4" dataCellStyle="通貨 [0.00]">
      <calculatedColumnFormula>IFERROR((大学ローン[[#This Row],[返済予定額]]*(大学ローン[[#This Row],[期間 (年)]]*12))-大学ローン[[#This Row],[借入金額]],"")</calculatedColumnFormula>
    </tableColumn>
    <tableColumn id="11" xr3:uid="{00000000-0010-0000-0000-00000B000000}" name="返済予定額" totalsRowFunction="sum" dataDxfId="3" totalsRowDxfId="2" dataCellStyle="通貨 [0.00]">
      <calculatedColumnFormula>IF(COUNTA(大学ローン[[#This Row],[借入金額]:[期間 (年)]])&lt;&gt;4,"",PMT(大学ローン[[#This Row],[年間利率]]/12,大学ローン[[#This Row],[期間 (年)]]*12,-大学ローン[[#This Row],[借入金額]],0,0))</calculatedColumnFormula>
    </tableColumn>
    <tableColumn id="2" xr3:uid="{00000000-0010-0000-0000-000002000000}" name="年間返済額" totalsRowFunction="sum" dataDxfId="1" totalsRowDxfId="0" dataCellStyle="通貨 [0.00]">
      <calculatedColumnFormula>IFERROR(大学ローン[[#This Row],[返済予定額]]*12,"")</calculatedColumnFormula>
    </tableColumn>
  </tableColumns>
  <tableStyleInfo name="大学ローン計算シート" showFirstColumn="0" showLastColumn="0" showRowStripes="1" showColumnStripes="0"/>
  <extLst>
    <ext xmlns:x14="http://schemas.microsoft.com/office/spreadsheetml/2009/9/main" uri="{504A1905-F514-4f6f-8877-14C23A59335A}">
      <x14:table altTextSummary="この表にローン番号、ローン金額、年利、開始日、ローン年数を入力します。終了日、現在の支払額、予定されている支払額、年間支払額、利息額の合計が自動的に計算されます"/>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1"/>
  <sheetViews>
    <sheetView showGridLines="0" tabSelected="1" zoomScaleNormal="100" workbookViewId="0"/>
  </sheetViews>
  <sheetFormatPr defaultColWidth="9.21875" defaultRowHeight="20.25" customHeight="1" x14ac:dyDescent="0.25"/>
  <cols>
    <col min="1" max="1" width="2.6640625" style="2" customWidth="1"/>
    <col min="2" max="3" width="22.77734375" style="2" customWidth="1"/>
    <col min="4" max="5" width="14.44140625" style="2" customWidth="1"/>
    <col min="6" max="6" width="15.88671875" style="2" customWidth="1"/>
    <col min="7" max="7" width="12.33203125" style="2" customWidth="1"/>
    <col min="8" max="8" width="12.88671875" style="2" customWidth="1"/>
    <col min="9" max="9" width="17" style="2" customWidth="1"/>
    <col min="10" max="10" width="14.44140625" style="2" customWidth="1"/>
    <col min="11" max="11" width="19.44140625" style="2" customWidth="1"/>
    <col min="12" max="12" width="20.5546875" style="2" customWidth="1"/>
    <col min="13" max="13" width="2.6640625" style="2" customWidth="1"/>
    <col min="14" max="16384" width="9.21875" style="2"/>
  </cols>
  <sheetData>
    <row r="1" spans="1:13" ht="20.25" customHeight="1" x14ac:dyDescent="0.25">
      <c r="A1" s="1"/>
    </row>
    <row r="2" spans="1:13" ht="72" customHeight="1" x14ac:dyDescent="0.25">
      <c r="B2" s="43" t="s">
        <v>0</v>
      </c>
      <c r="C2" s="43"/>
      <c r="D2" s="46" t="s">
        <v>13</v>
      </c>
      <c r="E2" s="46"/>
      <c r="F2" s="44">
        <v>50000</v>
      </c>
      <c r="G2" s="44"/>
      <c r="H2" s="44"/>
      <c r="I2" s="47" t="s">
        <v>20</v>
      </c>
      <c r="J2" s="47"/>
      <c r="K2" s="45">
        <f ca="1">TODAY()-701</f>
        <v>42907</v>
      </c>
      <c r="L2" s="45"/>
    </row>
    <row r="3" spans="1:13" ht="27.75" customHeight="1" x14ac:dyDescent="0.25">
      <c r="B3" s="42"/>
      <c r="C3" s="42"/>
      <c r="D3" s="42"/>
      <c r="E3" s="42"/>
      <c r="F3" s="48" t="s">
        <v>15</v>
      </c>
      <c r="G3" s="48"/>
      <c r="H3" s="48"/>
      <c r="I3" s="42"/>
      <c r="J3" s="42"/>
      <c r="K3" s="48" t="s">
        <v>23</v>
      </c>
      <c r="L3" s="48"/>
    </row>
    <row r="4" spans="1:13" ht="25.5" customHeight="1" x14ac:dyDescent="0.25">
      <c r="B4" s="41" t="s">
        <v>28</v>
      </c>
      <c r="C4" s="41"/>
      <c r="D4" s="41"/>
      <c r="E4" s="41"/>
      <c r="F4" s="41"/>
      <c r="G4" s="41"/>
      <c r="H4" s="41"/>
      <c r="I4" s="41"/>
      <c r="J4" s="41"/>
      <c r="K4" s="41"/>
      <c r="L4" s="41"/>
      <c r="M4" s="3"/>
    </row>
    <row r="5" spans="1:13" ht="32.25" customHeight="1" x14ac:dyDescent="0.3">
      <c r="B5" s="58" t="s">
        <v>1</v>
      </c>
      <c r="C5" s="58"/>
      <c r="D5" s="58"/>
      <c r="E5" s="52">
        <f ca="1">IFERROR(大学ローン[[#Totals],[現在の月間支払]],"")</f>
        <v>190.91792743033542</v>
      </c>
      <c r="F5" s="52"/>
      <c r="G5" s="52"/>
      <c r="H5" s="60" t="s">
        <v>30</v>
      </c>
      <c r="I5" s="60"/>
      <c r="J5" s="60"/>
      <c r="K5" s="60"/>
      <c r="L5" s="4">
        <f ca="1">IFERROR(大学ローン[[#Totals],[返済予定額]],0)</f>
        <v>190.91792743033542</v>
      </c>
      <c r="M5" s="5"/>
    </row>
    <row r="6" spans="1:13" ht="32.25" customHeight="1" x14ac:dyDescent="0.25">
      <c r="B6" s="59" t="s">
        <v>2</v>
      </c>
      <c r="C6" s="59"/>
      <c r="D6" s="59"/>
      <c r="E6" s="53">
        <f ca="1">IFERROR(大学ローン[[#Totals],[現在の月間支払]]/見込み月収,"")</f>
        <v>4.5820302583280501E-2</v>
      </c>
      <c r="F6" s="53"/>
      <c r="G6" s="53"/>
      <c r="H6" s="61" t="s">
        <v>31</v>
      </c>
      <c r="I6" s="61"/>
      <c r="J6" s="61"/>
      <c r="K6" s="61"/>
      <c r="L6" s="34">
        <f ca="1">IFERROR(大学ローン[[#Totals],[返済予定額]]/見込み月収,"")</f>
        <v>4.5820302583280501E-2</v>
      </c>
      <c r="M6" s="6"/>
    </row>
    <row r="7" spans="1:13" ht="20.25" customHeight="1" x14ac:dyDescent="0.35">
      <c r="B7" s="7"/>
      <c r="C7" s="7"/>
      <c r="D7" s="8"/>
      <c r="E7" s="9"/>
      <c r="F7" s="7"/>
      <c r="G7" s="7"/>
      <c r="H7" s="7"/>
      <c r="I7" s="7"/>
      <c r="J7" s="7"/>
      <c r="K7" s="7"/>
      <c r="L7" s="7"/>
    </row>
    <row r="8" spans="1:13" ht="23.25" customHeight="1" x14ac:dyDescent="0.25">
      <c r="B8" s="54" t="s">
        <v>3</v>
      </c>
      <c r="C8" s="54"/>
      <c r="D8" s="54"/>
      <c r="E8" s="55"/>
      <c r="F8" s="57" t="s">
        <v>16</v>
      </c>
      <c r="G8" s="54"/>
      <c r="H8" s="55"/>
      <c r="I8" s="54" t="s">
        <v>21</v>
      </c>
      <c r="J8" s="56"/>
      <c r="K8" s="56"/>
      <c r="L8" s="56"/>
    </row>
    <row r="9" spans="1:13" ht="23.25" customHeight="1" x14ac:dyDescent="0.25">
      <c r="B9" s="10" t="s">
        <v>4</v>
      </c>
      <c r="C9" s="11" t="s">
        <v>10</v>
      </c>
      <c r="D9" s="12" t="s">
        <v>14</v>
      </c>
      <c r="E9" s="13" t="s">
        <v>25</v>
      </c>
      <c r="F9" s="14" t="s">
        <v>17</v>
      </c>
      <c r="G9" s="12" t="s">
        <v>18</v>
      </c>
      <c r="H9" s="13" t="s">
        <v>19</v>
      </c>
      <c r="I9" s="12" t="s">
        <v>22</v>
      </c>
      <c r="J9" s="12" t="s">
        <v>26</v>
      </c>
      <c r="K9" s="12" t="s">
        <v>24</v>
      </c>
      <c r="L9" s="12" t="s">
        <v>27</v>
      </c>
    </row>
    <row r="10" spans="1:13" ht="15.75" x14ac:dyDescent="0.25">
      <c r="B10" s="10" t="s">
        <v>29</v>
      </c>
      <c r="C10" s="15" t="s">
        <v>11</v>
      </c>
      <c r="D10" s="16">
        <v>10000</v>
      </c>
      <c r="E10" s="17">
        <v>0.05</v>
      </c>
      <c r="F10" s="40">
        <f ca="1">DATE(YEAR(TODAY())-2,4,1)</f>
        <v>42826</v>
      </c>
      <c r="G10" s="18">
        <v>10</v>
      </c>
      <c r="H10" s="35">
        <f ca="1">IF(AND(大学ローン[[#This Row],[開始日]]&gt;0,大学ローン[[#This Row],[期間 (年)]]&gt;0),EDATE(大学ローン[[#This Row],[開始日]],大学ローン[[#This Row],[期間 (年)]]*12),"")</f>
        <v>46478</v>
      </c>
      <c r="I10" s="36">
        <f ca="1">IFERROR(IF(AND(ローン返済_今日,COUNT(大学ローン[[#This Row],[借入金額]:[期間 (年)]])=4,大学ローン[[#This Row],[開始日]]&lt;=TODAY()),PMT(大学ローン[[#This Row],[年間利率]]/12,大学ローン[[#This Row],[期間 (年)]]*12,-大学ローン[[#This Row],[借入金額]],0,0),""),0)</f>
        <v>106.06551523907524</v>
      </c>
      <c r="J10" s="16">
        <f ca="1">IFERROR((大学ローン[[#This Row],[返済予定額]]*(大学ローン[[#This Row],[期間 (年)]]*12))-大学ローン[[#This Row],[借入金額]],"")</f>
        <v>2727.8618286890287</v>
      </c>
      <c r="K10" s="37">
        <f ca="1">IF(COUNTA(大学ローン[[#This Row],[借入金額]:[期間 (年)]])&lt;&gt;4,"",PMT(大学ローン[[#This Row],[年間利率]]/12,大学ローン[[#This Row],[期間 (年)]]*12,-大学ローン[[#This Row],[借入金額]],0,0))</f>
        <v>106.06551523907524</v>
      </c>
      <c r="L10" s="16">
        <f ca="1">IFERROR(大学ローン[[#This Row],[返済予定額]]*12,"")</f>
        <v>1272.7861828689029</v>
      </c>
    </row>
    <row r="11" spans="1:13" ht="15.75" x14ac:dyDescent="0.25">
      <c r="B11" s="10" t="s">
        <v>5</v>
      </c>
      <c r="C11" s="15" t="s">
        <v>12</v>
      </c>
      <c r="D11" s="16">
        <v>8000</v>
      </c>
      <c r="E11" s="17">
        <v>0.05</v>
      </c>
      <c r="F11" s="40">
        <f ca="1">DATE(YEAR(TODAY()),5,1)</f>
        <v>43586</v>
      </c>
      <c r="G11" s="18">
        <v>10</v>
      </c>
      <c r="H11" s="35">
        <f ca="1">IF(AND(大学ローン[[#This Row],[開始日]]&gt;0,大学ローン[[#This Row],[期間 (年)]]&gt;0),EDATE(大学ローン[[#This Row],[開始日]],大学ローン[[#This Row],[期間 (年)]]*12),"")</f>
        <v>47239</v>
      </c>
      <c r="I11" s="36">
        <f ca="1">IFERROR(IF(AND(ローン返済_今日,COUNT(大学ローン[[#This Row],[借入金額]:[期間 (年)]])=4,大学ローン[[#This Row],[開始日]]&lt;=TODAY()),PMT(大学ローン[[#This Row],[年間利率]]/12,大学ローン[[#This Row],[期間 (年)]]*12,-大学ローン[[#This Row],[借入金額]],0,0),""),0)</f>
        <v>84.852412191260186</v>
      </c>
      <c r="J11" s="16">
        <f ca="1">IFERROR((大学ローン[[#This Row],[返済予定額]]*(大学ローン[[#This Row],[期間 (年)]]*12))-大学ローン[[#This Row],[借入金額]],"")</f>
        <v>2182.289462951223</v>
      </c>
      <c r="K11" s="37">
        <f ca="1">IF(COUNTA(大学ローン[[#This Row],[借入金額]:[期間 (年)]])&lt;&gt;4,"",PMT(大学ローン[[#This Row],[年間利率]]/12,大学ローン[[#This Row],[期間 (年)]]*12,-大学ローン[[#This Row],[借入金額]],0,0))</f>
        <v>84.852412191260186</v>
      </c>
      <c r="L11" s="16">
        <f ca="1">IFERROR(大学ローン[[#This Row],[返済予定額]]*12,"")</f>
        <v>1018.2289462951222</v>
      </c>
    </row>
    <row r="12" spans="1:13" ht="15.75" x14ac:dyDescent="0.25">
      <c r="B12" s="10"/>
      <c r="C12" s="15"/>
      <c r="D12" s="16"/>
      <c r="E12" s="17"/>
      <c r="F12" s="40"/>
      <c r="G12" s="18"/>
      <c r="H12" s="35" t="str">
        <f>IF(AND(大学ローン[[#This Row],[開始日]]&gt;0,大学ローン[[#This Row],[期間 (年)]]&gt;0),EDATE(大学ローン[[#This Row],[開始日]],大学ローン[[#This Row],[期間 (年)]]*12),"")</f>
        <v/>
      </c>
      <c r="I12" s="36" t="str">
        <f ca="1">IFERROR(IF(AND(ローン返済_今日,COUNT(大学ローン[[#This Row],[借入金額]:[期間 (年)]])=4,大学ローン[[#This Row],[開始日]]&lt;=TODAY()),PMT(大学ローン[[#This Row],[年間利率]]/12,大学ローン[[#This Row],[期間 (年)]]*12,-大学ローン[[#This Row],[借入金額]],0,0),""),0)</f>
        <v/>
      </c>
      <c r="J12" s="16" t="str">
        <f>IFERROR((大学ローン[[#This Row],[返済予定額]]*(大学ローン[[#This Row],[期間 (年)]]*12))-大学ローン[[#This Row],[借入金額]],"")</f>
        <v/>
      </c>
      <c r="K12" s="37" t="str">
        <f>IF(COUNTA(大学ローン[[#This Row],[借入金額]:[期間 (年)]])&lt;&gt;4,"",PMT(大学ローン[[#This Row],[年間利率]]/12,大学ローン[[#This Row],[期間 (年)]]*12,-大学ローン[[#This Row],[借入金額]],0,0))</f>
        <v/>
      </c>
      <c r="L12" s="16" t="str">
        <f>IFERROR(大学ローン[[#This Row],[返済予定額]]*12,"")</f>
        <v/>
      </c>
    </row>
    <row r="13" spans="1:13" ht="15.75" x14ac:dyDescent="0.25">
      <c r="B13" s="10"/>
      <c r="C13" s="15"/>
      <c r="D13" s="16"/>
      <c r="E13" s="17"/>
      <c r="F13" s="40"/>
      <c r="G13" s="18"/>
      <c r="H13" s="35" t="str">
        <f>IF(AND(大学ローン[[#This Row],[開始日]]&gt;0,大学ローン[[#This Row],[期間 (年)]]&gt;0),EDATE(大学ローン[[#This Row],[開始日]],大学ローン[[#This Row],[期間 (年)]]*12),"")</f>
        <v/>
      </c>
      <c r="I13" s="36" t="str">
        <f ca="1">IFERROR(IF(AND(ローン返済_今日,COUNT(大学ローン[[#This Row],[借入金額]:[期間 (年)]])=4,大学ローン[[#This Row],[開始日]]&lt;=TODAY()),PMT(大学ローン[[#This Row],[年間利率]]/12,大学ローン[[#This Row],[期間 (年)]]*12,-大学ローン[[#This Row],[借入金額]],0,0),""),0)</f>
        <v/>
      </c>
      <c r="J13" s="16" t="str">
        <f>IFERROR((大学ローン[[#This Row],[返済予定額]]*(大学ローン[[#This Row],[期間 (年)]]*12))-大学ローン[[#This Row],[借入金額]],"")</f>
        <v/>
      </c>
      <c r="K13" s="37" t="str">
        <f>IF(COUNTA(大学ローン[[#This Row],[借入金額]:[期間 (年)]])&lt;&gt;4,"",PMT(大学ローン[[#This Row],[年間利率]]/12,大学ローン[[#This Row],[期間 (年)]]*12,-大学ローン[[#This Row],[借入金額]],0,0))</f>
        <v/>
      </c>
      <c r="L13" s="16" t="str">
        <f>IFERROR(大学ローン[[#This Row],[返済予定額]]*12,"")</f>
        <v/>
      </c>
    </row>
    <row r="14" spans="1:13" ht="15.75" x14ac:dyDescent="0.25">
      <c r="B14" s="10"/>
      <c r="C14" s="15"/>
      <c r="D14" s="16"/>
      <c r="E14" s="17"/>
      <c r="F14" s="40"/>
      <c r="G14" s="18"/>
      <c r="H14" s="35" t="str">
        <f>IF(AND(大学ローン[[#This Row],[開始日]]&gt;0,大学ローン[[#This Row],[期間 (年)]]&gt;0),EDATE(大学ローン[[#This Row],[開始日]],大学ローン[[#This Row],[期間 (年)]]*12),"")</f>
        <v/>
      </c>
      <c r="I14" s="36" t="str">
        <f ca="1">IFERROR(IF(AND(ローン返済_今日,COUNT(大学ローン[[#This Row],[借入金額]:[期間 (年)]])=4,大学ローン[[#This Row],[開始日]]&lt;=TODAY()),PMT(大学ローン[[#This Row],[年間利率]]/12,大学ローン[[#This Row],[期間 (年)]]*12,-大学ローン[[#This Row],[借入金額]],0,0),""),0)</f>
        <v/>
      </c>
      <c r="J14" s="16" t="str">
        <f>IFERROR((大学ローン[[#This Row],[返済予定額]]*(大学ローン[[#This Row],[期間 (年)]]*12))-大学ローン[[#This Row],[借入金額]],"")</f>
        <v/>
      </c>
      <c r="K14" s="37" t="str">
        <f>IF(COUNTA(大学ローン[[#This Row],[借入金額]:[期間 (年)]])&lt;&gt;4,"",PMT(大学ローン[[#This Row],[年間利率]]/12,大学ローン[[#This Row],[期間 (年)]]*12,-大学ローン[[#This Row],[借入金額]],0,0))</f>
        <v/>
      </c>
      <c r="L14" s="16" t="str">
        <f>IFERROR(大学ローン[[#This Row],[返済予定額]]*12,"")</f>
        <v/>
      </c>
    </row>
    <row r="15" spans="1:13" ht="15.75" x14ac:dyDescent="0.25">
      <c r="B15" s="10"/>
      <c r="C15" s="15"/>
      <c r="D15" s="16"/>
      <c r="E15" s="17"/>
      <c r="F15" s="40"/>
      <c r="G15" s="18"/>
      <c r="H15" s="35" t="str">
        <f>IF(AND(大学ローン[[#This Row],[開始日]]&gt;0,大学ローン[[#This Row],[期間 (年)]]&gt;0),EDATE(大学ローン[[#This Row],[開始日]],大学ローン[[#This Row],[期間 (年)]]*12),"")</f>
        <v/>
      </c>
      <c r="I15" s="36" t="str">
        <f ca="1">IFERROR(IF(AND(ローン返済_今日,COUNT(大学ローン[[#This Row],[借入金額]:[期間 (年)]])=4,大学ローン[[#This Row],[開始日]]&lt;=TODAY()),PMT(大学ローン[[#This Row],[年間利率]]/12,大学ローン[[#This Row],[期間 (年)]]*12,-大学ローン[[#This Row],[借入金額]],0,0),""),0)</f>
        <v/>
      </c>
      <c r="J15" s="16" t="str">
        <f>IFERROR((大学ローン[[#This Row],[返済予定額]]*(大学ローン[[#This Row],[期間 (年)]]*12))-大学ローン[[#This Row],[借入金額]],"")</f>
        <v/>
      </c>
      <c r="K15" s="37" t="str">
        <f>IF(COUNTA(大学ローン[[#This Row],[借入金額]:[期間 (年)]])&lt;&gt;4,"",PMT(大学ローン[[#This Row],[年間利率]]/12,大学ローン[[#This Row],[期間 (年)]]*12,-大学ローン[[#This Row],[借入金額]],0,0))</f>
        <v/>
      </c>
      <c r="L15" s="16" t="str">
        <f>IFERROR(大学ローン[[#This Row],[返済予定額]]*12,"")</f>
        <v/>
      </c>
    </row>
    <row r="16" spans="1:13" ht="20.25" customHeight="1" x14ac:dyDescent="0.25">
      <c r="B16" s="19" t="s">
        <v>6</v>
      </c>
      <c r="C16" s="20"/>
      <c r="D16" s="21">
        <f>SUBTOTAL(109,大学ローン[借入金額])</f>
        <v>18000</v>
      </c>
      <c r="E16" s="22"/>
      <c r="F16" s="23"/>
      <c r="G16" s="24"/>
      <c r="H16" s="25"/>
      <c r="I16" s="26">
        <f ca="1">SUBTOTAL(109,大学ローン[現在の月間支払])</f>
        <v>190.91792743033542</v>
      </c>
      <c r="J16" s="21">
        <f ca="1">SUBTOTAL(109,大学ローン[合計利息])</f>
        <v>4910.1512916402517</v>
      </c>
      <c r="K16" s="27">
        <f ca="1">SUBTOTAL(109,大学ローン[返済予定額])</f>
        <v>190.91792743033542</v>
      </c>
      <c r="L16" s="21">
        <f ca="1">SUBTOTAL(109,大学ローン[年間返済額])</f>
        <v>2291.015129164025</v>
      </c>
    </row>
    <row r="17" spans="2:12" ht="20.25" customHeight="1" x14ac:dyDescent="0.25">
      <c r="B17" s="28" t="s">
        <v>7</v>
      </c>
      <c r="C17" s="29"/>
      <c r="D17" s="30">
        <f>AVERAGE(大学ローン[借入金額])</f>
        <v>9000</v>
      </c>
      <c r="E17" s="38">
        <f>AVERAGE(大学ローン[年間利率])</f>
        <v>0.05</v>
      </c>
      <c r="F17" s="39"/>
      <c r="G17" s="39"/>
      <c r="H17" s="38"/>
      <c r="I17" s="31"/>
      <c r="J17" s="30">
        <f ca="1">AVERAGE(大学ローン[合計利息])</f>
        <v>2455.0756458201258</v>
      </c>
      <c r="K17" s="32"/>
      <c r="L17" s="30">
        <f ca="1">AVERAGE(大学ローン[年間返済額])</f>
        <v>1145.5075645820125</v>
      </c>
    </row>
    <row r="18" spans="2:12" s="33" customFormat="1" ht="23.25" customHeight="1" x14ac:dyDescent="0.25">
      <c r="B18" s="49" t="s">
        <v>8</v>
      </c>
      <c r="C18" s="49"/>
      <c r="D18" s="49"/>
      <c r="E18" s="49"/>
      <c r="F18" s="49"/>
      <c r="G18" s="49"/>
      <c r="H18" s="49"/>
      <c r="I18" s="49"/>
      <c r="J18" s="49"/>
      <c r="K18" s="49"/>
      <c r="L18" s="50">
        <f ca="1">大学ローン[[#Totals],[借入金額]]+大学ローン[[#Totals],[合計利息]]</f>
        <v>22910.15129164025</v>
      </c>
    </row>
    <row r="19" spans="2:12" s="33" customFormat="1" ht="23.25" customHeight="1" x14ac:dyDescent="0.25">
      <c r="B19" s="49"/>
      <c r="C19" s="49"/>
      <c r="D19" s="49"/>
      <c r="E19" s="49"/>
      <c r="F19" s="49"/>
      <c r="G19" s="49"/>
      <c r="H19" s="49"/>
      <c r="I19" s="49"/>
      <c r="J19" s="49"/>
      <c r="K19" s="49"/>
      <c r="L19" s="50"/>
    </row>
    <row r="20" spans="2:12" ht="20.25" customHeight="1" x14ac:dyDescent="0.25">
      <c r="B20" s="51" t="s">
        <v>9</v>
      </c>
      <c r="C20" s="51"/>
      <c r="D20" s="51"/>
      <c r="E20" s="51"/>
      <c r="F20" s="51"/>
      <c r="G20" s="51"/>
      <c r="H20" s="51"/>
      <c r="I20" s="51"/>
      <c r="J20" s="51"/>
      <c r="K20" s="51"/>
      <c r="L20" s="50">
        <f>(見込み年収/12)</f>
        <v>4166.666666666667</v>
      </c>
    </row>
    <row r="21" spans="2:12" ht="20.25" customHeight="1" x14ac:dyDescent="0.25">
      <c r="B21" s="51"/>
      <c r="C21" s="51"/>
      <c r="D21" s="51"/>
      <c r="E21" s="51"/>
      <c r="F21" s="51"/>
      <c r="G21" s="51"/>
      <c r="H21" s="51"/>
      <c r="I21" s="51"/>
      <c r="J21" s="51"/>
      <c r="K21" s="51"/>
      <c r="L21" s="50"/>
    </row>
  </sheetData>
  <mergeCells count="23">
    <mergeCell ref="B18:K19"/>
    <mergeCell ref="L18:L19"/>
    <mergeCell ref="B20:K21"/>
    <mergeCell ref="L20:L21"/>
    <mergeCell ref="E5:G5"/>
    <mergeCell ref="E6:G6"/>
    <mergeCell ref="B8:E8"/>
    <mergeCell ref="I8:L8"/>
    <mergeCell ref="F8:H8"/>
    <mergeCell ref="B5:D5"/>
    <mergeCell ref="B6:D6"/>
    <mergeCell ref="H5:K5"/>
    <mergeCell ref="H6:K6"/>
    <mergeCell ref="B4:L4"/>
    <mergeCell ref="B3:E3"/>
    <mergeCell ref="I3:J3"/>
    <mergeCell ref="B2:C2"/>
    <mergeCell ref="F2:H2"/>
    <mergeCell ref="K2:L2"/>
    <mergeCell ref="D2:E2"/>
    <mergeCell ref="I2:J2"/>
    <mergeCell ref="F3:H3"/>
    <mergeCell ref="K3:L3"/>
  </mergeCells>
  <phoneticPr fontId="33"/>
  <dataValidations xWindow="503" yWindow="415" count="41">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 allowBlank="1" showInputMessage="1" showErrorMessage="1" prompt="このワークシートで大学ローン計算シートを作成します。セル B9 から始まる表のセル F2 に見込み年収、セル K2 にローン返済開始日を入力します" sqref="A1" xr:uid="{00000000-0002-0000-0000-000002000000}"/>
    <dataValidation allowBlank="1" showInputMessage="1" showErrorMessage="1" prompt="このセルに卒業後の見込み年収を入力します" sqref="F2:H2" xr:uid="{00000000-0002-0000-0000-000003000000}"/>
    <dataValidation allowBlank="1" showInputMessage="1" showErrorMessage="1" prompt="上のセルに卒業後の見込み年収を入力します" sqref="F3:H3" xr:uid="{00000000-0002-0000-0000-000004000000}"/>
    <dataValidation allowBlank="1" showInputMessage="1" showErrorMessage="1" prompt="このセルにローン返済開始日を入力します" sqref="K2:L2" xr:uid="{00000000-0002-0000-0000-000005000000}"/>
    <dataValidation allowBlank="1" showInputMessage="1" showErrorMessage="1" prompt="上のセルにローン返済開始日を入力します" sqref="K3:L3" xr:uid="{00000000-0002-0000-0000-000006000000}"/>
    <dataValidation allowBlank="1" showInputMessage="1" showErrorMessage="1" prompt="現在の毎月の合計支払額は、右のセルで自動的に計算されます" sqref="B5:D5" xr:uid="{00000000-0002-0000-0000-000007000000}"/>
    <dataValidation allowBlank="1" showInputMessage="1" showErrorMessage="1" prompt="現在の毎月の合計支払額は、このセルで自動的に計算されます" sqref="E5:G5" xr:uid="{00000000-0002-0000-0000-000008000000}"/>
    <dataValidation allowBlank="1" showInputMessage="1" showErrorMessage="1" prompt="現在の月収の割合は、右のセルで自動的に計算されます" sqref="B6:D6" xr:uid="{00000000-0002-0000-0000-000009000000}"/>
    <dataValidation allowBlank="1" showInputMessage="1" showErrorMessage="1" prompt="現在の月収の割合は、このセルで自動的に計算されます" sqref="E6:G6" xr:uid="{00000000-0002-0000-0000-00000A000000}"/>
    <dataValidation allowBlank="1" showInputMessage="1" showErrorMessage="1" prompt="予定されている毎月の合計支払額は、右のセルで自動的に計算されます" sqref="H5:K5" xr:uid="{00000000-0002-0000-0000-00000B000000}"/>
    <dataValidation allowBlank="1" showInputMessage="1" showErrorMessage="1" prompt="予定されている毎月の合計支払額は、このセルで自動的に計算されます" sqref="L5" xr:uid="{00000000-0002-0000-0000-00000C000000}"/>
    <dataValidation allowBlank="1" showInputMessage="1" showErrorMessage="1" prompt="予定されている月収の割合は、右のセルで自動的に計算されます" sqref="H6:K6" xr:uid="{00000000-0002-0000-0000-00000D000000}"/>
    <dataValidation allowBlank="1" showInputMessage="1" showErrorMessage="1" prompt="予定されている月収の割合は、このセルで自動的に計算されます" sqref="L6" xr:uid="{00000000-0002-0000-0000-00000E000000}"/>
    <dataValidation allowBlank="1" showInputMessage="1" showErrorMessage="1" prompt="下の表の列にローン詳細の概要を入力します" sqref="B8:E8" xr:uid="{00000000-0002-0000-0000-00000F000000}"/>
    <dataValidation allowBlank="1" showInputMessage="1" showErrorMessage="1" prompt="この見出しの下にあるこの列にローン番号を入力します" sqref="B9" xr:uid="{00000000-0002-0000-0000-000010000000}"/>
    <dataValidation allowBlank="1" showInputMessage="1" showErrorMessage="1" prompt="この見出しの下にあるこの列に貸手を入力します" sqref="C9" xr:uid="{00000000-0002-0000-0000-000011000000}"/>
    <dataValidation allowBlank="1" showInputMessage="1" showErrorMessage="1" prompt="この見出しの下にあるこの列にローン金額を入力します" sqref="D9" xr:uid="{00000000-0002-0000-0000-000012000000}"/>
    <dataValidation allowBlank="1" showInputMessage="1" showErrorMessage="1" prompt="この見出しの下にあるこの列に年利を入力します" sqref="E9" xr:uid="{00000000-0002-0000-0000-000013000000}"/>
    <dataValidation allowBlank="1" showInputMessage="1" showErrorMessage="1" prompt="下の表の列にローン返済データを入力します" sqref="F8:H8" xr:uid="{00000000-0002-0000-0000-000014000000}"/>
    <dataValidation allowBlank="1" showInputMessage="1" showErrorMessage="1" prompt="この見出しの下にあるこの列に開始日を入力します" sqref="F9" xr:uid="{00000000-0002-0000-0000-000015000000}"/>
    <dataValidation allowBlank="1" showInputMessage="1" showErrorMessage="1" prompt="この見出しの下にあるこの列に年数を入力します" sqref="G9" xr:uid="{00000000-0002-0000-0000-000016000000}"/>
    <dataValidation allowBlank="1" showInputMessage="1" showErrorMessage="1" prompt="終了日は、この見出しの下にあるこの列で自動的に更新されます" sqref="H9" xr:uid="{00000000-0002-0000-0000-000017000000}"/>
    <dataValidation allowBlank="1" showInputMessage="1" showErrorMessage="1" prompt="支払いの詳細は、下の表の列で自動的に計算されます" sqref="I8:L8" xr:uid="{00000000-0002-0000-0000-000018000000}"/>
    <dataValidation allowBlank="1" showInputMessage="1" showErrorMessage="1" prompt="現在の毎月の支払額は、この見出しの下にあるこの列で自動的に計算されます" sqref="I9" xr:uid="{00000000-0002-0000-0000-000019000000}"/>
    <dataValidation allowBlank="1" showInputMessage="1" showErrorMessage="1" prompt="利息額の合計は、この見出しの下にあるこの列で自動的に計算されます" sqref="J9" xr:uid="{00000000-0002-0000-0000-00001A000000}"/>
    <dataValidation allowBlank="1" showInputMessage="1" showErrorMessage="1" prompt="予定されている支払額は、この見出しの下にあるこの列で自動的に計算されます" sqref="K9" xr:uid="{00000000-0002-0000-0000-00001B000000}"/>
    <dataValidation allowBlank="1" showInputMessage="1" showErrorMessage="1" prompt="年間支払額は、この見出しの下にあるこの列で自動的に計算されます。平均額は、この列の表の下で自動的に計算されます" sqref="L9" xr:uid="{00000000-0002-0000-0000-00001C000000}"/>
    <dataValidation allowBlank="1" showInputMessage="1" showErrorMessage="1" prompt="ローン金額、年利、利息額の合計、および年間支払額の平均は自動的に計算され、予定されている支払額のグラフは右のセルで更新されます" sqref="B17" xr:uid="{00000000-0002-0000-0000-00001D000000}"/>
    <dataValidation allowBlank="1" showInputMessage="1" showErrorMessage="1" prompt="平均ローン金額は、このセルで自動的に計算されます" sqref="D17" xr:uid="{00000000-0002-0000-0000-00001E000000}"/>
    <dataValidation allowBlank="1" showInputMessage="1" showErrorMessage="1" prompt="平均年利は、このセルで自動的に計算されます" sqref="E17" xr:uid="{00000000-0002-0000-0000-00001F000000}"/>
    <dataValidation allowBlank="1" showInputMessage="1" showErrorMessage="1" prompt="利息額の合計の平均は、このセルで自動的に計算されます" sqref="J17" xr:uid="{00000000-0002-0000-0000-000020000000}"/>
    <dataValidation allowBlank="1" showInputMessage="1" showErrorMessage="1" prompt="予定されている支払額の平均のグラフは、このセルで自動的に更新されます" sqref="K17" xr:uid="{00000000-0002-0000-0000-000021000000}"/>
    <dataValidation allowBlank="1" showInputMessage="1" showErrorMessage="1" prompt="予定されている支払額の平均はこのセルで、一本化されたローンの合計返済額と卒業後の見込み月収は下のセルで自動的に計算されます" sqref="L17" xr:uid="{00000000-0002-0000-0000-000022000000}"/>
    <dataValidation allowBlank="1" showInputMessage="1" showErrorMessage="1" prompt="一本化されたローンの合計返済額は、右のセルで自動的に計算されます" sqref="B18:K19" xr:uid="{00000000-0002-0000-0000-000023000000}"/>
    <dataValidation allowBlank="1" showInputMessage="1" showErrorMessage="1" prompt="一本化されたローンの合計返済額は、このセルで自動的に計算されます" sqref="L18:L19" xr:uid="{00000000-0002-0000-0000-000024000000}"/>
    <dataValidation allowBlank="1" showInputMessage="1" showErrorMessage="1" prompt="卒業後の見込み月収は、右のセルで自動的に計算されます" sqref="B20:K21" xr:uid="{00000000-0002-0000-0000-000025000000}"/>
    <dataValidation allowBlank="1" showInputMessage="1" showErrorMessage="1" prompt="卒業後の見込み月収は、このセルで自動的に計算されます" sqref="L20:L21" xr:uid="{00000000-0002-0000-0000-000026000000}"/>
    <dataValidation allowBlank="1" showInputMessage="1" showErrorMessage="1" prompt="このセルにはこのワークシートのタイトル、セル B4 にはヒントが表示されます。一本化されたローンの合計返済額、および見込み月収は、表の下で自動的に計算されます " sqref="B2:C2" xr:uid="{00000000-0002-0000-0000-000027000000}"/>
    <dataValidation allowBlank="1" showInputMessage="1" showErrorMessage="1" prompt="現在および予定されている毎月の支払額の合算、現在および予定されている月収の割合はセル E5、E6、L5、L6 で自動的に計算されます" sqref="B4:L4" xr:uid="{00000000-0002-0000-0000-000028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12:H15 D17:E17 I12:K15"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ローン計算シート!K10:K15</xm:f>
              <xm:sqref>K17</xm:sqref>
            </x14:sparkline>
            <x14:sparkline>
              <xm:f>ローン計算シート!I10:I15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ローン計算シート</vt:lpstr>
      <vt:lpstr>ローン計算シート!Print_Titles</vt:lpstr>
      <vt:lpstr>ローン返済_開始</vt:lpstr>
      <vt:lpstr>一本化されたローン_返済</vt:lpstr>
      <vt:lpstr>見込み月収</vt:lpstr>
      <vt:lpstr>見込み年収</vt:lpstr>
      <vt:lpstr>毎月の合計支払額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2018-04-04T11:34:18Z</dcterms:created>
  <dcterms:modified xsi:type="dcterms:W3CDTF">2019-05-23T09:50:39Z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