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worksheets/sheet12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3"/>
  <workbookPr filterPrivacy="1" codeName="ThisWorkbook"/>
  <xr:revisionPtr revIDLastSave="0" documentId="13_ncr:1_{F7618F2F-80FD-417D-8C72-6E116E872F1A}" xr6:coauthVersionLast="47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活動の追跡ツール" sheetId="1" r:id="rId1"/>
    <sheet name="活動リスト" sheetId="2" state="hidden" r:id="rId2"/>
  </sheets>
  <definedNames>
    <definedName name="ActivityList">活動リスト!$B$4:$B$8</definedName>
    <definedName name="ActivityLookup">活動リスト!$B$4:$C$8</definedName>
    <definedName name="AllOthers">活動の追跡ツール!$A$23</definedName>
    <definedName name="Category1">活動の追跡ツール!$A$3</definedName>
    <definedName name="Category1Unit">活動の追跡ツール!$C$4</definedName>
    <definedName name="Category2">活動の追跡ツール!$A$7</definedName>
    <definedName name="Category2Unit">活動の追跡ツール!$C$8</definedName>
    <definedName name="Category3">活動の追跡ツール!$A$11</definedName>
    <definedName name="Category3Unit">活動の追跡ツール!$C$12</definedName>
    <definedName name="Category4">活動の追跡ツール!$A$15</definedName>
    <definedName name="Category4Unit">活動の追跡ツール!$C$16</definedName>
    <definedName name="Category5">活動の追跡ツール!$A$19</definedName>
    <definedName name="Category5Unit">活動の追跡ツール!$C$20</definedName>
    <definedName name="GrandTotal">SUM(リスト[合計])</definedName>
    <definedName name="その他合計">GrandTotal-SUM(活動の追跡ツール!$B$3:$B$15)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4" i="2" l="1"/>
  <c r="B5" i="2"/>
  <c r="B6" i="2" l="1"/>
  <c r="B7" i="2"/>
  <c r="C4" i="2"/>
  <c r="I12" i="1" s="1"/>
  <c r="C5" i="2"/>
  <c r="C6" i="2"/>
  <c r="C7" i="2"/>
  <c r="B8" i="2"/>
  <c r="C8" i="2"/>
  <c r="B17" i="1"/>
  <c r="B21" i="1"/>
  <c r="B19" i="1"/>
  <c r="B13" i="1"/>
  <c r="B9" i="1"/>
  <c r="B5" i="1"/>
  <c r="B15" i="1"/>
  <c r="B11" i="1"/>
  <c r="B7" i="1"/>
  <c r="I9" i="1" l="1"/>
  <c r="I10" i="1"/>
  <c r="I6" i="1"/>
  <c r="I7" i="1"/>
  <c r="I11" i="1"/>
  <c r="I8" i="1"/>
  <c r="B23" i="1"/>
</calcChain>
</file>

<file path=xl/sharedStrings.xml><?xml version="1.0" encoding="utf-8"?>
<sst xmlns="http://schemas.openxmlformats.org/spreadsheetml/2006/main" count="48" uniqueCount="27">
  <si>
    <t>活動の追跡ツール</t>
  </si>
  <si>
    <t>自転車</t>
  </si>
  <si>
    <t>水泳</t>
  </si>
  <si>
    <t>活動 3</t>
  </si>
  <si>
    <t>活動 5</t>
  </si>
  <si>
    <t>合計</t>
  </si>
  <si>
    <t>マイル</t>
  </si>
  <si>
    <t>カロリー</t>
  </si>
  <si>
    <t>メートル</t>
  </si>
  <si>
    <t>ステップ</t>
  </si>
  <si>
    <t>回</t>
  </si>
  <si>
    <t>日付</t>
  </si>
  <si>
    <t>活動</t>
  </si>
  <si>
    <t>開始時刻</t>
  </si>
  <si>
    <t>時間</t>
  </si>
  <si>
    <t>単位</t>
  </si>
  <si>
    <t>メモ</t>
  </si>
  <si>
    <t>高温多湿</t>
  </si>
  <si>
    <t>涼しい午後</t>
  </si>
  <si>
    <t>前夜よく眠れた</t>
  </si>
  <si>
    <t>活動リスト</t>
  </si>
  <si>
    <t>ユニット</t>
  </si>
  <si>
    <r>
      <rPr>
        <b/>
        <sz val="11"/>
        <color theme="0"/>
        <rFont val="Meiryo UI"/>
        <family val="3"/>
        <charset val="128"/>
      </rPr>
      <t>上位 5 つの活動を追跡します。</t>
    </r>
    <r>
      <rPr>
        <sz val="11"/>
        <color theme="0"/>
        <rFont val="Meiryo UI"/>
        <family val="3"/>
        <charset val="128"/>
      </rPr>
      <t>以下の活動情報をユーザーが最も行う活動と入れ替えます。次に、それらのエントリを活動ログに追加して、進行状況を追跡します。</t>
    </r>
  </si>
  <si>
    <t>次の一覧はカスタム活動に関連付けられ、活動ログのドロップ ダウン リストを作成します。このシートは非表示のままにする必要があります。</t>
    <phoneticPr fontId="22"/>
  </si>
  <si>
    <t>活動 3</t>
    <phoneticPr fontId="22"/>
  </si>
  <si>
    <t>活動 4</t>
  </si>
  <si>
    <t>活動 4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</si>
</sst>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7" formatCode="&quot;¥&quot;#,##0.00;&quot;¥&quot;\-#,##0.00"/>
    <numFmt numFmtId="41" formatCode="_ * #,##0_ ;_ * \-#,##0_ ;_ * &quot;-&quot;_ ;_ @_ "/>
    <numFmt numFmtId="43" formatCode="_ * #,##0.00_ ;_ * \-#,##0.00_ ;_ * &quot;-&quot;??_ ;_ @_ 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$&quot;#,##0.00"/>
    <numFmt numFmtId="179" formatCode="0.0"/>
    <numFmt numFmtId="180" formatCode="h:mm;@"/>
    <numFmt numFmtId="181" formatCode="h:mm:ss;@"/>
  </numFmts>
  <fonts count="28" x14ac:knownFonts="1">
    <font>
      <sz val="11"/>
      <color theme="3"/>
      <name val="Meiryo UI"/>
      <family val="2"/>
    </font>
    <font>
      <sz val="11"/>
      <color theme="1"/>
      <name val="Meiryo UI"/>
      <family val="2"/>
    </font>
    <font>
      <sz val="11"/>
      <color theme="0"/>
      <name val="Meiryo UI"/>
      <family val="2"/>
    </font>
    <font>
      <sz val="11"/>
      <color rgb="FF9C0006"/>
      <name val="Meiryo UI"/>
      <family val="2"/>
    </font>
    <font>
      <b/>
      <sz val="11"/>
      <color rgb="FFFA7D00"/>
      <name val="Meiryo UI"/>
      <family val="2"/>
    </font>
    <font>
      <b/>
      <sz val="11"/>
      <color theme="0"/>
      <name val="Meiryo UI"/>
      <family val="2"/>
    </font>
    <font>
      <sz val="11"/>
      <color theme="3"/>
      <name val="Meiryo UI"/>
      <family val="2"/>
    </font>
    <font>
      <i/>
      <sz val="11"/>
      <color rgb="FF7F7F7F"/>
      <name val="Meiryo UI"/>
      <family val="2"/>
    </font>
    <font>
      <sz val="11"/>
      <color rgb="FF006100"/>
      <name val="Meiryo UI"/>
      <family val="2"/>
    </font>
    <font>
      <b/>
      <sz val="18"/>
      <color theme="4"/>
      <name val="Meiryo UI"/>
      <family val="2"/>
    </font>
    <font>
      <sz val="22"/>
      <color theme="0"/>
      <name val="Meiryo UI"/>
      <family val="2"/>
    </font>
    <font>
      <b/>
      <sz val="11"/>
      <color theme="3"/>
      <name val="Meiryo UI"/>
      <family val="2"/>
    </font>
    <font>
      <sz val="11"/>
      <color rgb="FF3F3F76"/>
      <name val="Meiryo UI"/>
      <family val="2"/>
    </font>
    <font>
      <sz val="11"/>
      <color rgb="FFFA7D00"/>
      <name val="Meiryo UI"/>
      <family val="2"/>
    </font>
    <font>
      <sz val="11"/>
      <color rgb="FF9C5700"/>
      <name val="Meiryo UI"/>
      <family val="2"/>
    </font>
    <font>
      <b/>
      <sz val="11"/>
      <color rgb="FF3F3F3F"/>
      <name val="Meiryo UI"/>
      <family val="2"/>
    </font>
    <font>
      <b/>
      <sz val="20"/>
      <color theme="0"/>
      <name val="Meiryo UI"/>
      <family val="2"/>
    </font>
    <font>
      <b/>
      <sz val="11"/>
      <color theme="1"/>
      <name val="Meiryo UI"/>
      <family val="2"/>
    </font>
    <font>
      <sz val="11"/>
      <color rgb="FFFF0000"/>
      <name val="Meiryo UI"/>
      <family val="2"/>
    </font>
    <font>
      <sz val="11"/>
      <color theme="3"/>
      <name val="Meiryo UI"/>
      <family val="3"/>
      <charset val="128"/>
    </font>
    <font>
      <b/>
      <sz val="8"/>
      <color theme="0"/>
      <name val="Meiryo UI"/>
      <family val="3"/>
      <charset val="128"/>
    </font>
    <font>
      <b/>
      <sz val="11"/>
      <color theme="3"/>
      <name val="Meiryo UI"/>
      <family val="3"/>
      <charset val="128"/>
    </font>
    <font>
      <sz val="6"/>
      <name val="ＭＳ Ｐゴシック"/>
      <family val="3"/>
      <charset val="128"/>
    </font>
    <font>
      <b/>
      <sz val="20"/>
      <color theme="0"/>
      <name val="Meiryo UI"/>
      <family val="3"/>
      <charset val="128"/>
    </font>
    <font>
      <sz val="36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22"/>
      <color theme="0"/>
      <name val="Meiryo UI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 applyNumberFormat="0" applyFill="0" applyBorder="0" applyProtection="0">
      <alignment vertical="center" wrapText="1"/>
    </xf>
    <xf numFmtId="0" fontId="9" fillId="0" borderId="0" applyNumberFormat="0" applyBorder="0" applyProtection="0"/>
    <xf numFmtId="0" fontId="16" fillId="3" borderId="0" applyNumberFormat="0" applyBorder="0" applyAlignment="0" applyProtection="0"/>
    <xf numFmtId="0" fontId="10" fillId="4" borderId="0" applyNumberFormat="0" applyBorder="0" applyProtection="0">
      <alignment horizontal="center" vertical="top"/>
    </xf>
    <xf numFmtId="43" fontId="6" fillId="0" borderId="0" applyFill="0" applyBorder="0" applyAlignment="0" applyProtection="0"/>
    <xf numFmtId="41" fontId="6" fillId="0" borderId="0" applyFill="0" applyBorder="0" applyAlignment="0" applyProtection="0"/>
    <xf numFmtId="177" fontId="6" fillId="0" borderId="0" applyFill="0" applyBorder="0" applyAlignment="0" applyProtection="0"/>
    <xf numFmtId="176" fontId="6" fillId="0" borderId="0" applyFill="0" applyBorder="0" applyAlignment="0" applyProtection="0"/>
    <xf numFmtId="9" fontId="6" fillId="0" borderId="0" applyFill="0" applyBorder="0" applyAlignment="0" applyProtection="0"/>
    <xf numFmtId="0" fontId="6" fillId="5" borderId="3" applyNumberFormat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3" fillId="8" borderId="0" applyNumberFormat="0" applyBorder="0" applyAlignment="0" applyProtection="0"/>
    <xf numFmtId="0" fontId="14" fillId="9" borderId="0" applyNumberFormat="0" applyBorder="0" applyAlignment="0" applyProtection="0"/>
    <xf numFmtId="0" fontId="12" fillId="10" borderId="9" applyNumberFormat="0" applyAlignment="0" applyProtection="0"/>
    <xf numFmtId="0" fontId="15" fillId="11" borderId="10" applyNumberFormat="0" applyAlignment="0" applyProtection="0"/>
    <xf numFmtId="0" fontId="4" fillId="11" borderId="9" applyNumberFormat="0" applyAlignment="0" applyProtection="0"/>
    <xf numFmtId="0" fontId="13" fillId="0" borderId="11" applyNumberFormat="0" applyFill="0" applyAlignment="0" applyProtection="0"/>
    <xf numFmtId="0" fontId="5" fillId="12" borderId="12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55">
    <xf numFmtId="0" fontId="0" fillId="0" borderId="0" xfId="0">
      <alignment vertical="center" wrapText="1"/>
    </xf>
    <xf numFmtId="0" fontId="19" fillId="0" borderId="0" xfId="0" applyFont="1">
      <alignment vertical="center" wrapText="1"/>
    </xf>
    <xf numFmtId="0" fontId="21" fillId="0" borderId="0" xfId="0" applyFont="1" applyAlignment="1"/>
    <xf numFmtId="0" fontId="19" fillId="4" borderId="4" xfId="0" applyFont="1" applyFill="1" applyBorder="1">
      <alignment vertical="center" wrapText="1"/>
    </xf>
    <xf numFmtId="0" fontId="25" fillId="4" borderId="4" xfId="0" applyFont="1" applyFill="1" applyBorder="1" applyAlignment="1">
      <alignment vertical="center"/>
    </xf>
    <xf numFmtId="0" fontId="25" fillId="4" borderId="4" xfId="0" applyFont="1" applyFill="1" applyBorder="1" applyAlignment="1"/>
    <xf numFmtId="0" fontId="19" fillId="0" borderId="0" xfId="0" applyFont="1" applyFill="1" applyBorder="1" applyAlignment="1">
      <alignment horizontal="left" vertical="center" indent="2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 indent="1"/>
    </xf>
    <xf numFmtId="0" fontId="19" fillId="0" borderId="0" xfId="0" applyFont="1" applyFill="1" applyBorder="1" applyAlignment="1">
      <alignment horizontal="right" vertical="center"/>
    </xf>
    <xf numFmtId="0" fontId="25" fillId="4" borderId="5" xfId="0" applyFont="1" applyFill="1" applyBorder="1" applyAlignment="1"/>
    <xf numFmtId="14" fontId="19" fillId="0" borderId="0" xfId="0" applyNumberFormat="1" applyFont="1" applyFill="1" applyBorder="1" applyAlignment="1">
      <alignment horizontal="left" vertical="center" indent="2"/>
    </xf>
    <xf numFmtId="0" fontId="19" fillId="0" borderId="0" xfId="0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left" vertical="center" indent="2"/>
    </xf>
    <xf numFmtId="0" fontId="19" fillId="0" borderId="0" xfId="0" applyNumberFormat="1" applyFont="1" applyFill="1" applyBorder="1" applyAlignment="1">
      <alignment horizontal="right" vertical="center" indent="1"/>
    </xf>
    <xf numFmtId="0" fontId="19" fillId="4" borderId="6" xfId="0" applyFont="1" applyFill="1" applyBorder="1">
      <alignment vertical="center" wrapText="1"/>
    </xf>
    <xf numFmtId="0" fontId="19" fillId="4" borderId="5" xfId="0" applyFont="1" applyFill="1" applyBorder="1">
      <alignment vertical="center" wrapText="1"/>
    </xf>
    <xf numFmtId="0" fontId="19" fillId="2" borderId="0" xfId="0" applyFont="1" applyFill="1" applyAlignment="1">
      <alignment vertical="center"/>
    </xf>
    <xf numFmtId="0" fontId="19" fillId="2" borderId="0" xfId="0" applyNumberFormat="1" applyFont="1" applyFill="1" applyAlignment="1">
      <alignment horizontal="left" vertical="center" indent="2"/>
    </xf>
    <xf numFmtId="0" fontId="19" fillId="2" borderId="0" xfId="0" applyNumberFormat="1" applyFont="1" applyFill="1" applyAlignment="1">
      <alignment horizontal="right" vertical="center" indent="1"/>
    </xf>
    <xf numFmtId="7" fontId="19" fillId="2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0" fontId="19" fillId="2" borderId="0" xfId="0" applyFont="1" applyFill="1" applyAlignment="1">
      <alignment horizontal="left" vertical="center" wrapText="1" indent="2"/>
    </xf>
    <xf numFmtId="0" fontId="19" fillId="2" borderId="0" xfId="0" applyFont="1" applyFill="1">
      <alignment vertical="center" wrapText="1"/>
    </xf>
    <xf numFmtId="0" fontId="19" fillId="2" borderId="0" xfId="0" applyFont="1" applyFill="1" applyAlignment="1">
      <alignment horizontal="center"/>
    </xf>
    <xf numFmtId="7" fontId="19" fillId="2" borderId="0" xfId="0" applyNumberFormat="1" applyFont="1" applyFill="1">
      <alignment vertical="center" wrapText="1"/>
    </xf>
    <xf numFmtId="0" fontId="19" fillId="2" borderId="4" xfId="0" applyFont="1" applyFill="1" applyBorder="1">
      <alignment vertical="center" wrapText="1"/>
    </xf>
    <xf numFmtId="178" fontId="19" fillId="2" borderId="0" xfId="0" applyNumberFormat="1" applyFont="1" applyFill="1">
      <alignment vertical="center" wrapText="1"/>
    </xf>
    <xf numFmtId="180" fontId="19" fillId="0" borderId="0" xfId="0" applyNumberFormat="1" applyFont="1" applyFill="1" applyBorder="1" applyAlignment="1">
      <alignment horizontal="right" vertical="center" indent="1"/>
    </xf>
    <xf numFmtId="180" fontId="19" fillId="2" borderId="0" xfId="0" applyNumberFormat="1" applyFont="1" applyFill="1" applyAlignment="1">
      <alignment horizontal="right" vertical="center" indent="1"/>
    </xf>
    <xf numFmtId="181" fontId="19" fillId="0" borderId="0" xfId="0" applyNumberFormat="1" applyFont="1" applyFill="1" applyBorder="1" applyAlignment="1">
      <alignment vertical="center"/>
    </xf>
    <xf numFmtId="181" fontId="19" fillId="0" borderId="0" xfId="0" applyNumberFormat="1" applyFont="1" applyFill="1" applyAlignment="1">
      <alignment vertical="center"/>
    </xf>
    <xf numFmtId="0" fontId="19" fillId="2" borderId="0" xfId="0" applyNumberFormat="1" applyFont="1" applyFill="1" applyAlignment="1">
      <alignment vertical="center"/>
    </xf>
    <xf numFmtId="0" fontId="25" fillId="6" borderId="6" xfId="0" applyFont="1" applyFill="1" applyBorder="1" applyAlignment="1">
      <alignment vertical="center"/>
    </xf>
    <xf numFmtId="0" fontId="25" fillId="6" borderId="4" xfId="0" applyFont="1" applyFill="1" applyBorder="1" applyAlignment="1">
      <alignment vertical="center"/>
    </xf>
    <xf numFmtId="179" fontId="27" fillId="4" borderId="0" xfId="3" applyNumberFormat="1" applyFont="1" applyAlignment="1">
      <alignment horizontal="center"/>
    </xf>
    <xf numFmtId="1" fontId="27" fillId="4" borderId="0" xfId="3" applyNumberFormat="1" applyFont="1" applyBorder="1">
      <alignment horizontal="center" vertical="top"/>
    </xf>
    <xf numFmtId="1" fontId="27" fillId="4" borderId="1" xfId="3" applyNumberFormat="1" applyFont="1" applyBorder="1">
      <alignment horizontal="center" vertical="top"/>
    </xf>
    <xf numFmtId="0" fontId="25" fillId="4" borderId="2" xfId="0" applyFont="1" applyFill="1" applyBorder="1" applyAlignment="1">
      <alignment horizontal="left" vertical="center" indent="1"/>
    </xf>
    <xf numFmtId="0" fontId="25" fillId="4" borderId="0" xfId="0" applyFont="1" applyFill="1" applyBorder="1" applyAlignment="1">
      <alignment horizontal="left" vertical="center" indent="1"/>
    </xf>
    <xf numFmtId="0" fontId="25" fillId="4" borderId="1" xfId="0" applyFont="1" applyFill="1" applyBorder="1" applyAlignment="1">
      <alignment horizontal="left" vertical="center" indent="1"/>
    </xf>
    <xf numFmtId="0" fontId="26" fillId="6" borderId="2" xfId="0" applyFont="1" applyFill="1" applyBorder="1" applyAlignment="1">
      <alignment horizontal="left" vertical="center" indent="2"/>
    </xf>
    <xf numFmtId="0" fontId="26" fillId="6" borderId="0" xfId="0" applyFont="1" applyFill="1" applyBorder="1" applyAlignment="1">
      <alignment horizontal="left" vertical="center" indent="2"/>
    </xf>
    <xf numFmtId="1" fontId="27" fillId="6" borderId="0" xfId="3" applyNumberFormat="1" applyFont="1" applyFill="1" applyAlignment="1">
      <alignment horizontal="center" vertical="center"/>
    </xf>
    <xf numFmtId="0" fontId="27" fillId="6" borderId="0" xfId="3" applyFont="1" applyFill="1" applyAlignment="1">
      <alignment horizontal="center" vertical="center"/>
    </xf>
    <xf numFmtId="0" fontId="25" fillId="4" borderId="2" xfId="0" applyFont="1" applyFill="1" applyBorder="1" applyAlignment="1">
      <alignment horizontal="left" vertical="center" indent="2"/>
    </xf>
    <xf numFmtId="0" fontId="25" fillId="4" borderId="0" xfId="0" applyFont="1" applyFill="1" applyBorder="1" applyAlignment="1">
      <alignment horizontal="left" vertical="center" indent="2"/>
    </xf>
    <xf numFmtId="0" fontId="24" fillId="2" borderId="7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5" fillId="6" borderId="0" xfId="2" applyFont="1" applyFill="1" applyBorder="1" applyAlignment="1">
      <alignment horizontal="left" vertical="center" wrapText="1" indent="1"/>
    </xf>
    <xf numFmtId="0" fontId="25" fillId="6" borderId="4" xfId="2" applyFont="1" applyFill="1" applyBorder="1" applyAlignment="1">
      <alignment horizontal="left" vertical="center" wrapText="1" indent="1"/>
    </xf>
    <xf numFmtId="0" fontId="16" fillId="6" borderId="0" xfId="2" applyFill="1" applyAlignment="1">
      <alignment horizontal="left" vertical="center" indent="1"/>
    </xf>
    <xf numFmtId="0" fontId="23" fillId="6" borderId="4" xfId="2" applyFont="1" applyFill="1" applyBorder="1" applyAlignment="1">
      <alignment horizontal="left" vertical="center" indent="1"/>
    </xf>
    <xf numFmtId="0" fontId="16" fillId="3" borderId="0" xfId="2" applyAlignment="1">
      <alignment horizontal="left" vertical="center" indent="1"/>
    </xf>
    <xf numFmtId="0" fontId="20" fillId="3" borderId="0" xfId="2" applyFont="1" applyAlignment="1">
      <alignment horizontal="left" vertical="center" wrapText="1" indent="1"/>
    </xf>
  </cellXfs>
  <cellStyles count="47">
    <cellStyle name="20% - アクセント 1" xfId="24" builtinId="30" customBuiltin="1"/>
    <cellStyle name="20% - アクセント 2" xfId="28" builtinId="34" customBuiltin="1"/>
    <cellStyle name="20% - アクセント 3" xfId="32" builtinId="38" customBuiltin="1"/>
    <cellStyle name="20% - アクセント 4" xfId="36" builtinId="42" customBuiltin="1"/>
    <cellStyle name="20% - アクセント 5" xfId="40" builtinId="46" customBuiltin="1"/>
    <cellStyle name="20% - アクセント 6" xfId="44" builtinId="50" customBuiltin="1"/>
    <cellStyle name="40% - アクセント 1" xfId="25" builtinId="31" customBuiltin="1"/>
    <cellStyle name="40% - アクセント 2" xfId="29" builtinId="35" customBuiltin="1"/>
    <cellStyle name="40% - アクセント 3" xfId="33" builtinId="39" customBuiltin="1"/>
    <cellStyle name="40% - アクセント 4" xfId="37" builtinId="43" customBuiltin="1"/>
    <cellStyle name="40% - アクセント 5" xfId="41" builtinId="47" customBuiltin="1"/>
    <cellStyle name="40% - アクセント 6" xfId="45" builtinId="51" customBuiltin="1"/>
    <cellStyle name="60% - アクセント 1" xfId="26" builtinId="32" customBuiltin="1"/>
    <cellStyle name="60% - アクセント 2" xfId="30" builtinId="36" customBuiltin="1"/>
    <cellStyle name="60% - アクセント 3" xfId="34" builtinId="40" customBuiltin="1"/>
    <cellStyle name="60% - アクセント 4" xfId="38" builtinId="44" customBuiltin="1"/>
    <cellStyle name="60% - アクセント 5" xfId="42" builtinId="48" customBuiltin="1"/>
    <cellStyle name="60% - アクセント 6" xfId="46" builtinId="52" customBuiltin="1"/>
    <cellStyle name="アクセント 1" xfId="23" builtinId="29" customBuiltin="1"/>
    <cellStyle name="アクセント 2" xfId="27" builtinId="33" customBuiltin="1"/>
    <cellStyle name="アクセント 3" xfId="31" builtinId="37" customBuiltin="1"/>
    <cellStyle name="アクセント 4" xfId="35" builtinId="41" customBuiltin="1"/>
    <cellStyle name="アクセント 5" xfId="39" builtinId="45" customBuiltin="1"/>
    <cellStyle name="アクセント 6" xfId="43" builtinId="49" customBuiltin="1"/>
    <cellStyle name="タイトル" xfId="2" builtinId="15" customBuiltin="1"/>
    <cellStyle name="チェック セル" xfId="19" builtinId="23" customBuiltin="1"/>
    <cellStyle name="どちらでもない" xfId="14" builtinId="28" customBuiltin="1"/>
    <cellStyle name="パーセント" xfId="8" builtinId="5" customBuiltin="1"/>
    <cellStyle name="メモ" xfId="9" builtinId="10" customBuiltin="1"/>
    <cellStyle name="リンク セル" xfId="18" builtinId="24" customBuiltin="1"/>
    <cellStyle name="悪い" xfId="13" builtinId="27" customBuiltin="1"/>
    <cellStyle name="計算" xfId="17" builtinId="22" customBuiltin="1"/>
    <cellStyle name="警告文" xfId="20" builtinId="11" customBuiltin="1"/>
    <cellStyle name="桁区切り" xfId="5" builtinId="6" customBuiltin="1"/>
    <cellStyle name="桁区切り [0.00]" xfId="4" builtinId="3" customBuiltin="1"/>
    <cellStyle name="見出し 1" xfId="1" builtinId="16" customBuiltin="1"/>
    <cellStyle name="見出し 2" xfId="3" builtinId="17" customBuiltin="1"/>
    <cellStyle name="見出し 3" xfId="10" builtinId="18" customBuiltin="1"/>
    <cellStyle name="見出し 4" xfId="11" builtinId="19" customBuiltin="1"/>
    <cellStyle name="集計" xfId="22" builtinId="25" customBuiltin="1"/>
    <cellStyle name="出力" xfId="16" builtinId="21" customBuiltin="1"/>
    <cellStyle name="説明文" xfId="21" builtinId="53" customBuiltin="1"/>
    <cellStyle name="通貨" xfId="7" builtinId="7" customBuiltin="1"/>
    <cellStyle name="通貨 [0.00]" xfId="6" builtinId="4" customBuiltin="1"/>
    <cellStyle name="入力" xfId="15" builtinId="20" customBuiltin="1"/>
    <cellStyle name="標準" xfId="0" builtinId="0" customBuiltin="1"/>
    <cellStyle name="良い" xfId="12" builtinId="26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family val="3"/>
        <charset val="128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0" formatCode="General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eiryo UI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eiryo UI"/>
        <family val="3"/>
        <charset val="128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eiryo UI"/>
        <family val="3"/>
        <charset val="128"/>
        <scheme val="none"/>
      </font>
      <numFmt numFmtId="181" formatCode="h:mm:ss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family val="3"/>
        <charset val="128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80" formatCode="h:mm;@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family val="3"/>
        <charset val="128"/>
        <scheme val="none"/>
      </font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9" formatCode="yyyy/m/d"/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color theme="3"/>
      </font>
      <border>
        <bottom style="medium">
          <color theme="2"/>
        </bottom>
      </border>
    </dxf>
    <dxf>
      <border>
        <bottom style="thin">
          <color theme="2"/>
        </bottom>
        <horizontal style="thin">
          <color theme="2"/>
        </horizontal>
      </border>
    </dxf>
  </dxfs>
  <tableStyles count="1" defaultPivotStyle="PivotStyleLight8">
    <tableStyle name="活動ログ" pivot="0" count="2" xr9:uid="{00000000-0011-0000-FFFF-FFFF00000000}">
      <tableStyleElement type="wholeTable" dxfId="19"/>
      <tableStyleElement type="headerRow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accent1">
                    <a:lumMod val="7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en-US" sz="1800">
                <a:solidFill>
                  <a:schemeClr val="accent1">
                    <a:lumMod val="75000"/>
                  </a:schemeClr>
                </a:solidFill>
              </a:rPr>
              <a:t>活動によって消費されたカロリー</a:t>
            </a:r>
          </a:p>
        </c:rich>
      </c:tx>
      <c:layout>
        <c:manualLayout>
          <c:xMode val="edge"/>
          <c:yMode val="edge"/>
          <c:x val="1.4528247989487869E-2"/>
          <c:y val="6.41229650215291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accent1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1208759161515066E-2"/>
          <c:y val="0.36579555006604564"/>
          <c:w val="0.84022933030807034"/>
          <c:h val="0.448219854871082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活動の追跡ツール!$A$3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活動の追跡ツール!$A$1</c:f>
              <c:strCache>
                <c:ptCount val="1"/>
                <c:pt idx="0">
                  <c:v>活動の追跡ツール</c:v>
                </c:pt>
              </c:strCache>
            </c:strRef>
          </c:cat>
          <c:val>
            <c:numRef>
              <c:f>活動の追跡ツール!$B$5</c:f>
              <c:numCache>
                <c:formatCode>0</c:formatCode>
                <c:ptCount val="1"/>
                <c:pt idx="0">
                  <c:v>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5-4E50-8E08-17A8A990922F}"/>
            </c:ext>
          </c:extLst>
        </c:ser>
        <c:ser>
          <c:idx val="1"/>
          <c:order val="1"/>
          <c:tx>
            <c:strRef>
              <c:f>活動の追跡ツール!$A$7</c:f>
              <c:strCache>
                <c:ptCount val="1"/>
                <c:pt idx="0">
                  <c:v>水泳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活動の追跡ツール!$A$1</c:f>
              <c:strCache>
                <c:ptCount val="1"/>
                <c:pt idx="0">
                  <c:v>活動の追跡ツール</c:v>
                </c:pt>
              </c:strCache>
            </c:strRef>
          </c:cat>
          <c:val>
            <c:numRef>
              <c:f>活動の追跡ツール!$B$9</c:f>
              <c:numCache>
                <c:formatCode>0</c:formatCode>
                <c:ptCount val="1"/>
                <c:pt idx="0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35-4E50-8E08-17A8A990922F}"/>
            </c:ext>
          </c:extLst>
        </c:ser>
        <c:ser>
          <c:idx val="2"/>
          <c:order val="2"/>
          <c:tx>
            <c:strRef>
              <c:f>活動の追跡ツール!$A$11</c:f>
              <c:strCache>
                <c:ptCount val="1"/>
                <c:pt idx="0">
                  <c:v>活動 3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活動の追跡ツール!$A$1</c:f>
              <c:strCache>
                <c:ptCount val="1"/>
                <c:pt idx="0">
                  <c:v>活動の追跡ツール</c:v>
                </c:pt>
              </c:strCache>
            </c:strRef>
          </c:cat>
          <c:val>
            <c:numRef>
              <c:f>活動の追跡ツール!$B$13</c:f>
              <c:numCache>
                <c:formatCode>0</c:formatCode>
                <c:ptCount val="1"/>
                <c:pt idx="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35-4E50-8E08-17A8A990922F}"/>
            </c:ext>
          </c:extLst>
        </c:ser>
        <c:ser>
          <c:idx val="3"/>
          <c:order val="3"/>
          <c:tx>
            <c:strRef>
              <c:f>活動の追跡ツール!$A$15</c:f>
              <c:strCache>
                <c:ptCount val="1"/>
                <c:pt idx="0">
                  <c:v>活動 4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活動の追跡ツール!$A$1</c:f>
              <c:strCache>
                <c:ptCount val="1"/>
                <c:pt idx="0">
                  <c:v>活動の追跡ツール</c:v>
                </c:pt>
              </c:strCache>
            </c:strRef>
          </c:cat>
          <c:val>
            <c:numRef>
              <c:f>活動の追跡ツール!$B$17</c:f>
              <c:numCache>
                <c:formatCode>0</c:formatCode>
                <c:ptCount val="1"/>
                <c:pt idx="0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35-4E50-8E08-17A8A990922F}"/>
            </c:ext>
          </c:extLst>
        </c:ser>
        <c:ser>
          <c:idx val="4"/>
          <c:order val="4"/>
          <c:tx>
            <c:strRef>
              <c:f>活動の追跡ツール!$A$19</c:f>
              <c:strCache>
                <c:ptCount val="1"/>
                <c:pt idx="0">
                  <c:v>活動 5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435-4E50-8E08-17A8A99092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活動の追跡ツール!$A$1</c:f>
              <c:strCache>
                <c:ptCount val="1"/>
                <c:pt idx="0">
                  <c:v>活動の追跡ツール</c:v>
                </c:pt>
              </c:strCache>
            </c:strRef>
          </c:cat>
          <c:val>
            <c:numRef>
              <c:f>活動の追跡ツール!$B$21</c:f>
              <c:numCache>
                <c:formatCode>0</c:formatCode>
                <c:ptCount val="1"/>
                <c:pt idx="0">
                  <c:v>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35-4E50-8E08-17A8A9909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94667488"/>
        <c:axId val="491718096"/>
      </c:barChart>
      <c:catAx>
        <c:axId val="4946674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91718096"/>
        <c:crosses val="autoZero"/>
        <c:auto val="1"/>
        <c:lblAlgn val="ctr"/>
        <c:lblOffset val="100"/>
        <c:noMultiLvlLbl val="0"/>
      </c:catAx>
      <c:valAx>
        <c:axId val="491718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49466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336229151803415"/>
          <c:y val="0.28856020448424341"/>
          <c:w val="0.10474831671682065"/>
          <c:h val="0.675385380748974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57150</xdr:rowOff>
    </xdr:from>
    <xdr:to>
      <xdr:col>11</xdr:col>
      <xdr:colOff>9525</xdr:colOff>
      <xdr:row>3</xdr:row>
      <xdr:rowOff>28575</xdr:rowOff>
    </xdr:to>
    <xdr:graphicFrame macro="">
      <xdr:nvGraphicFramePr>
        <xdr:cNvPr id="2" name="消費カロリー" descr="活動によって消費されたカロリーの合計を示す積み上げ横棒グラフ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リスト" displayName="リスト" ref="D5:K12" headerRowDxfId="17" dataDxfId="16">
  <tableColumns count="8">
    <tableColumn id="1" xr3:uid="{00000000-0010-0000-0000-000001000000}" name="日付" totalsRowLabel="集計" dataDxfId="15" totalsRowDxfId="14"/>
    <tableColumn id="2" xr3:uid="{00000000-0010-0000-0000-000002000000}" name="活動" dataDxfId="13" totalsRowDxfId="12"/>
    <tableColumn id="9" xr3:uid="{00000000-0010-0000-0000-000009000000}" name="開始時刻" dataDxfId="11" totalsRowDxfId="10"/>
    <tableColumn id="10" xr3:uid="{00000000-0010-0000-0000-00000A000000}" name="時間" dataDxfId="9" totalsRowDxfId="8"/>
    <tableColumn id="3" xr3:uid="{00000000-0010-0000-0000-000003000000}" name="合計" dataDxfId="7" totalsRowDxfId="6"/>
    <tableColumn id="4" xr3:uid="{00000000-0010-0000-0000-000004000000}" name="単位" dataDxfId="5" totalsRowDxfId="4">
      <calculatedColumnFormula>IFERROR(VLOOKUP(リスト[[#This Row],[活動]],ActivityLookup,2,FALSE),"")</calculatedColumnFormula>
    </tableColumn>
    <tableColumn id="5" xr3:uid="{00000000-0010-0000-0000-000005000000}" name="カロリー" dataDxfId="3" totalsRowDxfId="2"/>
    <tableColumn id="7" xr3:uid="{00000000-0010-0000-0000-000007000000}" name="メモ" totalsRowFunction="count" dataDxfId="1" totalsRowDxfId="0"/>
  </tableColumns>
  <tableStyleInfo name="活動ログ" showFirstColumn="0" showLastColumn="0" showRowStripes="1" showColumnStripes="0"/>
  <extLst>
    <ext xmlns:x14="http://schemas.microsoft.com/office/spreadsheetml/2009/9/main" uri="{504A1905-F514-4f6f-8877-14C23A59335A}">
      <x14:table altTextSummary="このテーブルに、日付、活動、開始時刻、期間、合計、カロリー、およびメモを入力します。単位は自動的に更新されます"/>
    </ext>
  </extLst>
</table>
</file>

<file path=xl/theme/theme11.xml><?xml version="1.0" encoding="utf-8"?>
<a:theme xmlns:a="http://schemas.openxmlformats.org/drawingml/2006/main" name="Office Theme">
  <a:themeElements>
    <a:clrScheme name="Activity Log">
      <a:dk1>
        <a:sysClr val="windowText" lastClr="000000"/>
      </a:dk1>
      <a:lt1>
        <a:sysClr val="window" lastClr="FFFFFF"/>
      </a:lt1>
      <a:dk2>
        <a:srgbClr val="414141"/>
      </a:dk2>
      <a:lt2>
        <a:srgbClr val="F0F0F0"/>
      </a:lt2>
      <a:accent1>
        <a:srgbClr val="F01414"/>
      </a:accent1>
      <a:accent2>
        <a:srgbClr val="2895BF"/>
      </a:accent2>
      <a:accent3>
        <a:srgbClr val="BF1A8D"/>
      </a:accent3>
      <a:accent4>
        <a:srgbClr val="FF9900"/>
      </a:accent4>
      <a:accent5>
        <a:srgbClr val="9B9B9B"/>
      </a:accent5>
      <a:accent6>
        <a:srgbClr val="CD865B"/>
      </a:accent6>
      <a:hlink>
        <a:srgbClr val="0095BF"/>
      </a:hlink>
      <a:folHlink>
        <a:srgbClr val="BF1A8D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K24"/>
  <sheetViews>
    <sheetView showGridLines="0" tabSelected="1" zoomScaleNormal="100" workbookViewId="0">
      <selection sqref="A1:C1"/>
    </sheetView>
  </sheetViews>
  <sheetFormatPr defaultRowHeight="30" customHeight="1" x14ac:dyDescent="0.25"/>
  <cols>
    <col min="1" max="1" width="14.44140625" style="23" customWidth="1"/>
    <col min="2" max="2" width="16.109375" style="23" customWidth="1"/>
    <col min="3" max="3" width="14" style="26" customWidth="1"/>
    <col min="4" max="4" width="14.33203125" style="23" customWidth="1"/>
    <col min="5" max="5" width="18.77734375" style="23" customWidth="1"/>
    <col min="6" max="6" width="11.33203125" style="23" customWidth="1"/>
    <col min="7" max="7" width="11.77734375" style="23" customWidth="1"/>
    <col min="8" max="8" width="9.77734375" style="23" customWidth="1"/>
    <col min="9" max="9" width="11.33203125" style="27" customWidth="1"/>
    <col min="10" max="10" width="10.44140625" style="1" customWidth="1"/>
    <col min="11" max="11" width="36.6640625" style="1" customWidth="1"/>
    <col min="12" max="16384" width="8.88671875" style="1"/>
  </cols>
  <sheetData>
    <row r="1" spans="1:11" ht="33" customHeight="1" x14ac:dyDescent="0.25">
      <c r="A1" s="51" t="s">
        <v>0</v>
      </c>
      <c r="B1" s="51"/>
      <c r="C1" s="52"/>
      <c r="D1" s="47"/>
      <c r="E1" s="48"/>
      <c r="F1" s="48"/>
      <c r="G1" s="48"/>
      <c r="H1" s="48"/>
      <c r="I1" s="48"/>
      <c r="J1" s="48"/>
      <c r="K1" s="48"/>
    </row>
    <row r="2" spans="1:11" ht="74.25" customHeight="1" x14ac:dyDescent="0.25">
      <c r="A2" s="49" t="s">
        <v>22</v>
      </c>
      <c r="B2" s="49"/>
      <c r="C2" s="50"/>
      <c r="D2" s="47"/>
      <c r="E2" s="48"/>
      <c r="F2" s="48"/>
      <c r="G2" s="48"/>
      <c r="H2" s="48"/>
      <c r="I2" s="48"/>
      <c r="J2" s="48"/>
      <c r="K2" s="48"/>
    </row>
    <row r="3" spans="1:11" ht="18" customHeight="1" x14ac:dyDescent="0.25">
      <c r="A3" s="39" t="s">
        <v>1</v>
      </c>
      <c r="B3" s="35">
        <f>SUMIF(リスト[活動],Category1,リスト[合計])</f>
        <v>19.46</v>
      </c>
      <c r="C3" s="3"/>
      <c r="D3" s="47"/>
      <c r="E3" s="48"/>
      <c r="F3" s="48"/>
      <c r="G3" s="48"/>
      <c r="H3" s="48"/>
      <c r="I3" s="48"/>
      <c r="J3" s="48"/>
      <c r="K3" s="48"/>
    </row>
    <row r="4" spans="1:11" ht="30" customHeight="1" x14ac:dyDescent="0.25">
      <c r="A4" s="39"/>
      <c r="B4" s="35"/>
      <c r="C4" s="4" t="s">
        <v>6</v>
      </c>
      <c r="D4" s="47"/>
      <c r="E4" s="48"/>
      <c r="F4" s="48"/>
      <c r="G4" s="48"/>
      <c r="H4" s="48"/>
      <c r="I4" s="48"/>
      <c r="J4" s="48"/>
      <c r="K4" s="48"/>
    </row>
    <row r="5" spans="1:11" ht="30" customHeight="1" x14ac:dyDescent="0.25">
      <c r="A5" s="39"/>
      <c r="B5" s="36">
        <f>SUMIF(リスト[活動],Category1,リスト[カロリー])</f>
        <v>847</v>
      </c>
      <c r="C5" s="5" t="s">
        <v>7</v>
      </c>
      <c r="D5" s="6" t="s">
        <v>11</v>
      </c>
      <c r="E5" s="7" t="s">
        <v>12</v>
      </c>
      <c r="F5" s="8" t="s">
        <v>13</v>
      </c>
      <c r="G5" s="9" t="s">
        <v>14</v>
      </c>
      <c r="H5" s="9" t="s">
        <v>5</v>
      </c>
      <c r="I5" s="6" t="s">
        <v>15</v>
      </c>
      <c r="J5" s="8" t="s">
        <v>7</v>
      </c>
      <c r="K5" s="7" t="s">
        <v>16</v>
      </c>
    </row>
    <row r="6" spans="1:11" ht="30" customHeight="1" thickBot="1" x14ac:dyDescent="0.3">
      <c r="A6" s="40"/>
      <c r="B6" s="37"/>
      <c r="C6" s="10"/>
      <c r="D6" s="11" t="s">
        <v>11</v>
      </c>
      <c r="E6" s="7" t="s">
        <v>1</v>
      </c>
      <c r="F6" s="28">
        <v>0.66666666666666663</v>
      </c>
      <c r="G6" s="30">
        <v>1.5972222222222224E-2</v>
      </c>
      <c r="H6" s="12">
        <v>3.66</v>
      </c>
      <c r="I6" s="13" t="str">
        <f>IFERROR(VLOOKUP(リスト[[#This Row],[活動]],ActivityLookup,2,FALSE),"")</f>
        <v>マイル</v>
      </c>
      <c r="J6" s="14">
        <v>173</v>
      </c>
      <c r="K6" s="7" t="s">
        <v>17</v>
      </c>
    </row>
    <row r="7" spans="1:11" ht="30" customHeight="1" thickTop="1" x14ac:dyDescent="0.25">
      <c r="A7" s="38" t="s">
        <v>2</v>
      </c>
      <c r="B7" s="35">
        <f>SUMIF(リスト[活動],Category2,リスト[合計])</f>
        <v>1700</v>
      </c>
      <c r="C7" s="15"/>
      <c r="D7" s="11" t="s">
        <v>11</v>
      </c>
      <c r="E7" s="7" t="s">
        <v>1</v>
      </c>
      <c r="F7" s="28">
        <v>0.60416666666666663</v>
      </c>
      <c r="G7" s="30">
        <v>3.125E-2</v>
      </c>
      <c r="H7" s="12">
        <v>7.8</v>
      </c>
      <c r="I7" s="13" t="str">
        <f>IFERROR(VLOOKUP(リスト[[#This Row],[活動]],ActivityLookup,2,FALSE),"")</f>
        <v>マイル</v>
      </c>
      <c r="J7" s="14">
        <v>330</v>
      </c>
      <c r="K7" s="7" t="s">
        <v>18</v>
      </c>
    </row>
    <row r="8" spans="1:11" ht="30" customHeight="1" x14ac:dyDescent="0.25">
      <c r="A8" s="39"/>
      <c r="B8" s="35"/>
      <c r="C8" s="4" t="s">
        <v>8</v>
      </c>
      <c r="D8" s="11" t="s">
        <v>11</v>
      </c>
      <c r="E8" s="7" t="s">
        <v>2</v>
      </c>
      <c r="F8" s="28">
        <v>0.41666666666666669</v>
      </c>
      <c r="G8" s="30">
        <v>2.0833333333333332E-2</v>
      </c>
      <c r="H8" s="12">
        <v>1700</v>
      </c>
      <c r="I8" s="13" t="str">
        <f>IFERROR(VLOOKUP(リスト[[#This Row],[活動]],ActivityLookup,2,FALSE),"")</f>
        <v>メートル</v>
      </c>
      <c r="J8" s="14">
        <v>237</v>
      </c>
      <c r="K8" s="7" t="s">
        <v>19</v>
      </c>
    </row>
    <row r="9" spans="1:11" ht="30" customHeight="1" x14ac:dyDescent="0.25">
      <c r="A9" s="39"/>
      <c r="B9" s="36">
        <f>SUMIF(リスト[活動],Category2,リスト[カロリー])</f>
        <v>237</v>
      </c>
      <c r="C9" s="5" t="s">
        <v>7</v>
      </c>
      <c r="D9" s="11" t="s">
        <v>11</v>
      </c>
      <c r="E9" s="7" t="s">
        <v>3</v>
      </c>
      <c r="F9" s="28">
        <v>0.5625</v>
      </c>
      <c r="G9" s="30">
        <v>2.4305555555555556E-2</v>
      </c>
      <c r="H9" s="12">
        <v>3227</v>
      </c>
      <c r="I9" s="13" t="str">
        <f>IFERROR(VLOOKUP(リスト[[#This Row],[活動]],ActivityLookup,2,FALSE),"")</f>
        <v>ステップ</v>
      </c>
      <c r="J9" s="14">
        <v>150</v>
      </c>
      <c r="K9" s="7"/>
    </row>
    <row r="10" spans="1:11" ht="30" customHeight="1" thickBot="1" x14ac:dyDescent="0.3">
      <c r="A10" s="40"/>
      <c r="B10" s="37"/>
      <c r="C10" s="16"/>
      <c r="D10" s="11" t="s">
        <v>11</v>
      </c>
      <c r="E10" s="7" t="s">
        <v>25</v>
      </c>
      <c r="F10" s="28">
        <v>0.22916666666666666</v>
      </c>
      <c r="G10" s="30">
        <v>2.0833333333333332E-2</v>
      </c>
      <c r="H10" s="12">
        <v>30</v>
      </c>
      <c r="I10" s="13" t="str">
        <f>IFERROR(VLOOKUP(リスト[[#This Row],[活動]],ActivityLookup,2,FALSE),"")</f>
        <v>回</v>
      </c>
      <c r="J10" s="14">
        <v>115</v>
      </c>
      <c r="K10" s="7"/>
    </row>
    <row r="11" spans="1:11" ht="30" customHeight="1" thickTop="1" x14ac:dyDescent="0.25">
      <c r="A11" s="38" t="s">
        <v>24</v>
      </c>
      <c r="B11" s="35">
        <f>SUMIF(リスト[活動],Category3,リスト[合計])</f>
        <v>3227</v>
      </c>
      <c r="C11" s="15"/>
      <c r="D11" s="11" t="s">
        <v>11</v>
      </c>
      <c r="E11" s="17" t="s">
        <v>4</v>
      </c>
      <c r="F11" s="29">
        <v>0.25</v>
      </c>
      <c r="G11" s="31">
        <v>3.125E-2</v>
      </c>
      <c r="H11" s="17">
        <v>5</v>
      </c>
      <c r="I11" s="18" t="str">
        <f>IFERROR(VLOOKUP(リスト[[#This Row],[活動]],ActivityLookup,2,FALSE),"")</f>
        <v>マイル</v>
      </c>
      <c r="J11" s="19">
        <v>345</v>
      </c>
      <c r="K11" s="32"/>
    </row>
    <row r="12" spans="1:11" ht="30" customHeight="1" x14ac:dyDescent="0.25">
      <c r="A12" s="39"/>
      <c r="B12" s="35"/>
      <c r="C12" s="4" t="s">
        <v>9</v>
      </c>
      <c r="D12" s="11" t="s">
        <v>11</v>
      </c>
      <c r="E12" s="17" t="s">
        <v>1</v>
      </c>
      <c r="F12" s="29">
        <v>0.41666666666666669</v>
      </c>
      <c r="G12" s="31">
        <v>2.7777777777777776E-2</v>
      </c>
      <c r="H12" s="17">
        <v>8</v>
      </c>
      <c r="I12" s="18" t="str">
        <f>IFERROR(VLOOKUP(リスト[[#This Row],[活動]],ActivityLookup,2,FALSE),"")</f>
        <v>マイル</v>
      </c>
      <c r="J12" s="19">
        <v>344</v>
      </c>
      <c r="K12" s="21"/>
    </row>
    <row r="13" spans="1:11" ht="30" customHeight="1" x14ac:dyDescent="0.25">
      <c r="A13" s="39"/>
      <c r="B13" s="36">
        <f>SUMIF(リスト[活動],Category3,リスト[カロリー])</f>
        <v>150</v>
      </c>
      <c r="C13" s="5" t="s">
        <v>7</v>
      </c>
      <c r="D13" s="22"/>
      <c r="F13" s="24"/>
      <c r="I13" s="25"/>
      <c r="K13" s="7"/>
    </row>
    <row r="14" spans="1:11" ht="30" customHeight="1" thickBot="1" x14ac:dyDescent="0.3">
      <c r="A14" s="39"/>
      <c r="B14" s="37"/>
      <c r="C14" s="3"/>
      <c r="D14" s="22"/>
      <c r="F14" s="24"/>
      <c r="I14" s="25"/>
      <c r="K14" s="7"/>
    </row>
    <row r="15" spans="1:11" ht="30" customHeight="1" thickTop="1" x14ac:dyDescent="0.25">
      <c r="A15" s="38" t="s">
        <v>26</v>
      </c>
      <c r="B15" s="35">
        <f>SUMIF(リスト[活動],Category4,リスト[合計])</f>
        <v>30</v>
      </c>
      <c r="C15" s="15"/>
      <c r="D15" s="22"/>
      <c r="F15" s="24"/>
      <c r="I15" s="25"/>
      <c r="K15" s="7"/>
    </row>
    <row r="16" spans="1:11" ht="30" customHeight="1" x14ac:dyDescent="0.25">
      <c r="A16" s="39"/>
      <c r="B16" s="35"/>
      <c r="C16" s="4" t="s">
        <v>10</v>
      </c>
      <c r="D16" s="22"/>
      <c r="F16" s="24"/>
      <c r="I16" s="25"/>
      <c r="K16" s="20"/>
    </row>
    <row r="17" spans="1:9" ht="30" customHeight="1" x14ac:dyDescent="0.25">
      <c r="A17" s="39"/>
      <c r="B17" s="36">
        <f>SUMIF(リスト[活動],Category4,リスト[カロリー])</f>
        <v>115</v>
      </c>
      <c r="C17" s="5" t="s">
        <v>7</v>
      </c>
      <c r="D17" s="22"/>
      <c r="F17" s="24"/>
      <c r="I17" s="25"/>
    </row>
    <row r="18" spans="1:9" ht="30" customHeight="1" thickBot="1" x14ac:dyDescent="0.3">
      <c r="A18" s="39"/>
      <c r="B18" s="37"/>
      <c r="C18" s="16"/>
      <c r="D18" s="22"/>
      <c r="F18" s="24"/>
      <c r="I18" s="25"/>
    </row>
    <row r="19" spans="1:9" ht="30" customHeight="1" thickTop="1" x14ac:dyDescent="0.25">
      <c r="A19" s="45" t="s">
        <v>4</v>
      </c>
      <c r="B19" s="35">
        <f>SUMIF(リスト[活動],Category5,リスト[合計])</f>
        <v>5</v>
      </c>
      <c r="C19" s="15"/>
      <c r="D19" s="22"/>
      <c r="F19" s="24"/>
      <c r="I19" s="25"/>
    </row>
    <row r="20" spans="1:9" ht="30" customHeight="1" x14ac:dyDescent="0.25">
      <c r="A20" s="46"/>
      <c r="B20" s="35"/>
      <c r="C20" s="4" t="s">
        <v>6</v>
      </c>
      <c r="D20" s="22"/>
      <c r="F20" s="24"/>
      <c r="I20" s="25"/>
    </row>
    <row r="21" spans="1:9" ht="30" customHeight="1" x14ac:dyDescent="0.25">
      <c r="A21" s="46"/>
      <c r="B21" s="36">
        <f>SUMIF(リスト[活動],Category5,リスト[カロリー])</f>
        <v>345</v>
      </c>
      <c r="C21" s="5" t="s">
        <v>7</v>
      </c>
      <c r="D21" s="22"/>
      <c r="F21" s="24"/>
      <c r="I21" s="25"/>
    </row>
    <row r="22" spans="1:9" ht="30" customHeight="1" thickBot="1" x14ac:dyDescent="0.3">
      <c r="A22" s="46"/>
      <c r="B22" s="37"/>
      <c r="C22" s="3"/>
      <c r="D22" s="22"/>
      <c r="F22" s="24"/>
      <c r="I22" s="25"/>
    </row>
    <row r="23" spans="1:9" ht="30" customHeight="1" thickTop="1" x14ac:dyDescent="0.25">
      <c r="A23" s="41" t="s">
        <v>5</v>
      </c>
      <c r="B23" s="43">
        <f>SUM(B21,B17,B13,B9,B5)</f>
        <v>1694</v>
      </c>
      <c r="C23" s="33" t="s">
        <v>7</v>
      </c>
      <c r="D23" s="22"/>
      <c r="F23" s="24"/>
      <c r="I23" s="25"/>
    </row>
    <row r="24" spans="1:9" ht="30" customHeight="1" x14ac:dyDescent="0.25">
      <c r="A24" s="42"/>
      <c r="B24" s="44"/>
      <c r="C24" s="34"/>
      <c r="D24" s="22"/>
      <c r="F24" s="24"/>
      <c r="I24" s="25"/>
    </row>
  </sheetData>
  <mergeCells count="21">
    <mergeCell ref="D1:K4"/>
    <mergeCell ref="A2:C2"/>
    <mergeCell ref="A3:A6"/>
    <mergeCell ref="B3:B4"/>
    <mergeCell ref="B5:B6"/>
    <mergeCell ref="A1:C1"/>
    <mergeCell ref="B7:B8"/>
    <mergeCell ref="B9:B10"/>
    <mergeCell ref="A7:A10"/>
    <mergeCell ref="A23:A24"/>
    <mergeCell ref="B23:B24"/>
    <mergeCell ref="A11:A14"/>
    <mergeCell ref="A15:A18"/>
    <mergeCell ref="A19:A22"/>
    <mergeCell ref="C23:C24"/>
    <mergeCell ref="B11:B12"/>
    <mergeCell ref="B13:B14"/>
    <mergeCell ref="B19:B20"/>
    <mergeCell ref="B21:B22"/>
    <mergeCell ref="B15:B16"/>
    <mergeCell ref="B17:B18"/>
  </mergeCells>
  <phoneticPr fontId="22"/>
  <dataValidations count="23">
    <dataValidation type="list" errorStyle="warning" allowBlank="1" showInputMessage="1" showErrorMessage="1" error="リストから活動を選択します。セル A3 から A19 のカテゴリをカスタマイズして、リストを更新します。[キャンセル] を選択して、Alt キーを押しながら下方向キーを押し、オプションを表示します。下方向キーで移動し、Enter キーを押して選択します" sqref="E6:E12" xr:uid="{00000000-0002-0000-0000-000000000000}">
      <formula1>ActivityList</formula1>
    </dataValidation>
    <dataValidation type="custom" errorStyle="warning" allowBlank="1" showInputMessage="1" showErrorMessage="1" errorTitle="エラー" error="グラフでは、ログに入力したカロリーがここでまとめられています。変更すると、エラーが発生する可能性があります。これを変更する場合は、[はい] をクリックし、それ以外の場合は [キャンセル] をクリックします。" sqref="C23:C24" xr:uid="{00000000-0002-0000-0000-000001000000}">
      <formula1>"カロリー"</formula1>
    </dataValidation>
    <dataValidation type="custom" errorStyle="warning" allowBlank="1" showInputMessage="1" showErrorMessage="1" errorTitle="エラー" error="チャートでは、ログに入力したカロリーがここでまとめられています。変更すると、エラーが発生する可能性があります。これを変更する場合は、[はい] をクリックし、そうでない場合は [キャンセル] をクリックします。" sqref="C5 C9 C13 C17 C21" xr:uid="{00000000-0002-0000-0000-000002000000}">
      <formula1>"カロリー"</formula1>
    </dataValidation>
    <dataValidation allowBlank="1" showInputMessage="1" showErrorMessage="1" prompt="このワークシートに活動の追跡ツールを作成します。タイトルはこのセル、情報は下のセル、グラフは右のセルに表示されます。リスト テーブルに詳細を入力し、セル A3 から A19 に活動を入力します" sqref="A1:C1" xr:uid="{00000000-0002-0000-0000-000004000000}"/>
    <dataValidation allowBlank="1" showInputMessage="1" showErrorMessage="1" prompt="この見出しの下にあるこの列に日付を入力します" sqref="D5" xr:uid="{00000000-0002-0000-0000-000005000000}"/>
    <dataValidation allowBlank="1" showInputMessage="1" showErrorMessage="1" prompt="この見出しの下にあるこの列で活動を選択します。セル A3 から A19 のカテゴリをカスタマイズして、リストを更新します。Alt キーを押しながら下方向キーを押し、オプションを表示します。下方向キーで移動し、Enter キーを押して選択します" sqref="E5" xr:uid="{00000000-0002-0000-0000-000006000000}"/>
    <dataValidation allowBlank="1" showInputMessage="1" showErrorMessage="1" prompt="この見出しの下にあるこの列に開始時刻を入力します" sqref="F5" xr:uid="{00000000-0002-0000-0000-000007000000}"/>
    <dataValidation allowBlank="1" showInputMessage="1" showErrorMessage="1" prompt="この見出しの下にあるこの列に期間を入力します" sqref="G5" xr:uid="{00000000-0002-0000-0000-000008000000}"/>
    <dataValidation allowBlank="1" showInputMessage="1" showErrorMessage="1" prompt="この見出しの下にあるこの列に合計を入力します" sqref="H5" xr:uid="{00000000-0002-0000-0000-000009000000}"/>
    <dataValidation allowBlank="1" showInputMessage="1" showErrorMessage="1" prompt="この見出しの下にあるこの列では、単位が自動的に更新されます。" sqref="I5" xr:uid="{00000000-0002-0000-0000-00000A000000}"/>
    <dataValidation allowBlank="1" showInputMessage="1" showErrorMessage="1" prompt="この見出しの下にあるこの列にカロリーを入力します" sqref="J5" xr:uid="{00000000-0002-0000-0000-00000B000000}"/>
    <dataValidation allowBlank="1" showInputMessage="1" showErrorMessage="1" prompt="この見出しの下にあるこの列にメモを入力します" sqref="K5" xr:uid="{00000000-0002-0000-0000-00000C000000}"/>
    <dataValidation allowBlank="1" showInputMessage="1" showErrorMessage="1" prompt="このセルに活動 1 を入力します。リスト テーブルでは、セル A3 から A19 に入力された活動カテゴリが自動的に更新されます。右側のセルのデータが自動的に更新されます" sqref="A3:A6" xr:uid="{00000000-0002-0000-0000-00000D000000}"/>
    <dataValidation allowBlank="1" showInputMessage="1" showErrorMessage="1" prompt="このセルと下のセルのデータが自動的に更新されます。右のセルで単位を選択します" sqref="B3:B4 B7:B8 B11:B12 B15:B16 B19:B20" xr:uid="{00000000-0002-0000-0000-00000E000000}"/>
    <dataValidation allowBlank="1" showInputMessage="1" showErrorMessage="1" prompt="このセルでは、活動によって消費されたカロリーが自動計算されます。カロリー ラベルは、右のセルに表示されます" sqref="B21:B22 B17:B18 B13:B14 B9:B10 B5:B6" xr:uid="{00000000-0002-0000-0000-000011000000}"/>
    <dataValidation allowBlank="1" showInputMessage="1" showErrorMessage="1" prompt="このセルに活動 2 を入力します。右のセルのデータが自動的に更新されます" sqref="A7:A10" xr:uid="{00000000-0002-0000-0000-000012000000}"/>
    <dataValidation allowBlank="1" showInputMessage="1" showErrorMessage="1" prompt="このセルに活動 3 を入力します。右のセルのデータが自動的に更新されます" sqref="A11:A14" xr:uid="{00000000-0002-0000-0000-000013000000}"/>
    <dataValidation allowBlank="1" showInputMessage="1" showErrorMessage="1" prompt="このセルに活動 4 を入力します。右のセルのデータが自動的に更新されます" sqref="A15:A18" xr:uid="{00000000-0002-0000-0000-000014000000}"/>
    <dataValidation allowBlank="1" showInputMessage="1" showErrorMessage="1" prompt="このセルに活動 5 を入力します。右のセルのデータが自動的に更新されます。セル B23 では、消費されたカロリーの合計が自動的に計算されます" sqref="A19:A22" xr:uid="{00000000-0002-0000-0000-000015000000}"/>
    <dataValidation allowBlank="1" showInputMessage="1" showErrorMessage="1" prompt="合計は右のセルで自動的に計算されます" sqref="A23:A24" xr:uid="{00000000-0002-0000-0000-000016000000}"/>
    <dataValidation allowBlank="1" showInputMessage="1" showErrorMessage="1" prompt="合計はこのセルで自動的に計算されます。カロリー ラベルは、右のセルに表示されます" sqref="B23:B24" xr:uid="{00000000-0002-0000-0000-000017000000}"/>
    <dataValidation allowBlank="1" showInputMessage="1" showErrorMessage="1" prompt="このセルには、活動によって消費されたカロリーの合計を示す積み上げ横棒グラフが表示されます。下のテーブルに詳細を入力します。" sqref="D1:K4" xr:uid="{53892C7E-C60C-4E4A-B49C-A4BE86DFF17D}"/>
    <dataValidation type="list" errorStyle="warning" allowBlank="1" showInputMessage="1" showErrorMessage="1" error="このセルのリストから単位を選択します。[キャンセル] を選択し、Alt キーを押しながら下方向キーを押してオプションを選択し、下方向キーを押して Enter キーを押して選択します。" prompt="このセルで、単位を選択します。Alt キーを押しながら下方向キーを押し、オプションを表示します。下方向キーで移動し、Enter キーを押して選択します。カロリー ラベルは、下のセルに表示されます" sqref="C4 C8 C12 C16 C20" xr:uid="{2AE8E0E8-E038-473D-8685-6F09765DC48B}">
      <formula1>"マイル,キロメートル,ステップ,周,ヤード,メートル,回,分"</formula1>
    </dataValidation>
  </dataValidations>
  <printOptions horizontalCentered="1"/>
  <pageMargins left="0.25" right="0.25" top="0.5" bottom="0.5" header="0.3" footer="0.3"/>
  <pageSetup paperSize="9" scale="45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C8"/>
  <sheetViews>
    <sheetView showGridLines="0" zoomScaleNormal="100" workbookViewId="0"/>
  </sheetViews>
  <sheetFormatPr defaultRowHeight="21.75" customHeight="1" x14ac:dyDescent="0.25"/>
  <cols>
    <col min="1" max="1" width="1.77734375" style="1" customWidth="1"/>
    <col min="2" max="2" width="24.33203125" style="1" customWidth="1"/>
    <col min="3" max="3" width="27.44140625" style="1" customWidth="1"/>
    <col min="4" max="16384" width="8.88671875" style="1"/>
  </cols>
  <sheetData>
    <row r="1" spans="2:3" ht="36.75" customHeight="1" x14ac:dyDescent="0.25">
      <c r="B1" s="53" t="s">
        <v>20</v>
      </c>
      <c r="C1" s="53"/>
    </row>
    <row r="2" spans="2:3" ht="29.25" customHeight="1" x14ac:dyDescent="0.25">
      <c r="B2" s="54" t="s">
        <v>23</v>
      </c>
      <c r="C2" s="54"/>
    </row>
    <row r="3" spans="2:3" ht="29.25" customHeight="1" x14ac:dyDescent="0.25">
      <c r="B3" s="2" t="s">
        <v>12</v>
      </c>
      <c r="C3" s="2" t="s">
        <v>21</v>
      </c>
    </row>
    <row r="4" spans="2:3" ht="21.75" customHeight="1" x14ac:dyDescent="0.25">
      <c r="B4" s="1" t="str">
        <f>TRIM(Category1)</f>
        <v>自転車</v>
      </c>
      <c r="C4" s="1" t="str">
        <f>Category1Unit</f>
        <v>マイル</v>
      </c>
    </row>
    <row r="5" spans="2:3" ht="21.75" customHeight="1" x14ac:dyDescent="0.25">
      <c r="B5" s="1" t="str">
        <f>TRIM(Category2)</f>
        <v>水泳</v>
      </c>
      <c r="C5" s="1" t="str">
        <f>Category2Unit</f>
        <v>メートル</v>
      </c>
    </row>
    <row r="6" spans="2:3" ht="21.75" customHeight="1" x14ac:dyDescent="0.25">
      <c r="B6" s="1" t="str">
        <f>TRIM(Category3)</f>
        <v>活動 3</v>
      </c>
      <c r="C6" s="1" t="str">
        <f>Category3Unit</f>
        <v>ステップ</v>
      </c>
    </row>
    <row r="7" spans="2:3" ht="21.75" customHeight="1" x14ac:dyDescent="0.25">
      <c r="B7" s="1" t="str">
        <f>TRIM(Category4)</f>
        <v>活動 4</v>
      </c>
      <c r="C7" s="1" t="str">
        <f>Category4Unit</f>
        <v>回</v>
      </c>
    </row>
    <row r="8" spans="2:3" ht="21.75" customHeight="1" x14ac:dyDescent="0.25">
      <c r="B8" s="1" t="str">
        <f>TRIM(Category5)</f>
        <v>活動 5</v>
      </c>
      <c r="C8" s="1" t="str">
        <f>Category5Unit</f>
        <v>マイル</v>
      </c>
    </row>
  </sheetData>
  <mergeCells count="2">
    <mergeCell ref="B1:C1"/>
    <mergeCell ref="B2:C2"/>
  </mergeCells>
  <phoneticPr fontId="22"/>
  <pageMargins left="0.7" right="0.7" top="0.75" bottom="0.75" header="0.3" footer="0.3"/>
  <pageSetup paperSize="9" orientation="portrait" r:id="rId1"/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2.xml><?xml version="1.0" encoding="utf-8"?>
<ds:datastoreItem xmlns:ds="http://schemas.openxmlformats.org/officeDocument/2006/customXml" ds:itemID="{DA368851-0EC2-4C8D-8960-CC9E614BF6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125D488F-1ECA-4FC5-A47B-1B06F02B4B3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3.xml><?xml version="1.0" encoding="utf-8"?>
<ds:datastoreItem xmlns:ds="http://schemas.openxmlformats.org/officeDocument/2006/customXml" ds:itemID="{2FD4C7CD-381F-4F90-BEB3-8BE82CE9B321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TM00000027</ap:Template>
  <ap:DocSecurity>0</ap:DocSecurity>
  <ap:ScaleCrop>false</ap:ScaleCrop>
  <ap:HeadingPairs>
    <vt:vector baseType="variant" size="4">
      <vt:variant>
        <vt:lpstr>ワークシート</vt:lpstr>
      </vt:variant>
      <vt:variant>
        <vt:i4>2</vt:i4>
      </vt:variant>
      <vt:variant>
        <vt:lpstr>名前付き一覧</vt:lpstr>
      </vt:variant>
      <vt:variant>
        <vt:i4>13</vt:i4>
      </vt:variant>
    </vt:vector>
  </ap:HeadingPairs>
  <ap:TitlesOfParts>
    <vt:vector baseType="lpstr" size="15">
      <vt:lpstr>活動の追跡ツール</vt:lpstr>
      <vt:lpstr>活動リスト</vt:lpstr>
      <vt:lpstr>ActivityList</vt:lpstr>
      <vt:lpstr>ActivityLookup</vt:lpstr>
      <vt:lpstr>AllOthers</vt:lpstr>
      <vt:lpstr>Category1</vt:lpstr>
      <vt:lpstr>Category1Unit</vt:lpstr>
      <vt:lpstr>Category2</vt:lpstr>
      <vt:lpstr>Category2Unit</vt:lpstr>
      <vt:lpstr>Category3</vt:lpstr>
      <vt:lpstr>Category3Unit</vt:lpstr>
      <vt:lpstr>Category4</vt:lpstr>
      <vt:lpstr>Category4Unit</vt:lpstr>
      <vt:lpstr>Category5</vt:lpstr>
      <vt:lpstr>Category5Unit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2022-11-10T06:19:12Z</dcterms:created>
  <dcterms:modified xsi:type="dcterms:W3CDTF">2022-12-14T03:43:04Z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