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91.xml" ContentType="application/vnd.openxmlformats-officedocument.spreadsheetml.table+xml"/>
  <Override PartName="/xl/tables/table82.xml" ContentType="application/vnd.openxmlformats-officedocument.spreadsheetml.table+xml"/>
  <Override PartName="/xl/tables/table113.xml" ContentType="application/vnd.openxmlformats-officedocument.spreadsheetml.table+xml"/>
  <Override PartName="/xl/tables/table104.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75.xml" ContentType="application/vnd.openxmlformats-officedocument.spreadsheetml.table+xml"/>
  <Override PartName="/xl/tables/table26.xml" ContentType="application/vnd.openxmlformats-officedocument.spreadsheetml.table+xml"/>
  <Override PartName="/xl/tables/table67.xml" ContentType="application/vnd.openxmlformats-officedocument.spreadsheetml.table+xml"/>
  <Override PartName="/xl/tables/table18.xml" ContentType="application/vnd.openxmlformats-officedocument.spreadsheetml.table+xml"/>
  <Override PartName="/xl/tables/table59.xml" ContentType="application/vnd.openxmlformats-officedocument.spreadsheetml.table+xml"/>
  <Override PartName="/xl/tables/table410.xml" ContentType="application/vnd.openxmlformats-officedocument.spreadsheetml.table+xml"/>
  <Override PartName="/xl/tables/table311.xml" ContentType="application/vnd.openxmlformats-officedocument.spreadsheetml.table+xml"/>
  <Override PartName="/xl/worksheets/sheet13.xml" ContentType="application/vnd.openxmlformats-officedocument.spreadsheetml.worksheet+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44.xml" ContentType="application/vnd.openxmlformats-officedocument.spreadsheetml.worksheet+xml"/>
  <Override PartName="/xl/tables/table1212.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xr:revisionPtr revIDLastSave="0" documentId="13_ncr:1_{3038FD24-75B6-4A67-AC8A-04377CF0C9FF}" xr6:coauthVersionLast="47" xr6:coauthVersionMax="47" xr10:uidLastSave="{00000000-0000-0000-0000-000000000000}"/>
  <bookViews>
    <workbookView xWindow="-120" yWindow="-120" windowWidth="29040" windowHeight="17640" activeTab="1" xr2:uid="{00000000-000D-0000-FFFF-FFFF00000000}"/>
  </bookViews>
  <sheets>
    <sheet name="Inizio" sheetId="5" r:id="rId1"/>
    <sheet name="Spese" sheetId="1" r:id="rId2"/>
    <sheet name="Entrate" sheetId="2" r:id="rId3"/>
    <sheet name="Riepilogo profitti - perdite"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3" l="1"/>
  <c r="B1" i="3"/>
  <c r="D1" i="2"/>
  <c r="B1" i="2"/>
  <c r="C32" i="1" l="1"/>
  <c r="D32" i="1"/>
  <c r="G24" i="1"/>
  <c r="H24" i="1"/>
  <c r="C25" i="1"/>
  <c r="D25" i="1"/>
  <c r="G19" i="1"/>
  <c r="H19" i="1"/>
  <c r="C19" i="1"/>
  <c r="D19" i="1"/>
  <c r="G11" i="1"/>
  <c r="H11" i="1"/>
  <c r="C11" i="1"/>
  <c r="D11" i="1"/>
  <c r="H4" i="1" l="1"/>
  <c r="G4" i="1"/>
  <c r="C6" i="3" s="1"/>
  <c r="F7" i="2"/>
  <c r="F8" i="2"/>
  <c r="F9" i="2"/>
  <c r="F13" i="2"/>
  <c r="F14" i="2"/>
  <c r="F15" i="2"/>
  <c r="F19" i="2"/>
  <c r="F20" i="2"/>
  <c r="F21" i="2"/>
  <c r="F25" i="2"/>
  <c r="F26" i="2"/>
  <c r="F27" i="2"/>
  <c r="F28" i="2"/>
  <c r="G7" i="2"/>
  <c r="G8" i="2"/>
  <c r="G9" i="2"/>
  <c r="G13" i="2"/>
  <c r="G14" i="2"/>
  <c r="G15" i="2"/>
  <c r="G19" i="2"/>
  <c r="G20" i="2"/>
  <c r="G21" i="2"/>
  <c r="G25" i="2"/>
  <c r="G26" i="2"/>
  <c r="G27" i="2"/>
  <c r="G28" i="2"/>
  <c r="G29" i="2" l="1"/>
  <c r="F22" i="2"/>
  <c r="F29" i="2"/>
  <c r="G22" i="2"/>
  <c r="G16" i="2"/>
  <c r="F16" i="2"/>
  <c r="F10" i="2"/>
  <c r="G10" i="2"/>
  <c r="D6" i="3"/>
  <c r="G4" i="2" l="1"/>
  <c r="C5" i="3"/>
  <c r="C8" i="3" s="1"/>
  <c r="F4" i="2"/>
  <c r="D5" i="3" s="1"/>
  <c r="D8" i="3" l="1"/>
</calcChain>
</file>

<file path=xl/sharedStrings.xml><?xml version="1.0" encoding="utf-8"?>
<sst xmlns="http://schemas.openxmlformats.org/spreadsheetml/2006/main" count="149" uniqueCount="99">
  <si>
    <t>INFORMAZIONI SU QUESTO MODELLO</t>
  </si>
  <si>
    <t>Questa cartella di lavoro Budget evento consente di tenere traccia delle spese sostenute e dei ricavi ottenuti da un evento.</t>
  </si>
  <si>
    <t>Immettere il nome dell'evento e i dettagli nelle tabelle nei fogli di lavoro Uscite ed Entrate.</t>
  </si>
  <si>
    <t>Il totale delle uscite e il totale delle entrate vengono calcolati automaticamente.</t>
  </si>
  <si>
    <t>Il riepilogo e il grafico dei profitti e delle perdite vengono aggiornati automaticamente nel foglio di lavoro Riepilogo profitti-perdite.</t>
  </si>
  <si>
    <t>Nota: </t>
  </si>
  <si>
    <t xml:space="preserve">Nella colonna A di ciascun foglio di lavoro sono disponibili altre istruzioni. Questo testo è stato nascosto intenzionalmente. Per rimuovere il testo, selezionare la colonna A, quindi selezionare ELIMINA. </t>
  </si>
  <si>
    <t>Per altre informazioni sulle tabelle, premere MAIUSC, quindi F10 in una tabella, selezionare l'opzione TABELLA, quindi selezionare TESTO ALTERNATIVO</t>
  </si>
  <si>
    <t>Immettere le spese stimate ed effettive per ogni categoria nelle rispettive tabelle in questo foglio di lavoro e il nome dell'evento nella cella D1 per personalizzare il titolo di questo e altri fogli di lavoro. Il sottotitolo di questo foglio di lavoro si trova nella cella H1. Nelle celle di questa colonna sono disponibili istruzioni utili per l'uso di questo foglio di lavoro. L'istruzione successiva si trova nella cella A3.</t>
  </si>
  <si>
    <t>L'etichetta Totale uscite si trova nella cella a destra, l'etichetta Stimate nella cella G3 e l'etichetta Effettive in H3.</t>
  </si>
  <si>
    <t>Il totale delle uscite stimate nella cella G4 e il totale delle uscite effettive nella cella H4 vengono calcolati automaticamente. L'istruzione successiva si trova nella cella A6.</t>
  </si>
  <si>
    <t>Immettere le spese relative al sito nella tabella a partire dalla cella a destra e le spese per i rinfreschi nella tabella a partire dalla cella F6. L'istruzione successiva si trova nella cella A13.</t>
  </si>
  <si>
    <t>Immettere le spese relative alle decorazioni nella tabella a partire dalla cella a destra e le spese per il programma nella tabella a partire dalla cella F13. L'istruzione successiva si trova nella cella A21.</t>
  </si>
  <si>
    <t>Immettere le spese relative alla pubblicità nella tabella a partire dalla cella a destra e le spese per i premi nella tabella a partire dalla cella F21. L'istruzione successiva si trova nella cella A27</t>
  </si>
  <si>
    <t>Immettere le spese varie nella tabella a partire dalla cella a destra.</t>
  </si>
  <si>
    <t>Budget evento per</t>
  </si>
  <si>
    <t>TOTALE SPESE</t>
  </si>
  <si>
    <t>Sito</t>
  </si>
  <si>
    <t>Spese per sala e hall</t>
  </si>
  <si>
    <t>Personale del sito</t>
  </si>
  <si>
    <t>Apparecchiature</t>
  </si>
  <si>
    <t>Tavoli e sedie</t>
  </si>
  <si>
    <t>Totale</t>
  </si>
  <si>
    <t>Decorazioni</t>
  </si>
  <si>
    <t>Fiori</t>
  </si>
  <si>
    <t>Candele</t>
  </si>
  <si>
    <t>Illuminazione</t>
  </si>
  <si>
    <t>Palloncini</t>
  </si>
  <si>
    <t>Forniture carta</t>
  </si>
  <si>
    <t>Pubblicità</t>
  </si>
  <si>
    <t>Grafica</t>
  </si>
  <si>
    <t>Fotocopie/stampa</t>
  </si>
  <si>
    <t>Affrancatura</t>
  </si>
  <si>
    <t>Varie</t>
  </si>
  <si>
    <t>Telefono</t>
  </si>
  <si>
    <t>Trasporti</t>
  </si>
  <si>
    <t>Cancelleria</t>
  </si>
  <si>
    <t>Servizi fax</t>
  </si>
  <si>
    <t>Stimate</t>
  </si>
  <si>
    <t>Nome evento</t>
  </si>
  <si>
    <t>Effettive</t>
  </si>
  <si>
    <t>Rinfresco</t>
  </si>
  <si>
    <t>Cibo</t>
  </si>
  <si>
    <t>Bevande</t>
  </si>
  <si>
    <t>Biancheria da tavola</t>
  </si>
  <si>
    <t>Personale e mance</t>
  </si>
  <si>
    <t>Programma</t>
  </si>
  <si>
    <t>Musicisti</t>
  </si>
  <si>
    <t>Relatori</t>
  </si>
  <si>
    <t>Viaggio</t>
  </si>
  <si>
    <t>Hotel</t>
  </si>
  <si>
    <t>Altro</t>
  </si>
  <si>
    <t>Premi</t>
  </si>
  <si>
    <t>Nastri/targhe/coppe</t>
  </si>
  <si>
    <t>Regali</t>
  </si>
  <si>
    <t>Immettere le entrate stimate ed effettive per ogni categoria nelle rispettive tabelle in questo foglio di lavoro. Il titolo di questo foglio di lavoro viene aggiornato automaticamente nelle celle a destra. Il sottotitolo si trova nella cella G1. Nelle celle di questa colonna sono disponibili istruzioni utili per l'uso di questo foglio di lavoro. L'istruzione successiva si trova nella cella A3.</t>
  </si>
  <si>
    <t>L'etichetta Totale entrate si trova nella cella a destra, l'etichetta Stimate nella cella F3 e l'etichetta Effettive in G3.</t>
  </si>
  <si>
    <t>Il totale delle entrate stimate viene calcolato automaticamente nella cella F4 e il totale delle entrate effettive in G4.</t>
  </si>
  <si>
    <t>L'etichetta Ingressi si trova nella cella a destra.</t>
  </si>
  <si>
    <t>Immettere il numero stimato ed effettivo di ingressi con i costi dei biglietti nella tabella a partire dalla cella a destra. Le entrate stimate ed effettive derivanti dagli ingressi vengono calcolate automaticamente. L'istruzione successiva si trova nella cella A11.</t>
  </si>
  <si>
    <t>L'etichetta Annunci in programma si trova nella cella a destra.</t>
  </si>
  <si>
    <t>Immettere il numero stimato ed effettivo di annunci in programma con le relative tariffe nella tabella a partire dalla cella a destra. Le entrate stimate ed effettive derivanti dagli annunci vengono calcolate automaticamente. L'istruzione successiva si trova nella cella A17.</t>
  </si>
  <si>
    <t>L'etichetta Espositori/fornitori si trova nella cella a destra.</t>
  </si>
  <si>
    <t>Immettere il numero stimato ed effettivo di espositori o fornitori con le tariffe degli stand nella tabella a partire dalla cella a destra. Le entrate stimate ed effettive vengono calcolate automaticamente. L'istruzione successiva si trova nella cella A23.</t>
  </si>
  <si>
    <t>L'etichetta Vendita di articoli si trova nella cella a destra.</t>
  </si>
  <si>
    <t>Immettere il numero stimato ed effettivo di articoli venduti con i rispettivi prezzi nella tabella a partire dalla cella a destra. Le entrate stimate ed effettive vengono calcolate automaticamente.</t>
  </si>
  <si>
    <t>TOTALE ENTRATE</t>
  </si>
  <si>
    <t>INGRESSI</t>
  </si>
  <si>
    <t>N. stimato</t>
  </si>
  <si>
    <t>ANNUNCI IN PROGRAMMA</t>
  </si>
  <si>
    <t>ESPOSITORI/FORNITORI</t>
  </si>
  <si>
    <t>VENDITA DI ARTICOLI</t>
  </si>
  <si>
    <t>N. effettivo</t>
  </si>
  <si>
    <t>Tipo</t>
  </si>
  <si>
    <t>Adulti</t>
  </si>
  <si>
    <t>Bambini</t>
  </si>
  <si>
    <t>Copertine</t>
  </si>
  <si>
    <t>Mezze pagine</t>
  </si>
  <si>
    <t>Quarti di pagina</t>
  </si>
  <si>
    <t>Stand grandi</t>
  </si>
  <si>
    <t>Stand medi</t>
  </si>
  <si>
    <t>Stand piccoli</t>
  </si>
  <si>
    <t>Articolo</t>
  </si>
  <si>
    <t>Prezzo</t>
  </si>
  <si>
    <t>Entrate stimate</t>
  </si>
  <si>
    <t>ENTRATE</t>
  </si>
  <si>
    <t>Entrate effettive</t>
  </si>
  <si>
    <t>Il riepilogo e il grafico dei profitti e delle perdite che mostra il totale delle entrate e delle uscite vengono creati automaticamente in questo foglio di lavoro. Il titolo di questo foglio di lavoro viene aggiornato automaticamente nelle celle a destra. Il sottotitolo si trova nelle celle G1 e G2. Nelle celle di questa colonna sono disponibili istruzioni utili per l'uso di questo foglio di lavoro. L'istruzione successiva si trova nella cella A3.</t>
  </si>
  <si>
    <t>Il grafico a barre che confronta le entrate e le uscite stimate ed effettive si trova nella cella E3.</t>
  </si>
  <si>
    <t>La tabella di riepilogo che inizia nella cella a destra si aggiorna automaticamente. L'istruzione successiva si trova nella cella A8.</t>
  </si>
  <si>
    <t>Il totale stimato dei profitti o delle perdite viene calcolato automaticamente nella cella C8 e il totale effettivo dei profitti o delle perdite nella cella D8.</t>
  </si>
  <si>
    <t xml:space="preserve"> Totale</t>
  </si>
  <si>
    <t>Totale entrate</t>
  </si>
  <si>
    <t>Totale spese</t>
  </si>
  <si>
    <t>Totale profitto
(o perdita)</t>
  </si>
  <si>
    <t>Il grafico a barre che mostra il confronto tra ricavi e costi stimati e ricavi e costi effettivi si trova in questa cella.</t>
  </si>
  <si>
    <t xml:space="preserve">RIEPILOGO </t>
  </si>
  <si>
    <t>profitti-perdite</t>
  </si>
  <si>
    <t>Spese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</si>
</sst>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
    <numFmt numFmtId="167" formatCode="&quot;€&quot;\ #,##0.00;[Red]#,##0.00"/>
  </numFmts>
  <fonts count="43" x14ac:knownFonts="1">
    <font>
      <sz val="10"/>
      <name val="Arial"/>
      <family val="2"/>
    </font>
    <font>
      <sz val="11"/>
      <color theme="1"/>
      <name val="Lucida Sans"/>
      <family val="2"/>
      <scheme val="minor"/>
    </font>
    <font>
      <sz val="8"/>
      <name val="Arial"/>
      <family val="2"/>
    </font>
    <font>
      <sz val="10"/>
      <name val="Lucida Sans"/>
      <family val="2"/>
      <scheme val="minor"/>
    </font>
    <font>
      <sz val="9"/>
      <name val="Lucida Sans"/>
      <family val="2"/>
      <scheme val="minor"/>
    </font>
    <font>
      <b/>
      <sz val="10"/>
      <name val="Century Gothic"/>
      <family val="2"/>
      <scheme val="major"/>
    </font>
    <font>
      <b/>
      <sz val="18"/>
      <color theme="0"/>
      <name val="Century Gothic"/>
      <family val="2"/>
      <scheme val="major"/>
    </font>
    <font>
      <sz val="10"/>
      <color theme="0"/>
      <name val="Century Gothic"/>
      <family val="2"/>
      <scheme val="major"/>
    </font>
    <font>
      <sz val="9"/>
      <color theme="0"/>
      <name val="Lucida Sans"/>
      <family val="2"/>
      <scheme val="minor"/>
    </font>
    <font>
      <sz val="11"/>
      <name val="Lucida Sans"/>
      <family val="2"/>
      <scheme val="minor"/>
    </font>
    <font>
      <sz val="12"/>
      <name val="Lucida Sans"/>
      <family val="2"/>
      <scheme val="minor"/>
    </font>
    <font>
      <b/>
      <sz val="12"/>
      <color theme="0"/>
      <name val="Lucida Sans"/>
      <family val="2"/>
      <scheme val="minor"/>
    </font>
    <font>
      <b/>
      <sz val="9"/>
      <color theme="1"/>
      <name val="Lucida Sans"/>
      <family val="2"/>
      <scheme val="minor"/>
    </font>
    <font>
      <sz val="9"/>
      <color theme="1"/>
      <name val="Lucida Sans"/>
      <family val="2"/>
      <scheme val="minor"/>
    </font>
    <font>
      <sz val="10"/>
      <color theme="1"/>
      <name val="Lucida Sans"/>
      <family val="2"/>
      <scheme val="minor"/>
    </font>
    <font>
      <sz val="10"/>
      <name val="Arial"/>
      <family val="2"/>
    </font>
    <font>
      <b/>
      <sz val="12"/>
      <color theme="0"/>
      <name val="Century Gothic"/>
      <family val="2"/>
      <scheme val="major"/>
    </font>
    <font>
      <b/>
      <sz val="22"/>
      <color theme="4"/>
      <name val="Century Gothic"/>
      <family val="2"/>
      <scheme val="major"/>
    </font>
    <font>
      <sz val="22"/>
      <color theme="4"/>
      <name val="Century Gothic"/>
      <family val="2"/>
      <scheme val="major"/>
    </font>
    <font>
      <b/>
      <sz val="12"/>
      <color theme="4"/>
      <name val="Lucida Sans"/>
      <family val="2"/>
      <scheme val="minor"/>
    </font>
    <font>
      <b/>
      <sz val="12"/>
      <color theme="4"/>
      <name val="Century Gothic"/>
      <family val="2"/>
      <scheme val="major"/>
    </font>
    <font>
      <b/>
      <sz val="13"/>
      <color theme="3"/>
      <name val="Lucida Sans"/>
      <family val="2"/>
      <scheme val="minor"/>
    </font>
    <font>
      <b/>
      <sz val="16"/>
      <color theme="0"/>
      <name val="Century Gothic"/>
      <family val="2"/>
      <scheme val="major"/>
    </font>
    <font>
      <sz val="11"/>
      <name val="Calibri"/>
      <family val="2"/>
    </font>
    <font>
      <b/>
      <sz val="11"/>
      <name val="Calibri"/>
      <family val="2"/>
    </font>
    <font>
      <sz val="10"/>
      <color theme="0"/>
      <name val="Lucida Sans"/>
      <family val="2"/>
      <scheme val="minor"/>
    </font>
    <font>
      <sz val="11"/>
      <color theme="1"/>
      <name val="Calibri"/>
      <family val="2"/>
    </font>
    <font>
      <sz val="10"/>
      <color theme="1"/>
      <name val="Century Gothic"/>
      <family val="2"/>
      <scheme val="major"/>
    </font>
    <font>
      <b/>
      <sz val="15"/>
      <color theme="3"/>
      <name val="Lucida Sans"/>
      <family val="2"/>
      <scheme val="min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sz val="11"/>
      <color theme="0"/>
      <name val="Lucida Sans"/>
      <family val="2"/>
      <scheme val="minor"/>
    </font>
    <font>
      <u/>
      <sz val="11"/>
      <color theme="1"/>
      <name val="Calibri"/>
      <family val="2"/>
    </font>
  </fonts>
  <fills count="41">
    <fill>
      <patternFill patternType="none"/>
    </fill>
    <fill>
      <patternFill patternType="gray125"/>
    </fill>
    <fill>
      <patternFill patternType="solid">
        <fgColor theme="4"/>
        <bgColor indexed="22"/>
      </patternFill>
    </fill>
    <fill>
      <patternFill patternType="solid">
        <fgColor theme="4" tint="-0.249977111117893"/>
        <bgColor indexed="22"/>
      </patternFill>
    </fill>
    <fill>
      <patternFill patternType="solid">
        <fgColor theme="0" tint="-4.9989318521683403E-2"/>
        <bgColor indexed="64"/>
      </patternFill>
    </fill>
    <fill>
      <patternFill patternType="solid">
        <fgColor theme="5"/>
        <bgColor indexed="64"/>
      </patternFill>
    </fill>
    <fill>
      <patternFill patternType="solid">
        <fgColor theme="5"/>
        <bgColor indexed="22"/>
      </patternFill>
    </fill>
    <fill>
      <patternFill patternType="solid">
        <fgColor theme="5" tint="-0.249977111117893"/>
        <bgColor indexed="22"/>
      </patternFill>
    </fill>
    <fill>
      <patternFill patternType="solid">
        <fgColor theme="0"/>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7" fillId="4" borderId="0" applyNumberFormat="0" applyBorder="0" applyAlignment="0" applyProtection="0"/>
    <xf numFmtId="0" fontId="15" fillId="0" borderId="0"/>
    <xf numFmtId="0" fontId="21" fillId="0" borderId="1" applyNumberFormat="0" applyFill="0" applyAlignment="0" applyProtection="0"/>
    <xf numFmtId="4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3" fillId="13" borderId="4" applyNumberFormat="0" applyAlignment="0" applyProtection="0"/>
    <xf numFmtId="0" fontId="34" fillId="14" borderId="5" applyNumberFormat="0" applyAlignment="0" applyProtection="0"/>
    <xf numFmtId="0" fontId="35" fillId="14" borderId="4" applyNumberFormat="0" applyAlignment="0" applyProtection="0"/>
    <xf numFmtId="0" fontId="36" fillId="0" borderId="6" applyNumberFormat="0" applyFill="0" applyAlignment="0" applyProtection="0"/>
    <xf numFmtId="0" fontId="37" fillId="15" borderId="7" applyNumberFormat="0" applyAlignment="0" applyProtection="0"/>
    <xf numFmtId="0" fontId="38" fillId="0" borderId="0" applyNumberFormat="0" applyFill="0" applyBorder="0" applyAlignment="0" applyProtection="0"/>
    <xf numFmtId="0" fontId="15" fillId="16"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75">
    <xf numFmtId="0" fontId="0" fillId="0" borderId="0" xfId="0"/>
    <xf numFmtId="0" fontId="3" fillId="0" borderId="0" xfId="0" applyFont="1"/>
    <xf numFmtId="0" fontId="4" fillId="0" borderId="0" xfId="0" applyFont="1"/>
    <xf numFmtId="0" fontId="4" fillId="0" borderId="0" xfId="0" applyFont="1" applyAlignment="1">
      <alignment horizontal="center"/>
    </xf>
    <xf numFmtId="0" fontId="10" fillId="0" borderId="0" xfId="0" applyFont="1"/>
    <xf numFmtId="0" fontId="14" fillId="0" borderId="0" xfId="0" applyFont="1"/>
    <xf numFmtId="0" fontId="14" fillId="0" borderId="0" xfId="0" applyFont="1" applyAlignment="1">
      <alignment horizontal="left" indent="1"/>
    </xf>
    <xf numFmtId="0" fontId="0" fillId="0" borderId="0" xfId="0" applyAlignment="1">
      <alignment horizontal="left" indent="1"/>
    </xf>
    <xf numFmtId="0" fontId="14" fillId="0" borderId="0" xfId="0" applyFont="1" applyAlignment="1">
      <alignment horizontal="right" indent="1"/>
    </xf>
    <xf numFmtId="0" fontId="3" fillId="0" borderId="0" xfId="0" applyFont="1" applyAlignment="1">
      <alignment vertical="center"/>
    </xf>
    <xf numFmtId="0" fontId="14" fillId="0" borderId="0" xfId="0" applyFont="1" applyAlignment="1">
      <alignment vertical="center"/>
    </xf>
    <xf numFmtId="0" fontId="3" fillId="0" borderId="0" xfId="0" applyFont="1" applyAlignment="1">
      <alignment horizontal="right" indent="1"/>
    </xf>
    <xf numFmtId="0" fontId="3" fillId="0" borderId="0" xfId="0" applyFont="1" applyAlignment="1">
      <alignment horizontal="left" indent="1"/>
    </xf>
    <xf numFmtId="0" fontId="12" fillId="6" borderId="0" xfId="0" applyFont="1" applyFill="1" applyAlignment="1">
      <alignment vertical="center"/>
    </xf>
    <xf numFmtId="0" fontId="14" fillId="5" borderId="0" xfId="0" applyFont="1" applyFill="1" applyAlignment="1">
      <alignment horizontal="right" indent="1"/>
    </xf>
    <xf numFmtId="0" fontId="5" fillId="5" borderId="0" xfId="2" applyFont="1" applyFill="1" applyAlignment="1">
      <alignment horizontal="right" indent="1"/>
    </xf>
    <xf numFmtId="0" fontId="6" fillId="8" borderId="0" xfId="0" applyFont="1" applyFill="1" applyAlignment="1">
      <alignment horizontal="left" vertical="center" indent="1"/>
    </xf>
    <xf numFmtId="0" fontId="7" fillId="8" borderId="0" xfId="0" applyFont="1" applyFill="1" applyAlignment="1">
      <alignment vertical="center"/>
    </xf>
    <xf numFmtId="0" fontId="6" fillId="8" borderId="0" xfId="0" applyFont="1" applyFill="1" applyAlignment="1">
      <alignment horizontal="right" vertical="center" indent="1"/>
    </xf>
    <xf numFmtId="0" fontId="3" fillId="5" borderId="0" xfId="0" applyFont="1" applyFill="1" applyAlignment="1">
      <alignment horizontal="left" vertical="center" indent="1"/>
    </xf>
    <xf numFmtId="0" fontId="0" fillId="0" borderId="0" xfId="0" applyAlignment="1">
      <alignment horizontal="left" vertical="center" indent="1"/>
    </xf>
    <xf numFmtId="0" fontId="13" fillId="0" borderId="0" xfId="0" applyFont="1" applyAlignment="1">
      <alignment horizontal="left" vertical="center" indent="1"/>
    </xf>
    <xf numFmtId="0" fontId="14" fillId="0" borderId="0" xfId="0" applyFont="1" applyAlignment="1">
      <alignment horizontal="left" vertical="center" indent="1"/>
    </xf>
    <xf numFmtId="0" fontId="4" fillId="0" borderId="0" xfId="0" applyFont="1" applyAlignment="1">
      <alignment horizontal="left" vertical="center" indent="1"/>
    </xf>
    <xf numFmtId="0" fontId="18" fillId="4" borderId="0" xfId="0" applyFont="1" applyFill="1" applyAlignment="1">
      <alignment vertical="center"/>
    </xf>
    <xf numFmtId="0" fontId="17" fillId="4" borderId="0" xfId="1" applyAlignment="1">
      <alignment horizontal="right" vertical="center" indent="1"/>
    </xf>
    <xf numFmtId="0" fontId="8" fillId="0" borderId="0" xfId="0" applyFont="1"/>
    <xf numFmtId="0" fontId="0" fillId="0" borderId="0" xfId="0" applyAlignment="1">
      <alignment horizontal="right" vertical="center"/>
    </xf>
    <xf numFmtId="0" fontId="0" fillId="0" borderId="0" xfId="0" applyAlignment="1">
      <alignment horizontal="right" vertical="center" indent="1"/>
    </xf>
    <xf numFmtId="0" fontId="15" fillId="0" borderId="0" xfId="0" applyFont="1" applyAlignment="1">
      <alignment horizontal="right" vertical="center" indent="1"/>
    </xf>
    <xf numFmtId="0" fontId="0" fillId="0" borderId="0" xfId="0" applyAlignment="1">
      <alignment vertical="center"/>
    </xf>
    <xf numFmtId="0" fontId="20" fillId="4" borderId="0" xfId="0" applyFont="1" applyFill="1" applyAlignment="1">
      <alignment horizontal="right" vertical="top" indent="1"/>
    </xf>
    <xf numFmtId="0" fontId="17" fillId="4" borderId="0" xfId="1" applyAlignment="1">
      <alignment horizontal="right" vertical="top" indent="1"/>
    </xf>
    <xf numFmtId="0" fontId="18" fillId="4" borderId="0" xfId="0" applyFont="1" applyFill="1"/>
    <xf numFmtId="0" fontId="17" fillId="4" borderId="0" xfId="1" applyAlignment="1">
      <alignment horizontal="right" indent="1"/>
    </xf>
    <xf numFmtId="0" fontId="10" fillId="0" borderId="0" xfId="0" applyFont="1" applyAlignment="1">
      <alignment horizontal="right" vertical="center" indent="2"/>
    </xf>
    <xf numFmtId="0" fontId="10" fillId="0" borderId="0" xfId="0" applyFont="1" applyAlignment="1">
      <alignment horizontal="right" vertical="center" indent="1"/>
    </xf>
    <xf numFmtId="0" fontId="9" fillId="0" borderId="0" xfId="0" applyFont="1" applyAlignment="1">
      <alignment vertical="center"/>
    </xf>
    <xf numFmtId="0" fontId="9" fillId="4" borderId="0" xfId="0" applyFont="1" applyFill="1" applyAlignment="1">
      <alignment vertical="center"/>
    </xf>
    <xf numFmtId="0" fontId="11" fillId="3" borderId="0" xfId="0" applyFont="1" applyFill="1" applyAlignment="1">
      <alignment horizontal="center" vertical="center" wrapText="1"/>
    </xf>
    <xf numFmtId="0" fontId="14" fillId="0" borderId="0" xfId="0" applyFont="1" applyAlignment="1">
      <alignment horizontal="right" vertical="center" indent="1"/>
    </xf>
    <xf numFmtId="0" fontId="17" fillId="4" borderId="0" xfId="1" applyAlignment="1">
      <alignment vertical="center"/>
    </xf>
    <xf numFmtId="0" fontId="17" fillId="4" borderId="0" xfId="1" applyAlignment="1">
      <alignment horizontal="left"/>
    </xf>
    <xf numFmtId="0" fontId="16" fillId="7" borderId="0" xfId="0" applyFont="1" applyFill="1" applyAlignment="1">
      <alignment horizontal="right" vertical="center" indent="2"/>
    </xf>
    <xf numFmtId="0" fontId="16" fillId="7" borderId="0" xfId="0" applyFont="1" applyFill="1" applyAlignment="1">
      <alignment horizontal="right" vertical="center" indent="1"/>
    </xf>
    <xf numFmtId="0" fontId="19" fillId="0" borderId="0" xfId="0" applyFont="1"/>
    <xf numFmtId="0" fontId="23" fillId="0" borderId="0" xfId="0" applyFont="1" applyAlignment="1">
      <alignment wrapText="1"/>
    </xf>
    <xf numFmtId="0" fontId="22" fillId="9" borderId="0" xfId="3" applyFont="1" applyFill="1" applyBorder="1" applyAlignment="1">
      <alignment horizontal="center" vertical="center"/>
    </xf>
    <xf numFmtId="0" fontId="24" fillId="0" borderId="0" xfId="0" applyFont="1" applyAlignment="1">
      <alignment wrapText="1"/>
    </xf>
    <xf numFmtId="0" fontId="25" fillId="0" borderId="0" xfId="0" applyFont="1"/>
    <xf numFmtId="0" fontId="13" fillId="0" borderId="0" xfId="0" applyFont="1" applyAlignment="1">
      <alignment horizontal="right" vertical="center" indent="1"/>
    </xf>
    <xf numFmtId="0" fontId="26" fillId="0" borderId="0" xfId="0" applyFont="1" applyAlignment="1">
      <alignment vertical="center"/>
    </xf>
    <xf numFmtId="166" fontId="11" fillId="7" borderId="0" xfId="0" applyNumberFormat="1" applyFont="1" applyFill="1" applyAlignment="1">
      <alignment vertical="center"/>
    </xf>
    <xf numFmtId="0" fontId="23" fillId="0" borderId="0" xfId="0" applyFont="1" applyAlignment="1">
      <alignment vertical="top" wrapText="1"/>
    </xf>
    <xf numFmtId="0" fontId="27" fillId="8" borderId="0" xfId="0" applyFont="1" applyFill="1" applyAlignment="1">
      <alignment horizontal="center" vertical="center"/>
    </xf>
    <xf numFmtId="167" fontId="12" fillId="6" borderId="0" xfId="0" applyNumberFormat="1" applyFont="1" applyFill="1" applyAlignment="1">
      <alignment horizontal="right" vertical="center" indent="1"/>
    </xf>
    <xf numFmtId="167" fontId="11" fillId="2" borderId="0" xfId="0" applyNumberFormat="1" applyFont="1" applyFill="1" applyAlignment="1">
      <alignment horizontal="right" vertical="center" indent="2"/>
    </xf>
    <xf numFmtId="167" fontId="11" fillId="2" borderId="0" xfId="0" applyNumberFormat="1" applyFont="1" applyFill="1" applyAlignment="1">
      <alignment horizontal="right" vertical="center" indent="1"/>
    </xf>
    <xf numFmtId="0" fontId="15" fillId="0" borderId="0" xfId="0" applyFont="1" applyAlignment="1">
      <alignment vertical="center"/>
    </xf>
    <xf numFmtId="167" fontId="3" fillId="0" borderId="0" xfId="0" applyNumberFormat="1" applyFont="1" applyAlignment="1">
      <alignment horizontal="right" indent="1"/>
    </xf>
    <xf numFmtId="167" fontId="13" fillId="0" borderId="0" xfId="0" applyNumberFormat="1" applyFont="1" applyAlignment="1">
      <alignment horizontal="right" vertical="center" indent="1"/>
    </xf>
    <xf numFmtId="167" fontId="4" fillId="0" borderId="0" xfId="0" applyNumberFormat="1" applyFont="1" applyAlignment="1">
      <alignment horizontal="right" vertical="center" indent="1"/>
    </xf>
    <xf numFmtId="167" fontId="0" fillId="0" borderId="0" xfId="0" applyNumberFormat="1" applyAlignment="1">
      <alignment horizontal="right" indent="1"/>
    </xf>
    <xf numFmtId="167" fontId="13" fillId="0" borderId="0" xfId="0" applyNumberFormat="1" applyFont="1" applyAlignment="1">
      <alignment horizontal="right" indent="1"/>
    </xf>
    <xf numFmtId="167" fontId="9" fillId="0" borderId="0" xfId="0" applyNumberFormat="1" applyFont="1" applyAlignment="1">
      <alignment horizontal="right" vertical="center" indent="2"/>
    </xf>
    <xf numFmtId="167" fontId="9" fillId="0" borderId="0" xfId="0" applyNumberFormat="1" applyFont="1" applyAlignment="1">
      <alignment horizontal="right" vertical="center" indent="1"/>
    </xf>
    <xf numFmtId="167" fontId="9" fillId="4" borderId="0" xfId="0" applyNumberFormat="1" applyFont="1" applyFill="1" applyAlignment="1">
      <alignment horizontal="right" vertical="center" indent="2"/>
    </xf>
    <xf numFmtId="167" fontId="9" fillId="4" borderId="0" xfId="0" applyNumberFormat="1" applyFont="1" applyFill="1" applyAlignment="1">
      <alignment horizontal="right" vertical="center" indent="1"/>
    </xf>
    <xf numFmtId="0" fontId="42" fillId="0" borderId="0" xfId="0" applyFont="1" applyAlignment="1">
      <alignment vertical="center"/>
    </xf>
    <xf numFmtId="0" fontId="3" fillId="5" borderId="0" xfId="0" applyFont="1" applyFill="1" applyAlignment="1">
      <alignment horizontal="right" vertical="center" indent="1"/>
    </xf>
    <xf numFmtId="0" fontId="16" fillId="7" borderId="0" xfId="0" applyFont="1" applyFill="1" applyAlignment="1">
      <alignment horizontal="center" vertical="center"/>
    </xf>
    <xf numFmtId="0" fontId="17" fillId="4" borderId="0" xfId="1" applyAlignment="1">
      <alignment horizontal="left" vertical="center" indent="3"/>
    </xf>
    <xf numFmtId="0" fontId="17" fillId="4" borderId="0" xfId="1" applyAlignment="1">
      <alignment horizontal="left" vertical="center"/>
    </xf>
    <xf numFmtId="0" fontId="17" fillId="4" borderId="0" xfId="1" applyAlignment="1">
      <alignment horizontal="left" indent="2"/>
    </xf>
    <xf numFmtId="167" fontId="0" fillId="0" borderId="0" xfId="0" applyNumberFormat="1" applyFont="1" applyAlignment="1">
      <alignment horizontal="right" vertical="center" indent="1"/>
    </xf>
  </cellXfs>
  <cellStyles count="48">
    <cellStyle name="20% - Colore 1" xfId="25" builtinId="30" customBuiltin="1"/>
    <cellStyle name="20% - Colore 2" xfId="29" builtinId="34" customBuiltin="1"/>
    <cellStyle name="20% - Colore 3" xfId="33" builtinId="38" customBuiltin="1"/>
    <cellStyle name="20% - Colore 4" xfId="37" builtinId="42" customBuiltin="1"/>
    <cellStyle name="20% - Colore 5" xfId="41" builtinId="46" customBuiltin="1"/>
    <cellStyle name="20% - Colore 6" xfId="45" builtinId="50" customBuiltin="1"/>
    <cellStyle name="40% - Colore 1" xfId="26" builtinId="31" customBuiltin="1"/>
    <cellStyle name="40% - Colore 2" xfId="30" builtinId="35" customBuiltin="1"/>
    <cellStyle name="40% - Colore 3" xfId="34" builtinId="39" customBuiltin="1"/>
    <cellStyle name="40% - Colore 4" xfId="38" builtinId="43" customBuiltin="1"/>
    <cellStyle name="40% - Colore 5" xfId="42" builtinId="47" customBuiltin="1"/>
    <cellStyle name="40% - Colore 6" xfId="46" builtinId="51" customBuiltin="1"/>
    <cellStyle name="60% - Colore 1" xfId="27" builtinId="32" customBuiltin="1"/>
    <cellStyle name="60% - Colore 2" xfId="31" builtinId="36" customBuiltin="1"/>
    <cellStyle name="60% - Colore 3" xfId="35" builtinId="40" customBuiltin="1"/>
    <cellStyle name="60% - Colore 4" xfId="39" builtinId="44" customBuiltin="1"/>
    <cellStyle name="60% - Colore 5" xfId="43" builtinId="48" customBuiltin="1"/>
    <cellStyle name="60% - Colore 6" xfId="47" builtinId="52" customBuiltin="1"/>
    <cellStyle name="Calcolo" xfId="17" builtinId="22" customBuiltin="1"/>
    <cellStyle name="Cella collegata" xfId="18" builtinId="24" customBuiltin="1"/>
    <cellStyle name="Cella da controllare" xfId="19" builtinId="23" customBuiltin="1"/>
    <cellStyle name="Colore 1" xfId="24" builtinId="29" customBuiltin="1"/>
    <cellStyle name="Colore 2" xfId="28" builtinId="33" customBuiltin="1"/>
    <cellStyle name="Colore 3" xfId="32" builtinId="37" customBuiltin="1"/>
    <cellStyle name="Colore 4" xfId="36" builtinId="41" customBuiltin="1"/>
    <cellStyle name="Colore 5" xfId="40" builtinId="45" customBuiltin="1"/>
    <cellStyle name="Colore 6" xfId="44" builtinId="49" customBuiltin="1"/>
    <cellStyle name="Input" xfId="15" builtinId="20" customBuiltin="1"/>
    <cellStyle name="Migliaia" xfId="4" builtinId="3" customBuiltin="1"/>
    <cellStyle name="Migliaia [0]" xfId="5" builtinId="6" customBuiltin="1"/>
    <cellStyle name="Neutrale" xfId="14" builtinId="28" customBuiltin="1"/>
    <cellStyle name="Normale" xfId="0" builtinId="0" customBuiltin="1"/>
    <cellStyle name="Normale 2" xfId="2" xr:uid="{00000000-0005-0000-0000-000001000000}"/>
    <cellStyle name="Nota" xfId="21" builtinId="10" customBuiltin="1"/>
    <cellStyle name="Output" xfId="16" builtinId="21" customBuiltin="1"/>
    <cellStyle name="Percentuale" xfId="8" builtinId="5" customBuiltin="1"/>
    <cellStyle name="Testo avviso" xfId="20" builtinId="11" customBuiltin="1"/>
    <cellStyle name="Testo descrittivo" xfId="22" builtinId="53" customBuiltin="1"/>
    <cellStyle name="Titolo" xfId="1" builtinId="15" customBuiltin="1"/>
    <cellStyle name="Titolo 1" xfId="9" builtinId="16" customBuiltin="1"/>
    <cellStyle name="Titolo 2" xfId="3" builtinId="17" customBuiltin="1"/>
    <cellStyle name="Titolo 3" xfId="10" builtinId="18" customBuiltin="1"/>
    <cellStyle name="Titolo 4" xfId="11" builtinId="19" customBuiltin="1"/>
    <cellStyle name="Totale" xfId="23" builtinId="25" customBuiltin="1"/>
    <cellStyle name="Valore non valido" xfId="13" builtinId="27" customBuiltin="1"/>
    <cellStyle name="Valore valido" xfId="12" builtinId="26" customBuiltin="1"/>
    <cellStyle name="Valuta" xfId="6" builtinId="4" customBuiltin="1"/>
    <cellStyle name="Valuta [0]" xfId="7" builtinId="7" customBuiltin="1"/>
  </cellStyles>
  <dxfs count="122">
    <dxf>
      <font>
        <b val="0"/>
        <i val="0"/>
        <strike val="0"/>
        <condense val="0"/>
        <extend val="0"/>
        <outline val="0"/>
        <shadow val="0"/>
        <u val="none"/>
        <vertAlign val="baseline"/>
        <sz val="10"/>
        <color auto="1"/>
        <name val="Arial"/>
        <family val="2"/>
        <scheme val="none"/>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scheme val="none"/>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scheme val="none"/>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scheme val="none"/>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scheme val="none"/>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scheme val="none"/>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scheme val="none"/>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scheme val="none"/>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scheme val="none"/>
      </font>
      <numFmt numFmtId="167" formatCode="&quot;€&quot;\ #,##0.00;[Red]#,##0.00"/>
      <alignment horizontal="right" vertical="center" textRotation="0" wrapText="0" indent="1" justifyLastLine="0" shrinkToFit="0" readingOrder="0"/>
    </dxf>
    <dxf>
      <font>
        <strike val="0"/>
        <outline val="0"/>
        <shadow val="0"/>
        <u val="none"/>
        <vertAlign val="baseline"/>
        <sz val="10"/>
        <color auto="1"/>
        <name val="Arial"/>
        <family val="2"/>
        <scheme val="none"/>
      </font>
      <numFmt numFmtId="167" formatCode="&quot;€&quot;\ #,##0.00;[Red]#,##0.00"/>
      <alignment horizontal="right" vertical="center" textRotation="0" wrapText="0" indent="1" justifyLastLine="0" shrinkToFit="0" readingOrder="0"/>
    </dxf>
    <dxf>
      <font>
        <strike val="0"/>
        <outline val="0"/>
        <shadow val="0"/>
        <u val="none"/>
        <vertAlign val="baseline"/>
        <sz val="10"/>
        <color auto="1"/>
        <name val="Arial"/>
        <family val="2"/>
        <scheme val="none"/>
      </font>
      <numFmt numFmtId="167" formatCode="&quot;€&quot;\ #,##0.00;[Red]#,##0.00"/>
      <alignment horizontal="right" vertical="center" textRotation="0" wrapText="0" indent="1" justifyLastLine="0" shrinkToFit="0" readingOrder="0"/>
    </dxf>
    <dxf>
      <font>
        <strike val="0"/>
        <outline val="0"/>
        <shadow val="0"/>
        <u val="none"/>
        <vertAlign val="baseline"/>
        <sz val="10"/>
        <color auto="1"/>
        <name val="Arial"/>
        <family val="2"/>
        <scheme val="none"/>
      </font>
      <numFmt numFmtId="167" formatCode="&quot;€&quot;\ #,##0.00;[Red]#,##0.00"/>
      <alignment horizontal="right" vertical="center" textRotation="0" wrapText="0" indent="1" justifyLastLine="0" shrinkToFit="0" readingOrder="0"/>
    </dxf>
    <dxf>
      <font>
        <strike val="0"/>
        <outline val="0"/>
        <shadow val="0"/>
        <u val="none"/>
        <vertAlign val="baseline"/>
        <sz val="10"/>
        <color auto="1"/>
        <name val="Arial"/>
        <family val="2"/>
        <scheme val="none"/>
      </font>
      <numFmt numFmtId="167" formatCode="&quot;€&quot;\ #,##0.00;[Red]#,##0.00"/>
      <alignment horizontal="right" vertical="center" textRotation="0" wrapText="0" indent="1" justifyLastLine="0" shrinkToFit="0" readingOrder="0"/>
    </dxf>
    <dxf>
      <font>
        <strike val="0"/>
        <outline val="0"/>
        <shadow val="0"/>
        <u val="none"/>
        <vertAlign val="baseline"/>
        <sz val="10"/>
        <color auto="1"/>
        <name val="Arial"/>
        <family val="2"/>
        <scheme val="none"/>
      </font>
      <numFmt numFmtId="167" formatCode="&quot;€&quot;\ #,##0.00;[Red]#,##0.00"/>
      <alignment horizontal="right" vertical="center" textRotation="0" wrapText="0" indent="1" justifyLastLine="0" shrinkToFit="0" readingOrder="0"/>
    </dxf>
    <dxf>
      <font>
        <strike val="0"/>
        <outline val="0"/>
        <shadow val="0"/>
        <u val="none"/>
        <vertAlign val="baseline"/>
        <sz val="10"/>
        <color auto="1"/>
        <name val="Arial"/>
        <family val="2"/>
        <scheme val="none"/>
      </font>
      <numFmt numFmtId="167" formatCode="&quot;€&quot;\ #,##0.00;[Red]#,##0.00"/>
      <alignment horizontal="right" vertical="center" textRotation="0" wrapText="0" indent="1" justifyLastLine="0" shrinkToFit="0" readingOrder="0"/>
    </dxf>
    <dxf>
      <font>
        <strike val="0"/>
        <outline val="0"/>
        <shadow val="0"/>
        <u val="none"/>
        <vertAlign val="baseline"/>
        <sz val="10"/>
        <color auto="1"/>
        <name val="Arial"/>
        <family val="2"/>
        <scheme val="none"/>
      </font>
      <numFmt numFmtId="167" formatCode="&quot;€&quot;\ #,##0.00;[Red]#,##0.00"/>
      <alignment horizontal="right" vertical="center" textRotation="0" wrapText="0" indent="1" justifyLastLine="0" shrinkToFit="0" readingOrder="0"/>
    </dxf>
    <dxf>
      <font>
        <strike val="0"/>
        <outline val="0"/>
        <shadow val="0"/>
        <u val="none"/>
        <vertAlign val="baseline"/>
        <sz val="10"/>
        <color auto="1"/>
        <name val="Arial"/>
        <family val="2"/>
        <scheme val="none"/>
      </font>
      <numFmt numFmtId="167" formatCode="&quot;€&quot;\ #,##0.00;[Red]#,##0.00"/>
      <alignment horizontal="right" vertical="center" textRotation="0" wrapText="0" indent="1" justifyLastLine="0" shrinkToFit="0" readingOrder="0"/>
    </dxf>
    <dxf>
      <alignment horizontal="right" vertical="center" textRotation="0" wrapText="0" relativeIndent="1" justifyLastLine="0" shrinkToFit="0" readingOrder="0"/>
    </dxf>
    <dxf>
      <font>
        <strike val="0"/>
        <outline val="0"/>
        <shadow val="0"/>
        <u val="none"/>
        <vertAlign val="baseline"/>
        <sz val="10"/>
        <color auto="1"/>
        <name val="Arial"/>
        <family val="2"/>
        <scheme val="none"/>
      </font>
      <numFmt numFmtId="167" formatCode="&quot;€&quot;\ #,##0.00;[Red]#,##0.00"/>
      <alignment horizontal="right" vertical="center" textRotation="0" wrapText="0" indent="1" justifyLastLine="0" shrinkToFit="0" readingOrder="0"/>
    </dxf>
    <dxf>
      <font>
        <strike val="0"/>
        <outline val="0"/>
        <shadow val="0"/>
        <u val="none"/>
        <vertAlign val="baseline"/>
        <sz val="10"/>
        <color auto="1"/>
        <name val="Arial"/>
        <family val="2"/>
        <scheme val="none"/>
      </font>
      <numFmt numFmtId="167" formatCode="&quot;€&quot;\ #,##0.00;[Red]#,##0.00"/>
      <alignment horizontal="right" vertical="center" textRotation="0" wrapText="0" indent="1" justifyLastLine="0" shrinkToFit="0" readingOrder="0"/>
    </dxf>
    <dxf>
      <font>
        <strike val="0"/>
        <outline val="0"/>
        <shadow val="0"/>
        <u val="none"/>
        <vertAlign val="baseline"/>
        <sz val="10"/>
        <color auto="1"/>
        <name val="Arial"/>
        <family val="2"/>
        <scheme val="none"/>
      </font>
      <numFmt numFmtId="167" formatCode="&quot;€&quot;\ #,##0.00;[Red]#,##0.00"/>
      <alignment horizontal="right" vertical="center" textRotation="0" wrapText="0" indent="1" justifyLastLine="0" shrinkToFit="0" readingOrder="0"/>
    </dxf>
    <dxf>
      <alignment horizontal="right" vertical="center" textRotation="0" wrapText="0" indent="1" justifyLastLine="0" shrinkToFit="0" readingOrder="0"/>
    </dxf>
    <dxf>
      <numFmt numFmtId="167" formatCode="&quot;€&quot;\ #,##0.00;[Red]#,##0.00"/>
    </dxf>
    <dxf>
      <numFmt numFmtId="167" formatCode="&quot;€&quot;\ #,##0.00;[Red]#,##0.00"/>
    </dxf>
    <dxf>
      <numFmt numFmtId="167" formatCode="&quot;€&quot;\ #,##0.00;[Red]#,##0.00"/>
    </dxf>
    <dxf>
      <fill>
        <patternFill patternType="solid">
          <fgColor indexed="22"/>
          <bgColor theme="5" tint="-0.249977111117893"/>
        </patternFill>
      </fill>
    </dxf>
    <dxf>
      <font>
        <color theme="0"/>
      </font>
    </dxf>
    <dxf>
      <font>
        <color theme="0"/>
      </font>
    </dxf>
    <dxf>
      <font>
        <color theme="0"/>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protection locked="1" hidden="0"/>
    </dxf>
    <dxf>
      <alignment horizontal="right" vertical="center" textRotation="0" wrapText="0" relativeIndent="1"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protection locked="1" hidden="0"/>
    </dxf>
    <dxf>
      <alignment horizontal="right" textRotation="0" wrapText="0" relativeIndent="1" justifyLastLine="0" shrinkToFit="0" readingOrder="0"/>
    </dxf>
    <dxf>
      <alignment horizontal="right" textRotation="0" wrapText="0" relativeIndent="1"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1" justifyLastLine="0" shrinkToFit="0" readingOrder="0"/>
      <protection locked="1" hidden="0"/>
    </dxf>
    <dxf>
      <font>
        <color theme="0"/>
      </font>
    </dxf>
    <dxf>
      <font>
        <b val="0"/>
        <i val="0"/>
        <strike val="0"/>
        <condense val="0"/>
        <extend val="0"/>
        <outline val="0"/>
        <shadow val="0"/>
        <u val="none"/>
        <vertAlign val="baseline"/>
        <sz val="9"/>
        <color auto="1"/>
        <name val="Lucida Sans"/>
        <family val="2"/>
        <scheme val="minor"/>
      </font>
      <numFmt numFmtId="168" formatCode="&quot;€&quot;\ #,##0.00\ ;[Red]&quot;€&quot;\ \-#,##0.00\ "/>
      <alignment horizontal="righ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68" formatCode="&quot;€&quot;\ #,##0.00\ ;[Red]&quot;€&quot;\ \-#,##0.00\ "/>
      <alignment horizontal="righ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Lucida Sans"/>
        <family val="2"/>
        <scheme val="minor"/>
      </font>
    </dxf>
    <dxf>
      <font>
        <strike val="0"/>
        <outline val="0"/>
        <shadow val="0"/>
        <u val="none"/>
        <vertAlign val="baseline"/>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9" formatCode="&quot;€&quot;\ #,##0.00"/>
      <alignment horizontal="right" vertical="bottom" textRotation="0" wrapText="0" indent="1" justifyLastLine="0" shrinkToFit="0" readingOrder="0"/>
    </dxf>
    <dxf>
      <font>
        <strike val="0"/>
        <outline val="0"/>
        <shadow val="0"/>
        <u val="none"/>
        <vertAlign val="baseline"/>
        <color theme="1"/>
        <name val="Lucida Sans"/>
        <family val="2"/>
        <scheme val="minor"/>
      </font>
      <numFmt numFmtId="167" formatCode="&quot;€&quot;\ #,##0.00;[Red]#,##0.00"/>
      <alignment horizontal="right" vertical="bottom" textRotation="0" wrapText="0" relativeIndent="1" justifyLastLine="0" shrinkToFit="0" readingOrder="0"/>
    </dxf>
    <dxf>
      <font>
        <b val="0"/>
        <i val="0"/>
        <strike val="0"/>
        <condense val="0"/>
        <extend val="0"/>
        <outline val="0"/>
        <shadow val="0"/>
        <u val="none"/>
        <vertAlign val="baseline"/>
        <sz val="9"/>
        <color theme="1"/>
        <name val="Lucida Sans"/>
        <family val="2"/>
        <scheme val="minor"/>
      </font>
      <numFmt numFmtId="169" formatCode="&quot;€&quot;\ #,##0.00"/>
      <alignment horizontal="right" vertical="bottom" textRotation="0" wrapText="0" indent="1" justifyLastLine="0" shrinkToFit="0" readingOrder="0"/>
    </dxf>
    <dxf>
      <font>
        <strike val="0"/>
        <outline val="0"/>
        <shadow val="0"/>
        <u val="none"/>
        <vertAlign val="baseline"/>
        <color theme="1"/>
        <name val="Lucida Sans"/>
        <family val="2"/>
        <scheme val="minor"/>
      </font>
      <numFmt numFmtId="167" formatCode="&quot;€&quot;\ #,##0.00;[Red]#,##0.00"/>
      <alignment horizontal="right" textRotation="0" wrapText="0" relativeIndent="1" justifyLastLine="0" shrinkToFit="0" readingOrder="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sz val="9"/>
        <color theme="1"/>
        <name val="Lucida Sans"/>
        <family val="2"/>
        <scheme val="minor"/>
      </font>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9" formatCode="&quot;€&quot;\ #,##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9" formatCode="&quot;€&quot;\ #,##0.00"/>
      <fill>
        <patternFill patternType="none">
          <fgColor indexed="64"/>
          <bgColor indexed="65"/>
        </patternFill>
      </fill>
      <alignment horizontal="right" vertical="bottom"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7" formatCode="&quot;€&quot;\ #,##0.00;[Red]#,##0.00"/>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7" formatCode="&quot;€&quot;\ #,##0.00;[Red]#,##0.00"/>
      <fill>
        <patternFill patternType="none">
          <fgColor indexed="64"/>
          <bgColor indexed="65"/>
        </patternFill>
      </fill>
      <alignment horizontal="right" vertical="bottom"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7" formatCode="&quot;€&quot;\ #,##0.00;[Red]#,##0.00"/>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7" formatCode="&quot;€&quot;\ #,##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10"/>
        <color auto="1"/>
        <name val="Arial"/>
        <scheme val="none"/>
      </font>
      <numFmt numFmtId="169" formatCode="&quot;€&quot;\ #,##0.00"/>
      <fill>
        <patternFill patternType="none">
          <fgColor indexed="64"/>
          <bgColor indexed="65"/>
        </patternFill>
      </fill>
      <alignment horizontal="right" vertical="bottom" textRotation="0" wrapText="0" indent="1" justifyLastLine="0" shrinkToFit="0" readingOrder="0"/>
      <protection locked="1" hidden="0"/>
    </dxf>
    <dxf>
      <numFmt numFmtId="167" formatCode="&quot;€&quot;\ #,##0.00;[Red]#,##0.00"/>
    </dxf>
    <dxf>
      <font>
        <b val="0"/>
        <i val="0"/>
        <strike val="0"/>
        <condense val="0"/>
        <extend val="0"/>
        <outline val="0"/>
        <shadow val="0"/>
        <u val="none"/>
        <vertAlign val="baseline"/>
        <sz val="10"/>
        <color auto="1"/>
        <name val="Arial"/>
        <scheme val="none"/>
      </font>
      <numFmt numFmtId="167" formatCode="&quot;€&quot;\ #,##0.00;[Red]#,##0.00"/>
      <fill>
        <patternFill patternType="none">
          <fgColor indexed="64"/>
          <bgColor indexed="65"/>
        </patternFill>
      </fill>
      <alignment horizontal="right" vertical="bottom" textRotation="0" wrapText="0" indent="1" justifyLastLine="0" shrinkToFit="0" readingOrder="0"/>
      <protection locked="1" hidden="0"/>
    </dxf>
    <dxf>
      <numFmt numFmtId="167" formatCode="&quot;€&quot;\ #,##0.00;[Red]#,##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border diagonalUp="0" diagonalDown="0" outline="0">
        <left/>
        <right/>
        <top/>
        <bottom/>
      </border>
      <protection locked="1" hidden="0"/>
    </dxf>
    <dxf>
      <font>
        <strike val="0"/>
        <outline val="0"/>
        <shadow val="0"/>
        <u val="none"/>
        <vertAlign val="baseline"/>
        <name val="Lucida Sans"/>
        <family val="2"/>
        <scheme val="minor"/>
      </font>
      <numFmt numFmtId="169" formatCode="&quot;€&quot;\ #,##0.00"/>
      <alignment horizontal="right" vertical="bottom" textRotation="0" wrapText="0" relativeIndent="1" justifyLastLine="0" shrinkToFit="0" readingOrder="0"/>
    </dxf>
    <dxf>
      <font>
        <strike val="0"/>
        <outline val="0"/>
        <shadow val="0"/>
        <u val="none"/>
        <vertAlign val="baseline"/>
        <name val="Lucida Sans"/>
        <family val="2"/>
        <scheme val="minor"/>
      </font>
      <numFmt numFmtId="167" formatCode="&quot;€&quot;\ #,##0.00;[Red]#,##0.0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Lucida Sans"/>
        <family val="2"/>
        <scheme val="minor"/>
      </font>
      <numFmt numFmtId="167" formatCode="&quot;€&quot;\ #,##0.00;[Red]#,##0.00"/>
      <alignment horizontal="right" vertical="bottom" textRotation="0" wrapText="0" relativeIndent="1" justifyLastLine="0" shrinkToFit="0" readingOrder="0"/>
    </dxf>
    <dxf>
      <font>
        <strike val="0"/>
        <outline val="0"/>
        <shadow val="0"/>
        <u val="none"/>
        <vertAlign val="baseline"/>
        <name val="Lucida Sans"/>
        <family val="2"/>
        <scheme val="minor"/>
      </font>
      <numFmt numFmtId="167" formatCode="&quot;€&quot;\ #,##0.00;[Red]#,##0.0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Lucida Sans"/>
        <family val="2"/>
        <scheme val="minor"/>
      </font>
      <alignment horizontal="left" vertical="bottom" textRotation="0" wrapText="0" relativeIndent="1" justifyLastLine="0" shrinkToFit="0" readingOrder="0"/>
    </dxf>
    <dxf>
      <font>
        <strike val="0"/>
        <outline val="0"/>
        <shadow val="0"/>
        <u val="none"/>
        <vertAlign val="baseline"/>
        <name val="Lucida Sans"/>
        <family val="2"/>
        <scheme val="minor"/>
      </font>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name val="Lucida Sans"/>
        <family val="2"/>
        <scheme val="minor"/>
      </font>
    </dxf>
    <dxf>
      <font>
        <strike val="0"/>
        <outline val="0"/>
        <shadow val="0"/>
        <u val="none"/>
        <vertAlign val="baseline"/>
        <name val="Lucida Sans"/>
        <family val="2"/>
        <scheme val="minor"/>
      </font>
      <fill>
        <patternFill patternType="none">
          <fgColor indexed="64"/>
          <bgColor auto="1"/>
        </patternFill>
      </fill>
    </dxf>
    <dxf>
      <font>
        <strike val="0"/>
        <outline val="0"/>
        <shadow val="0"/>
        <u val="none"/>
        <vertAlign val="baseline"/>
        <name val="Lucida Sans"/>
        <family val="2"/>
        <scheme val="minor"/>
      </font>
      <fill>
        <patternFill patternType="solid">
          <fgColor indexed="64"/>
          <bgColor theme="5"/>
        </patternFill>
      </fill>
      <alignment vertical="center" textRotation="0" wrapText="0" indent="0" justifyLastLine="0" shrinkToFit="0" readingOrder="0"/>
    </dxf>
    <dxf>
      <font>
        <color theme="0"/>
      </font>
    </dxf>
    <dxf>
      <fill>
        <patternFill patternType="solid">
          <fgColor theme="0" tint="-0.14999847407452621"/>
          <bgColor theme="0" tint="-0.14999847407452621"/>
        </patternFill>
      </fill>
    </dxf>
    <dxf>
      <fill>
        <patternFill patternType="solid">
          <fgColor theme="0" tint="-0.14996795556505021"/>
          <bgColor theme="0"/>
        </patternFill>
      </fill>
      <border>
        <horizontal style="medium">
          <color theme="0"/>
        </horizontal>
      </border>
    </dxf>
    <dxf>
      <font>
        <b/>
        <color theme="1"/>
      </font>
    </dxf>
    <dxf>
      <font>
        <b/>
        <color theme="1"/>
      </font>
    </dxf>
    <dxf>
      <font>
        <b/>
        <color theme="1"/>
      </font>
      <fill>
        <patternFill>
          <bgColor theme="0" tint="-4.9989318521683403E-2"/>
        </patternFill>
      </fill>
      <border>
        <top style="medium">
          <color theme="0"/>
        </top>
      </border>
    </dxf>
    <dxf>
      <font>
        <b/>
        <i val="0"/>
        <color theme="1"/>
      </font>
      <fill>
        <patternFill>
          <bgColor theme="5"/>
        </patternFill>
      </fill>
      <border>
        <bottom/>
      </border>
    </dxf>
    <dxf>
      <font>
        <color theme="1"/>
      </font>
      <border diagonalUp="0" diagonalDown="0">
        <left/>
        <right/>
        <top/>
        <bottom/>
        <vertical/>
        <horizontal/>
      </border>
    </dxf>
  </dxfs>
  <tableStyles count="1" defaultTableStyle="TableStyleMedium2" defaultPivotStyle="PivotStyleLight16">
    <tableStyle name="TableStyleLight1 2" pivot="0" count="7" xr9:uid="{00000000-0011-0000-FFFF-FFFF00000000}">
      <tableStyleElement type="wholeTable" dxfId="121"/>
      <tableStyleElement type="headerRow" dxfId="120"/>
      <tableStyleElement type="totalRow" dxfId="119"/>
      <tableStyleElement type="firstColumn" dxfId="118"/>
      <tableStyleElement type="lastColumn" dxfId="117"/>
      <tableStyleElement type="firstRowStripe" size="7" dxfId="116"/>
      <tableStyleElement type="firstColumnStripe" dxfId="1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B50B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customXml" Target="/customXml/item3.xml" Id="rId11" /><Relationship Type="http://schemas.openxmlformats.org/officeDocument/2006/relationships/theme" Target="/xl/theme/theme11.xml" Id="rId5" /><Relationship Type="http://schemas.openxmlformats.org/officeDocument/2006/relationships/customXml" Target="/customXml/item22.xml" Id="rId10" /><Relationship Type="http://schemas.openxmlformats.org/officeDocument/2006/relationships/worksheet" Target="/xl/worksheets/sheet44.xml" Id="rId4" /><Relationship Type="http://schemas.openxmlformats.org/officeDocument/2006/relationships/customXml" Target="/customXml/item1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'Riepilogo profitti - perdite'!$B$5</c:f>
              <c:strCache>
                <c:ptCount val="1"/>
                <c:pt idx="0">
                  <c:v>Totale entrate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'Riepilogo profitti - perdite'!$C$4:$D$4</c:f>
              <c:strCache>
                <c:ptCount val="2"/>
                <c:pt idx="0">
                  <c:v>Stimate</c:v>
                </c:pt>
                <c:pt idx="1">
                  <c:v>Effettive</c:v>
                </c:pt>
              </c:strCache>
            </c:strRef>
          </c:cat>
          <c:val>
            <c:numRef>
              <c:f>'Riepilogo profitti - perdite'!$C$5:$D$5</c:f>
              <c:numCache>
                <c:formatCode>"€"\ #,##0.00;[Red]#,##0.00</c:formatCode>
                <c:ptCount val="2"/>
                <c:pt idx="0">
                  <c:v>1936</c:v>
                </c:pt>
                <c:pt idx="1">
                  <c:v>1936</c:v>
                </c:pt>
              </c:numCache>
            </c:numRef>
          </c:val>
          <c:extLst>
            <c:ext xmlns:c16="http://schemas.microsoft.com/office/drawing/2014/chart" uri="{C3380CC4-5D6E-409C-BE32-E72D297353CC}">
              <c16:uniqueId val="{00000000-8636-4D9B-AD98-D1F682920A3A}"/>
            </c:ext>
          </c:extLst>
        </c:ser>
        <c:ser>
          <c:idx val="1"/>
          <c:order val="1"/>
          <c:tx>
            <c:strRef>
              <c:f>'Riepilogo profitti - perdite'!$B$6</c:f>
              <c:strCache>
                <c:ptCount val="1"/>
                <c:pt idx="0">
                  <c:v>Totale spese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'Riepilogo profitti - perdite'!$C$4:$D$4</c:f>
              <c:strCache>
                <c:ptCount val="2"/>
                <c:pt idx="0">
                  <c:v>Stimate</c:v>
                </c:pt>
                <c:pt idx="1">
                  <c:v>Effettive</c:v>
                </c:pt>
              </c:strCache>
            </c:strRef>
          </c:cat>
          <c:val>
            <c:numRef>
              <c:f>'Riepilogo profitti - perdite'!$C$6:$D$6</c:f>
              <c:numCache>
                <c:formatCode>"€"\ #,##0.00;[Red]#,##0.00</c:formatCode>
                <c:ptCount val="2"/>
                <c:pt idx="0">
                  <c:v>882</c:v>
                </c:pt>
                <c:pt idx="1">
                  <c:v>302</c:v>
                </c:pt>
              </c:numCache>
            </c:numRef>
          </c:val>
          <c:extLst>
            <c:ext xmlns:c16="http://schemas.microsoft.com/office/drawing/2014/chart" uri="{C3380CC4-5D6E-409C-BE32-E72D297353CC}">
              <c16:uniqueId val="{00000001-8636-4D9B-AD98-D1F682920A3A}"/>
            </c:ext>
          </c:extLst>
        </c:ser>
        <c:dLbls>
          <c:dLblPos val="ctr"/>
          <c:showLegendKey val="0"/>
          <c:showVal val="1"/>
          <c:showCatName val="0"/>
          <c:showSerName val="0"/>
          <c:showPercent val="0"/>
          <c:showBubbleSize val="0"/>
        </c:dLbls>
        <c:gapWidth val="79"/>
        <c:overlap val="100"/>
        <c:axId val="145310464"/>
        <c:axId val="145313152"/>
      </c:barChart>
      <c:catAx>
        <c:axId val="14531046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ysClr val="windowText" lastClr="000000"/>
                </a:solidFill>
                <a:latin typeface="+mn-lt"/>
                <a:ea typeface="+mn-ea"/>
                <a:cs typeface="+mn-cs"/>
              </a:defRPr>
            </a:pPr>
            <a:endParaRPr lang="it-IT"/>
          </a:p>
        </c:txPr>
        <c:crossAx val="145313152"/>
        <c:crosses val="autoZero"/>
        <c:auto val="1"/>
        <c:lblAlgn val="ctr"/>
        <c:lblOffset val="100"/>
        <c:noMultiLvlLbl val="0"/>
      </c:catAx>
      <c:valAx>
        <c:axId val="145313152"/>
        <c:scaling>
          <c:orientation val="minMax"/>
        </c:scaling>
        <c:delete val="1"/>
        <c:axPos val="b"/>
        <c:numFmt formatCode="0%" sourceLinked="1"/>
        <c:majorTickMark val="none"/>
        <c:minorTickMark val="none"/>
        <c:tickLblPos val="nextTo"/>
        <c:crossAx val="145310464"/>
        <c:crosses val="autoZero"/>
        <c:crossBetween val="between"/>
      </c:valAx>
      <c:spPr>
        <a:noFill/>
        <a:ln>
          <a:noFill/>
        </a:ln>
        <a:effectLst/>
      </c:spPr>
    </c:plotArea>
    <c:legend>
      <c:legendPos val="t"/>
      <c:layout>
        <c:manualLayout>
          <c:xMode val="edge"/>
          <c:yMode val="edge"/>
          <c:x val="0.4465604673555032"/>
          <c:y val="0.19729597769725504"/>
          <c:w val="0.46967222936806879"/>
          <c:h val="8.896632266864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Lucida Sans"/>
              <a:ea typeface="Lucida Sans"/>
              <a:cs typeface="Lucida Sans"/>
            </a:defRPr>
          </a:pPr>
          <a:endParaRPr lang="it-IT"/>
        </a:p>
      </c:txPr>
    </c:legend>
    <c:plotVisOnly val="1"/>
    <c:dispBlanksAs val="gap"/>
    <c:showDLblsOverMax val="0"/>
  </c:chart>
  <c:spPr>
    <a:noFill/>
    <a:ln w="9525" cap="flat" cmpd="sng" algn="ctr">
      <a:noFill/>
      <a:round/>
    </a:ln>
    <a:effectLst/>
  </c:spPr>
  <c:txPr>
    <a:bodyPr/>
    <a:lstStyle/>
    <a:p>
      <a:pPr>
        <a:defRPr/>
      </a:pPr>
      <a:endParaRPr lang="it-IT"/>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4</xdr:col>
      <xdr:colOff>76198</xdr:colOff>
      <xdr:row>1</xdr:row>
      <xdr:rowOff>104773</xdr:rowOff>
    </xdr:from>
    <xdr:to>
      <xdr:col>7</xdr:col>
      <xdr:colOff>28575</xdr:colOff>
      <xdr:row>11</xdr:row>
      <xdr:rowOff>0</xdr:rowOff>
    </xdr:to>
    <xdr:graphicFrame macro="">
      <xdr:nvGraphicFramePr>
        <xdr:cNvPr id="3073" name="Grafico 1" descr="Grafico a barre che mostra il confronto tra ricavi e costi stimati e ricavi e costi effettivi">
          <a:extLst>
            <a:ext uri="{FF2B5EF4-FFF2-40B4-BE49-F238E27FC236}">
              <a16:creationId xmlns:a16="http://schemas.microsoft.com/office/drawing/2014/main" id="{00000000-0008-0000-02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ExhibitorsAndVendors" displayName="ExhibitorsAndVendors" ref="B18:G22" totalsRowCount="1">
  <autoFilter ref="B18:G21" xr:uid="{00000000-0009-0000-0100-00000B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N. stimato" totalsRowLabel="Totale" totalsRowDxfId="36"/>
    <tableColumn id="2" xr3:uid="{00000000-0010-0000-0900-000002000000}" name="N. effettivo" totalsRowDxfId="35"/>
    <tableColumn id="3" xr3:uid="{00000000-0010-0000-0900-000003000000}" name="Tipo" totalsRowDxfId="34"/>
    <tableColumn id="4" xr3:uid="{00000000-0010-0000-0900-000004000000}" name="Prezzo" dataDxfId="13" totalsRowDxfId="33"/>
    <tableColumn id="5" xr3:uid="{00000000-0010-0000-0900-000005000000}" name="Entrate stimate" totalsRowFunction="sum" dataDxfId="12" totalsRowDxfId="3">
      <calculatedColumnFormula>B19*E19</calculatedColumnFormula>
    </tableColumn>
    <tableColumn id="6" xr3:uid="{00000000-0010-0000-0900-000006000000}" name="Entrate effettive" totalsRowFunction="sum" dataDxfId="11" totalsRowDxfId="2">
      <calculatedColumnFormula>C19*E19</calculatedColumnFormula>
    </tableColumn>
  </tableColumns>
  <tableStyleInfo name="TableStyleLight1 2" showFirstColumn="0" showLastColumn="0" showRowStripes="1" showColumnStripes="0"/>
  <extLst>
    <ext xmlns:x14="http://schemas.microsoft.com/office/spreadsheetml/2009/9/main" uri="{504A1905-F514-4f6f-8877-14C23A59335A}">
      <x14:table altTextSummary="Immettere il numero stimato ed effettivo di espositori e fornitori, tipo di stand e prezzo in questa tabella. I ricavi stimati ed effettivi degli espositori per ogni tipo di stand e i totali vengono calcolati automaticamente."/>
    </ext>
  </extLst>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SaleOfItems" displayName="SaleOfItems" ref="B24:G29" totalsRowCount="1">
  <autoFilter ref="B24:G28"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N. stimato" totalsRowLabel="Totale" totalsRowDxfId="32"/>
    <tableColumn id="2" xr3:uid="{00000000-0010-0000-0A00-000002000000}" name="N. effettivo" totalsRowDxfId="31"/>
    <tableColumn id="3" xr3:uid="{00000000-0010-0000-0A00-000003000000}" name="Tipo" totalsRowDxfId="30"/>
    <tableColumn id="4" xr3:uid="{00000000-0010-0000-0A00-000004000000}" name="Prezzo" dataDxfId="10" totalsRowDxfId="29"/>
    <tableColumn id="5" xr3:uid="{00000000-0010-0000-0A00-000005000000}" name="Entrate stimate" totalsRowFunction="sum" dataDxfId="9" totalsRowDxfId="1">
      <calculatedColumnFormula>B25*E25</calculatedColumnFormula>
    </tableColumn>
    <tableColumn id="6" xr3:uid="{00000000-0010-0000-0A00-000006000000}" name="Entrate effettive" totalsRowFunction="sum" dataDxfId="8" totalsRowDxfId="0">
      <calculatedColumnFormula>C25*E25</calculatedColumnFormula>
    </tableColumn>
  </tableColumns>
  <tableStyleInfo name="TableStyleLight1 2" showFirstColumn="0" showLastColumn="0" showRowStripes="1" showColumnStripes="0"/>
  <extLst>
    <ext xmlns:x14="http://schemas.microsoft.com/office/spreadsheetml/2009/9/main" uri="{504A1905-F514-4f6f-8877-14C23A59335A}">
      <x14:table altTextSummary="Immettere il numero stimato ed effettivo di espositori e fornitori, il tipo di stand e il prezzo in questa tabella. I ricavi stimati ed effettivi della vendita di articoli e i totali vengono calcolati automaticamente."/>
    </ext>
  </extLst>
</table>
</file>

<file path=xl/tables/table1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053438-C393-4A6F-85EB-6141CE2E580F}" name="Riepilogo" displayName="Riepilogo" ref="B4:D6" headerRowDxfId="25">
  <autoFilter ref="B4:D6" xr:uid="{E2E1E93F-962E-4908-B5FF-C49FFDD203EC}">
    <filterColumn colId="0" hiddenButton="1"/>
    <filterColumn colId="1" hiddenButton="1"/>
    <filterColumn colId="2" hiddenButton="1"/>
  </autoFilter>
  <tableColumns count="3">
    <tableColumn id="1" xr3:uid="{F67213F1-F34B-417E-9245-0F02F8ACA01B}" name=" Totale" totalsRowLabel="Totale"/>
    <tableColumn id="2" xr3:uid="{B31A4B15-FE6A-45D0-A35F-8DEBCAB99AF7}" name="Stimate" dataDxfId="24">
      <calculatedColumnFormula>Spese!G3</calculatedColumnFormula>
    </tableColumn>
    <tableColumn id="3" xr3:uid="{D633F0A4-A59C-4679-9F1C-8D364B0C972E}" name="Effettive" totalsRowFunction="sum" dataDxfId="23" totalsRowDxfId="22">
      <calculatedColumnFormula>Spese!H3</calculatedColumnFormula>
    </tableColumn>
  </tableColumns>
  <tableStyleInfo showFirstColumn="0" showLastColumn="0" showRowStripes="0" showColumnStripes="0"/>
  <extLst>
    <ext xmlns:x14="http://schemas.microsoft.com/office/spreadsheetml/2009/9/main" uri="{504A1905-F514-4f6f-8877-14C23A59335A}">
      <x14:table altTextSummary="Ricavi totali stimati ed effettivi e i costi vengono aggiornati automaticamente in questa tabella"/>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iteExpenses" displayName="SiteExpenses" ref="B6:D11" totalsRowCount="1" headerRowDxfId="113" dataDxfId="112" totalsRowDxfId="111">
  <autoFilter ref="B6:D10" xr:uid="{00000000-0009-0000-0100-000001000000}">
    <filterColumn colId="0" hiddenButton="1"/>
    <filterColumn colId="1" hiddenButton="1"/>
    <filterColumn colId="2" hiddenButton="1"/>
  </autoFilter>
  <tableColumns count="3">
    <tableColumn id="1" xr3:uid="{00000000-0010-0000-0000-000001000000}" name="Sito" totalsRowLabel="Totale" dataDxfId="110" totalsRowDxfId="109"/>
    <tableColumn id="2" xr3:uid="{00000000-0010-0000-0000-000002000000}" name="Stimate" totalsRowFunction="sum" dataDxfId="108" totalsRowDxfId="107"/>
    <tableColumn id="3" xr3:uid="{00000000-0010-0000-0000-000003000000}" name="Effettive" totalsRowFunction="count" dataDxfId="106" totalsRowDxfId="105"/>
  </tableColumns>
  <tableStyleInfo name="TableStyleLight1 2" showFirstColumn="1" showLastColumn="0" showRowStripes="1" showColumnStripes="0"/>
  <extLst>
    <ext xmlns:x14="http://schemas.microsoft.com/office/spreadsheetml/2009/9/main" uri="{504A1905-F514-4f6f-8877-14C23A59335A}">
      <x14:table altTextSummary="Immettere in questa tabella le spese stimate ed effettive del sito. Il totale viene calcolato automaticamente alla fine"/>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RefreshmentsExpenses" displayName="RefreshmentsExpenses" ref="F6:H11" totalsRowCount="1">
  <autoFilter ref="F6:H10" xr:uid="{00000000-0009-0000-0100-000003000000}">
    <filterColumn colId="0" hiddenButton="1"/>
    <filterColumn colId="1" hiddenButton="1"/>
    <filterColumn colId="2" hiddenButton="1"/>
  </autoFilter>
  <tableColumns count="3">
    <tableColumn id="1" xr3:uid="{00000000-0010-0000-0100-000001000000}" name="Rinfresco" totalsRowLabel="Totale" totalsRowDxfId="104"/>
    <tableColumn id="2" xr3:uid="{00000000-0010-0000-0100-000002000000}" name="Stimate" totalsRowFunction="sum" dataDxfId="103" totalsRowDxfId="102"/>
    <tableColumn id="3" xr3:uid="{00000000-0010-0000-0100-000003000000}" name="Effettive" totalsRowFunction="count" dataDxfId="101" totalsRowDxfId="100"/>
  </tableColumns>
  <tableStyleInfo name="TableStyleLight1 2" showFirstColumn="1" showLastColumn="0" showRowStripes="1" showColumnStripes="0"/>
  <extLst>
    <ext xmlns:x14="http://schemas.microsoft.com/office/spreadsheetml/2009/9/main" uri="{504A1905-F514-4f6f-8877-14C23A59335A}">
      <x14:table altTextSummary="Immettere le spese stimate ed effettive per le bevande in questa tabella. Il totale viene calcolato automaticamente alla fine"/>
    </ext>
  </extLst>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ecorationsExpenses" displayName="DecorationsExpenses" ref="B13:D19" totalsRowCount="1" headerRowDxfId="99" dataDxfId="98" totalsRowDxfId="97">
  <autoFilter ref="B13:D18" xr:uid="{00000000-0009-0000-0100-000004000000}">
    <filterColumn colId="0" hiddenButton="1"/>
    <filterColumn colId="1" hiddenButton="1"/>
    <filterColumn colId="2" hiddenButton="1"/>
  </autoFilter>
  <tableColumns count="3">
    <tableColumn id="1" xr3:uid="{00000000-0010-0000-0200-000001000000}" name="Decorazioni" totalsRowLabel="Totale" dataDxfId="96" totalsRowDxfId="95"/>
    <tableColumn id="2" xr3:uid="{00000000-0010-0000-0200-000002000000}" name="Stimate" totalsRowFunction="sum" dataDxfId="94" totalsRowDxfId="93"/>
    <tableColumn id="3" xr3:uid="{00000000-0010-0000-0200-000003000000}" name="Effettive" totalsRowFunction="sum" dataDxfId="92" totalsRowDxfId="91"/>
  </tableColumns>
  <tableStyleInfo name="TableStyleLight1 2" showFirstColumn="1" showLastColumn="0" showRowStripes="1" showColumnStripes="0"/>
  <extLst>
    <ext xmlns:x14="http://schemas.microsoft.com/office/spreadsheetml/2009/9/main" uri="{504A1905-F514-4f6f-8877-14C23A59335A}">
      <x14:table altTextSummary="Immettere le spese stimate ed effettive per le decorazioni in questa tabella. Il totale viene calcolato automaticamente alla fine"/>
    </ext>
  </extLst>
</table>
</file>

<file path=xl/tables/table4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ProgramExpenses" displayName="ProgramExpenses" ref="F13:H19" totalsRowCount="1" headerRowDxfId="90" dataDxfId="89" totalsRowDxfId="88">
  <autoFilter ref="F13:H18" xr:uid="{00000000-0009-0000-0100-000005000000}">
    <filterColumn colId="0" hiddenButton="1"/>
    <filterColumn colId="1" hiddenButton="1"/>
    <filterColumn colId="2" hiddenButton="1"/>
  </autoFilter>
  <tableColumns count="3">
    <tableColumn id="1" xr3:uid="{00000000-0010-0000-0300-000001000000}" name="Programma" totalsRowLabel="Totale" dataDxfId="87" totalsRowDxfId="86"/>
    <tableColumn id="2" xr3:uid="{00000000-0010-0000-0300-000002000000}" name="Stimate" totalsRowFunction="sum" dataDxfId="85" totalsRowDxfId="84"/>
    <tableColumn id="3" xr3:uid="{00000000-0010-0000-0300-000003000000}" name="Effettive" totalsRowFunction="count" dataDxfId="83" totalsRowDxfId="82"/>
  </tableColumns>
  <tableStyleInfo name="TableStyleLight1 2" showFirstColumn="1" showLastColumn="0" showRowStripes="1" showColumnStripes="0"/>
  <extLst>
    <ext xmlns:x14="http://schemas.microsoft.com/office/spreadsheetml/2009/9/main" uri="{504A1905-F514-4f6f-8877-14C23A59335A}">
      <x14:table altTextSummary="Immettere in questa tabella le spese stimate ed effettive del programma. Il totale viene calcolato automaticamente alla fine"/>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PublicityExpenses" displayName="PublicityExpenses" ref="B21:D25" totalsRowCount="1" headerRowDxfId="81" dataDxfId="80" totalsRowDxfId="79">
  <autoFilter ref="B21:D24" xr:uid="{00000000-0009-0000-0100-000006000000}">
    <filterColumn colId="0" hiddenButton="1"/>
    <filterColumn colId="1" hiddenButton="1"/>
    <filterColumn colId="2" hiddenButton="1"/>
  </autoFilter>
  <tableColumns count="3">
    <tableColumn id="1" xr3:uid="{00000000-0010-0000-0400-000001000000}" name="Pubblicità" totalsRowLabel="Totale" dataDxfId="78" totalsRowDxfId="77"/>
    <tableColumn id="2" xr3:uid="{00000000-0010-0000-0400-000002000000}" name="Stimate" totalsRowFunction="sum" dataDxfId="76" totalsRowDxfId="75"/>
    <tableColumn id="3" xr3:uid="{00000000-0010-0000-0400-000003000000}" name="Effettive" totalsRowFunction="count" dataDxfId="74" totalsRowDxfId="73"/>
  </tableColumns>
  <tableStyleInfo name="TableStyleLight1 2" showFirstColumn="1" showLastColumn="0" showRowStripes="1" showColumnStripes="0"/>
  <extLst>
    <ext xmlns:x14="http://schemas.microsoft.com/office/spreadsheetml/2009/9/main" uri="{504A1905-F514-4f6f-8877-14C23A59335A}">
      <x14:table altTextSummary="Immettere in questa tabella le spese stimate ed effettive per la pubblicità. Il totale viene calcolato automaticamente alla fine"/>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PrizesExpenses" displayName="PrizesExpenses" ref="F21:H24" totalsRowCount="1" headerRowDxfId="72" dataDxfId="71" totalsRowDxfId="70">
  <autoFilter ref="F21:H23" xr:uid="{00000000-0009-0000-0100-000007000000}">
    <filterColumn colId="0" hiddenButton="1"/>
    <filterColumn colId="1" hiddenButton="1"/>
    <filterColumn colId="2" hiddenButton="1"/>
  </autoFilter>
  <tableColumns count="3">
    <tableColumn id="1" xr3:uid="{00000000-0010-0000-0500-000001000000}" name="Premi" totalsRowLabel="Totale" dataDxfId="69" totalsRowDxfId="68"/>
    <tableColumn id="2" xr3:uid="{00000000-0010-0000-0500-000002000000}" name="Stimate" totalsRowFunction="sum" dataDxfId="67" totalsRowDxfId="66"/>
    <tableColumn id="3" xr3:uid="{00000000-0010-0000-0500-000003000000}" name="Effettive" totalsRowFunction="count" dataDxfId="65" totalsRowDxfId="64"/>
  </tableColumns>
  <tableStyleInfo name="TableStyleLight1 2" showFirstColumn="1" showLastColumn="0" showRowStripes="1" showColumnStripes="0"/>
  <extLst>
    <ext xmlns:x14="http://schemas.microsoft.com/office/spreadsheetml/2009/9/main" uri="{504A1905-F514-4f6f-8877-14C23A59335A}">
      <x14:table altTextSummary="Immettere in questa tabella le spese stimate ed effettive per i premi. Il totale viene calcolato automaticamente alla fine"/>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MiscellaneousExpenses" displayName="MiscellaneousExpenses" ref="B27:D32" totalsRowCount="1" headerRowDxfId="63" dataDxfId="62" totalsRowDxfId="61">
  <autoFilter ref="B27:D31" xr:uid="{00000000-0009-0000-0100-000008000000}">
    <filterColumn colId="0" hiddenButton="1"/>
    <filterColumn colId="1" hiddenButton="1"/>
    <filterColumn colId="2" hiddenButton="1"/>
  </autoFilter>
  <tableColumns count="3">
    <tableColumn id="1" xr3:uid="{00000000-0010-0000-0600-000001000000}" name="Varie" totalsRowLabel="Totale" dataDxfId="60" totalsRowDxfId="59"/>
    <tableColumn id="2" xr3:uid="{00000000-0010-0000-0600-000002000000}" name="Stimate" totalsRowFunction="sum" dataDxfId="58" totalsRowDxfId="57"/>
    <tableColumn id="3" xr3:uid="{00000000-0010-0000-0600-000003000000}" name="Effettive" totalsRowFunction="count" dataDxfId="56" totalsRowDxfId="55"/>
  </tableColumns>
  <tableStyleInfo name="TableStyleLight1 2" showFirstColumn="1" showLastColumn="0" showRowStripes="1" showColumnStripes="0"/>
  <extLst>
    <ext xmlns:x14="http://schemas.microsoft.com/office/spreadsheetml/2009/9/main" uri="{504A1905-F514-4f6f-8877-14C23A59335A}">
      <x14:table altTextSummary="Immettere in questa tabella le spese stimate ed effettive per le spese varie. Il totale viene calcolato automaticamente alla fine"/>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mmissioni" displayName="Ammissioni" ref="B6:G10" totalsRowCount="1" headerRowDxfId="53" dataDxfId="52" totalsRowDxfId="51">
  <autoFilter ref="B6:G9" xr:uid="{00000000-0009-0000-0100-00000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N. stimato" totalsRowLabel="Totale" totalsRowDxfId="50"/>
    <tableColumn id="2" xr3:uid="{00000000-0010-0000-0700-000002000000}" name="N. effettivo" dataDxfId="49" totalsRowDxfId="48"/>
    <tableColumn id="3" xr3:uid="{00000000-0010-0000-0700-000003000000}" name="Tipo" dataDxfId="21" totalsRowDxfId="47"/>
    <tableColumn id="4" xr3:uid="{00000000-0010-0000-0700-000004000000}" name="Prezzo" dataDxfId="20" totalsRowDxfId="46"/>
    <tableColumn id="6" xr3:uid="{00000000-0010-0000-0700-000006000000}" name="Entrate stimate" totalsRowFunction="sum" dataDxfId="19" totalsRowDxfId="7">
      <calculatedColumnFormula>B7*E7</calculatedColumnFormula>
    </tableColumn>
    <tableColumn id="7" xr3:uid="{00000000-0010-0000-0700-000007000000}" name="Entrate effettive" totalsRowFunction="sum" dataDxfId="18" totalsRowDxfId="6">
      <calculatedColumnFormula>C7*E7</calculatedColumnFormula>
    </tableColumn>
  </tableColumns>
  <tableStyleInfo name="TableStyleLight1 2" showFirstColumn="0" showLastColumn="0" showRowStripes="1" showColumnStripes="0"/>
  <extLst>
    <ext xmlns:x14="http://schemas.microsoft.com/office/spreadsheetml/2009/9/main" uri="{504A1905-F514-4f6f-8877-14C23A59335A}">
      <x14:table altTextSummary="Immettere in questa tabella il numero stimato ed effettivo di ammissioni, il tipo e il prezzo. I ricavi stimati ed effettivi delle ammissioni e i totali sono calcolati automaticamente."/>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AdsInProgram" displayName="AdsInProgram" ref="B12:G16" totalsRowCount="1" headerRowDxfId="45" dataDxfId="44" totalsRowDxfId="43">
  <autoFilter ref="B12:G15"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N. stimato" totalsRowLabel="Totale" dataDxfId="42" totalsRowDxfId="41"/>
    <tableColumn id="2" xr3:uid="{00000000-0010-0000-0800-000002000000}" name="N. effettivo" dataDxfId="40" totalsRowDxfId="39"/>
    <tableColumn id="3" xr3:uid="{00000000-0010-0000-0800-000003000000}" name="Tipo" dataDxfId="17" totalsRowDxfId="38"/>
    <tableColumn id="4" xr3:uid="{00000000-0010-0000-0800-000004000000}" name="Prezzo" dataDxfId="16" totalsRowDxfId="37"/>
    <tableColumn id="5" xr3:uid="{00000000-0010-0000-0800-000005000000}" name="Entrate stimate" totalsRowFunction="sum" dataDxfId="15" totalsRowDxfId="5">
      <calculatedColumnFormula>B13*E13</calculatedColumnFormula>
    </tableColumn>
    <tableColumn id="6" xr3:uid="{00000000-0010-0000-0800-000006000000}" name="Entrate effettive" totalsRowFunction="sum" dataDxfId="14" totalsRowDxfId="4">
      <calculatedColumnFormula>C13*E13</calculatedColumnFormula>
    </tableColumn>
  </tableColumns>
  <tableStyleInfo name="TableStyleLight1 2" showFirstColumn="0" showLastColumn="0" showRowStripes="1" showColumnStripes="0"/>
  <extLst>
    <ext xmlns:x14="http://schemas.microsoft.com/office/spreadsheetml/2009/9/main" uri="{504A1905-F514-4f6f-8877-14C23A59335A}">
      <x14:table altTextSummary="Immettere il numero stimato ed effettivo di annunci, il tipo e il prezzo in questa tabella. I ricavi stimati ed effettivi degli annunci e i totali sono calcolati automaticamente."/>
    </ext>
  </extLst>
</table>
</file>

<file path=xl/theme/theme11.xml><?xml version="1.0" encoding="utf-8"?>
<a:theme xmlns:a="http://schemas.openxmlformats.org/drawingml/2006/main" name="Office Theme">
  <a:themeElements>
    <a:clrScheme name="Custom 13">
      <a:dk1>
        <a:srgbClr val="111111"/>
      </a:dk1>
      <a:lt1>
        <a:srgbClr val="FFFFFF"/>
      </a:lt1>
      <a:dk2>
        <a:srgbClr val="2D3047"/>
      </a:dk2>
      <a:lt2>
        <a:srgbClr val="FFFFFF"/>
      </a:lt2>
      <a:accent1>
        <a:srgbClr val="B50745"/>
      </a:accent1>
      <a:accent2>
        <a:srgbClr val="1C9AAA"/>
      </a:accent2>
      <a:accent3>
        <a:srgbClr val="E0C93A"/>
      </a:accent3>
      <a:accent4>
        <a:srgbClr val="B50745"/>
      </a:accent4>
      <a:accent5>
        <a:srgbClr val="1C9AAA"/>
      </a:accent5>
      <a:accent6>
        <a:srgbClr val="E0C93A"/>
      </a:accent6>
      <a:hlink>
        <a:srgbClr val="4CD0E2"/>
      </a:hlink>
      <a:folHlink>
        <a:srgbClr val="4CD0E2"/>
      </a:folHlink>
    </a:clrScheme>
    <a:fontScheme name="Custom 2">
      <a:majorFont>
        <a:latin typeface="Century Gothic"/>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75.xml" Id="rId8" /><Relationship Type="http://schemas.openxmlformats.org/officeDocument/2006/relationships/table" Target="/xl/tables/table26.xml" Id="rId3" /><Relationship Type="http://schemas.openxmlformats.org/officeDocument/2006/relationships/table" Target="/xl/tables/table67.xml" Id="rId7" /><Relationship Type="http://schemas.openxmlformats.org/officeDocument/2006/relationships/table" Target="/xl/tables/table18.xml" Id="rId2" /><Relationship Type="http://schemas.openxmlformats.org/officeDocument/2006/relationships/printerSettings" Target="/xl/printerSettings/printerSettings22.bin" Id="rId1" /><Relationship Type="http://schemas.openxmlformats.org/officeDocument/2006/relationships/table" Target="/xl/tables/table59.xml" Id="rId6" /><Relationship Type="http://schemas.openxmlformats.org/officeDocument/2006/relationships/table" Target="/xl/tables/table410.xml" Id="rId5" /><Relationship Type="http://schemas.openxmlformats.org/officeDocument/2006/relationships/table" Target="/xl/tables/table311.xml" Id="rId4" /></Relationships>
</file>

<file path=xl/worksheets/_rels/sheet31.xml.rels>&#65279;<?xml version="1.0" encoding="utf-8"?><Relationships xmlns="http://schemas.openxmlformats.org/package/2006/relationships"><Relationship Type="http://schemas.openxmlformats.org/officeDocument/2006/relationships/table" Target="/xl/tables/table91.xml" Id="rId3" /><Relationship Type="http://schemas.openxmlformats.org/officeDocument/2006/relationships/table" Target="/xl/tables/table82.xml" Id="rId2" /><Relationship Type="http://schemas.openxmlformats.org/officeDocument/2006/relationships/printerSettings" Target="/xl/printerSettings/printerSettings31.bin" Id="rId1" /><Relationship Type="http://schemas.openxmlformats.org/officeDocument/2006/relationships/table" Target="/xl/tables/table113.xml" Id="rId5" /><Relationship Type="http://schemas.openxmlformats.org/officeDocument/2006/relationships/table" Target="/xl/tables/table104.xml" Id="rId4" /></Relationships>
</file>

<file path=xl/worksheets/_rels/sheet44.xml.rels>&#65279;<?xml version="1.0" encoding="utf-8"?><Relationships xmlns="http://schemas.openxmlformats.org/package/2006/relationships"><Relationship Type="http://schemas.openxmlformats.org/officeDocument/2006/relationships/table" Target="/xl/tables/table1212.xml" Id="rId3" /><Relationship Type="http://schemas.openxmlformats.org/officeDocument/2006/relationships/drawing" Target="/xl/drawings/drawing11.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200B4-02BC-4B65-B20F-7C842CD422DD}">
  <sheetPr>
    <tabColor theme="8" tint="-0.499984740745262"/>
  </sheetPr>
  <dimension ref="B1:B8"/>
  <sheetViews>
    <sheetView showGridLines="0" workbookViewId="0"/>
  </sheetViews>
  <sheetFormatPr defaultRowHeight="12.75" x14ac:dyDescent="0.2"/>
  <cols>
    <col min="1" max="1" width="2.7109375" customWidth="1"/>
    <col min="2" max="2" width="95" customWidth="1"/>
    <col min="3" max="3" width="2.7109375" customWidth="1"/>
  </cols>
  <sheetData>
    <row r="1" spans="2:2" s="30" customFormat="1" ht="30" customHeight="1" x14ac:dyDescent="0.2">
      <c r="B1" s="47" t="s">
        <v>0</v>
      </c>
    </row>
    <row r="2" spans="2:2" ht="30" customHeight="1" x14ac:dyDescent="0.25">
      <c r="B2" s="46" t="s">
        <v>1</v>
      </c>
    </row>
    <row r="3" spans="2:2" ht="30" customHeight="1" x14ac:dyDescent="0.25">
      <c r="B3" s="46" t="s">
        <v>2</v>
      </c>
    </row>
    <row r="4" spans="2:2" ht="30" customHeight="1" x14ac:dyDescent="0.25">
      <c r="B4" s="46" t="s">
        <v>3</v>
      </c>
    </row>
    <row r="5" spans="2:2" ht="30" customHeight="1" x14ac:dyDescent="0.25">
      <c r="B5" s="46" t="s">
        <v>4</v>
      </c>
    </row>
    <row r="6" spans="2:2" ht="30" customHeight="1" x14ac:dyDescent="0.25">
      <c r="B6" s="48" t="s">
        <v>5</v>
      </c>
    </row>
    <row r="7" spans="2:2" ht="60" customHeight="1" x14ac:dyDescent="0.2">
      <c r="B7" s="53" t="s">
        <v>6</v>
      </c>
    </row>
    <row r="8" spans="2:2" ht="39.950000000000003" customHeight="1" x14ac:dyDescent="0.25">
      <c r="B8" s="46" t="s">
        <v>7</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H32"/>
  <sheetViews>
    <sheetView showGridLines="0" tabSelected="1" zoomScaleNormal="100" workbookViewId="0"/>
  </sheetViews>
  <sheetFormatPr defaultColWidth="9.140625" defaultRowHeight="12.75" x14ac:dyDescent="0.2"/>
  <cols>
    <col min="1" max="1" width="2.7109375" style="5" customWidth="1"/>
    <col min="2" max="2" width="23.7109375" style="1" customWidth="1"/>
    <col min="3" max="3" width="20.7109375" style="1" customWidth="1"/>
    <col min="4" max="4" width="28.42578125" style="1" customWidth="1"/>
    <col min="5" max="5" width="3.42578125" style="1" customWidth="1"/>
    <col min="6" max="8" width="22.7109375" style="1" customWidth="1"/>
    <col min="9" max="9" width="2.7109375" style="1" customWidth="1"/>
    <col min="10" max="16384" width="9.140625" style="1"/>
  </cols>
  <sheetData>
    <row r="1" spans="1:8" ht="45.75" customHeight="1" x14ac:dyDescent="0.2">
      <c r="A1" s="68" t="s">
        <v>8</v>
      </c>
      <c r="B1" s="71" t="s">
        <v>15</v>
      </c>
      <c r="C1" s="71"/>
      <c r="D1" s="72" t="s">
        <v>39</v>
      </c>
      <c r="E1" s="72"/>
      <c r="F1" s="24"/>
      <c r="G1" s="24"/>
      <c r="H1" s="25" t="s">
        <v>98</v>
      </c>
    </row>
    <row r="2" spans="1:8" ht="6.75" customHeight="1" x14ac:dyDescent="0.2">
      <c r="B2" s="16"/>
      <c r="C2" s="16"/>
      <c r="D2" s="16"/>
      <c r="E2" s="17"/>
      <c r="F2" s="17"/>
      <c r="G2" s="17"/>
      <c r="H2" s="18"/>
    </row>
    <row r="3" spans="1:8" s="11" customFormat="1" ht="15" customHeight="1" x14ac:dyDescent="0.2">
      <c r="A3" s="51" t="s">
        <v>9</v>
      </c>
      <c r="B3" s="70" t="s">
        <v>16</v>
      </c>
      <c r="C3" s="14"/>
      <c r="D3" s="14"/>
      <c r="E3" s="14"/>
      <c r="F3" s="14"/>
      <c r="G3" s="15" t="s">
        <v>38</v>
      </c>
      <c r="H3" s="15" t="s">
        <v>40</v>
      </c>
    </row>
    <row r="4" spans="1:8" ht="24" customHeight="1" x14ac:dyDescent="0.2">
      <c r="A4" s="51" t="s">
        <v>10</v>
      </c>
      <c r="B4" s="70"/>
      <c r="C4" s="13"/>
      <c r="D4" s="13"/>
      <c r="E4" s="13"/>
      <c r="F4" s="13"/>
      <c r="G4" s="55">
        <f>SUM(C11,C19,C25,C32,G11,G19,G24)</f>
        <v>882</v>
      </c>
      <c r="H4" s="55">
        <f>SUM(D11,D19,D25,D32,H11,H19,H24)</f>
        <v>302</v>
      </c>
    </row>
    <row r="5" spans="1:8" ht="15" customHeight="1" x14ac:dyDescent="0.2">
      <c r="B5" s="6"/>
      <c r="C5" s="8"/>
      <c r="D5" s="8"/>
      <c r="E5" s="5"/>
      <c r="F5" s="5"/>
      <c r="G5" s="5"/>
      <c r="H5" s="5"/>
    </row>
    <row r="6" spans="1:8" s="9" customFormat="1" ht="20.100000000000001" customHeight="1" x14ac:dyDescent="0.2">
      <c r="A6" s="51" t="s">
        <v>11</v>
      </c>
      <c r="B6" s="19" t="s">
        <v>17</v>
      </c>
      <c r="C6" s="69" t="s">
        <v>38</v>
      </c>
      <c r="D6" s="69" t="s">
        <v>40</v>
      </c>
      <c r="E6" s="10"/>
      <c r="F6" s="20" t="s">
        <v>41</v>
      </c>
      <c r="G6" s="28" t="s">
        <v>38</v>
      </c>
      <c r="H6" s="28" t="s">
        <v>40</v>
      </c>
    </row>
    <row r="7" spans="1:8" ht="15.95" customHeight="1" x14ac:dyDescent="0.2">
      <c r="B7" s="12" t="s">
        <v>18</v>
      </c>
      <c r="C7" s="59">
        <v>500</v>
      </c>
      <c r="D7" s="59"/>
      <c r="E7" s="5"/>
      <c r="F7" s="7" t="s">
        <v>42</v>
      </c>
      <c r="G7" s="62"/>
      <c r="H7" s="62"/>
    </row>
    <row r="8" spans="1:8" ht="15.95" customHeight="1" x14ac:dyDescent="0.2">
      <c r="B8" s="12" t="s">
        <v>19</v>
      </c>
      <c r="C8" s="59"/>
      <c r="D8" s="59"/>
      <c r="E8" s="5"/>
      <c r="F8" s="7" t="s">
        <v>43</v>
      </c>
      <c r="G8" s="62">
        <v>20</v>
      </c>
      <c r="H8" s="62"/>
    </row>
    <row r="9" spans="1:8" ht="15.95" customHeight="1" x14ac:dyDescent="0.2">
      <c r="B9" s="12" t="s">
        <v>20</v>
      </c>
      <c r="C9" s="59"/>
      <c r="D9" s="59"/>
      <c r="E9" s="5"/>
      <c r="F9" s="7" t="s">
        <v>44</v>
      </c>
      <c r="G9" s="62"/>
      <c r="H9" s="62">
        <v>20</v>
      </c>
    </row>
    <row r="10" spans="1:8" ht="15.95" customHeight="1" x14ac:dyDescent="0.2">
      <c r="B10" s="12" t="s">
        <v>21</v>
      </c>
      <c r="C10" s="59"/>
      <c r="D10" s="59"/>
      <c r="E10" s="5"/>
      <c r="F10" s="7" t="s">
        <v>45</v>
      </c>
      <c r="G10" s="62"/>
      <c r="H10" s="62"/>
    </row>
    <row r="11" spans="1:8" ht="15.95" customHeight="1" x14ac:dyDescent="0.2">
      <c r="B11" s="12" t="s">
        <v>22</v>
      </c>
      <c r="C11" s="59">
        <f>SUBTOTAL(109,SiteExpenses[Stimate])</f>
        <v>500</v>
      </c>
      <c r="D11" s="59">
        <f>SUBTOTAL(103,SiteExpenses[Effettive])</f>
        <v>0</v>
      </c>
      <c r="E11" s="5"/>
      <c r="F11" s="7" t="s">
        <v>22</v>
      </c>
      <c r="G11" s="62">
        <f>SUBTOTAL(109,RefreshmentsExpenses[Stimate])</f>
        <v>20</v>
      </c>
      <c r="H11" s="62">
        <f>SUBTOTAL(103,RefreshmentsExpenses[Effettive])</f>
        <v>1</v>
      </c>
    </row>
    <row r="12" spans="1:8" ht="15" customHeight="1" x14ac:dyDescent="0.2">
      <c r="B12" s="6"/>
      <c r="C12" s="8"/>
      <c r="D12" s="8"/>
      <c r="E12" s="5"/>
      <c r="F12" s="5"/>
      <c r="G12" s="5"/>
      <c r="H12" s="5"/>
    </row>
    <row r="13" spans="1:8" ht="20.100000000000001" customHeight="1" x14ac:dyDescent="0.2">
      <c r="A13" s="5" t="s">
        <v>12</v>
      </c>
      <c r="B13" s="21" t="s">
        <v>23</v>
      </c>
      <c r="C13" s="50" t="s">
        <v>38</v>
      </c>
      <c r="D13" s="50" t="s">
        <v>40</v>
      </c>
      <c r="E13" s="5"/>
      <c r="F13" s="21" t="s">
        <v>46</v>
      </c>
      <c r="G13" s="50" t="s">
        <v>38</v>
      </c>
      <c r="H13" s="50" t="s">
        <v>40</v>
      </c>
    </row>
    <row r="14" spans="1:8" ht="15.95" customHeight="1" x14ac:dyDescent="0.2">
      <c r="B14" s="21" t="s">
        <v>24</v>
      </c>
      <c r="C14" s="60">
        <v>200</v>
      </c>
      <c r="D14" s="60">
        <v>300</v>
      </c>
      <c r="E14" s="5"/>
      <c r="F14" s="21" t="s">
        <v>47</v>
      </c>
      <c r="G14" s="63"/>
      <c r="H14" s="63"/>
    </row>
    <row r="15" spans="1:8" ht="15.95" customHeight="1" x14ac:dyDescent="0.2">
      <c r="B15" s="21" t="s">
        <v>25</v>
      </c>
      <c r="C15" s="60"/>
      <c r="D15" s="60"/>
      <c r="E15" s="5"/>
      <c r="F15" s="21" t="s">
        <v>48</v>
      </c>
      <c r="G15" s="63">
        <v>30</v>
      </c>
      <c r="H15" s="63"/>
    </row>
    <row r="16" spans="1:8" ht="15.95" customHeight="1" x14ac:dyDescent="0.2">
      <c r="B16" s="21" t="s">
        <v>26</v>
      </c>
      <c r="C16" s="60"/>
      <c r="D16" s="60"/>
      <c r="E16" s="5"/>
      <c r="F16" s="21" t="s">
        <v>49</v>
      </c>
      <c r="G16" s="63"/>
      <c r="H16" s="63"/>
    </row>
    <row r="17" spans="1:8" ht="15.95" customHeight="1" x14ac:dyDescent="0.2">
      <c r="B17" s="21" t="s">
        <v>27</v>
      </c>
      <c r="C17" s="60"/>
      <c r="D17" s="60"/>
      <c r="E17" s="5"/>
      <c r="F17" s="21" t="s">
        <v>50</v>
      </c>
      <c r="G17" s="63"/>
      <c r="H17" s="63"/>
    </row>
    <row r="18" spans="1:8" ht="15.95" customHeight="1" x14ac:dyDescent="0.2">
      <c r="B18" s="21" t="s">
        <v>28</v>
      </c>
      <c r="C18" s="60"/>
      <c r="D18" s="60"/>
      <c r="E18" s="5"/>
      <c r="F18" s="21" t="s">
        <v>51</v>
      </c>
      <c r="G18" s="63"/>
      <c r="H18" s="63"/>
    </row>
    <row r="19" spans="1:8" ht="15.95" customHeight="1" x14ac:dyDescent="0.2">
      <c r="B19" s="21" t="s">
        <v>22</v>
      </c>
      <c r="C19" s="60">
        <f>SUBTOTAL(109,DecorationsExpenses[Stimate])</f>
        <v>200</v>
      </c>
      <c r="D19" s="60">
        <f>SUBTOTAL(109,DecorationsExpenses[Effettive])</f>
        <v>300</v>
      </c>
      <c r="E19" s="5"/>
      <c r="F19" s="21" t="s">
        <v>22</v>
      </c>
      <c r="G19" s="63">
        <f>SUBTOTAL(109,ProgramExpenses[Stimate])</f>
        <v>30</v>
      </c>
      <c r="H19" s="63">
        <f>SUBTOTAL(103,ProgramExpenses[Effettive])</f>
        <v>0</v>
      </c>
    </row>
    <row r="20" spans="1:8" ht="15" customHeight="1" x14ac:dyDescent="0.2">
      <c r="B20" s="22"/>
      <c r="C20" s="40"/>
      <c r="D20" s="40"/>
      <c r="E20" s="5"/>
      <c r="F20" s="22"/>
      <c r="G20" s="5"/>
      <c r="H20" s="5"/>
    </row>
    <row r="21" spans="1:8" ht="20.100000000000001" customHeight="1" x14ac:dyDescent="0.2">
      <c r="A21" s="51" t="s">
        <v>13</v>
      </c>
      <c r="B21" s="21" t="s">
        <v>29</v>
      </c>
      <c r="C21" s="50" t="s">
        <v>38</v>
      </c>
      <c r="D21" s="50" t="s">
        <v>40</v>
      </c>
      <c r="E21" s="5"/>
      <c r="F21" s="21" t="s">
        <v>52</v>
      </c>
      <c r="G21" s="50" t="s">
        <v>38</v>
      </c>
      <c r="H21" s="50" t="s">
        <v>40</v>
      </c>
    </row>
    <row r="22" spans="1:8" ht="15.95" customHeight="1" x14ac:dyDescent="0.2">
      <c r="B22" s="21" t="s">
        <v>30</v>
      </c>
      <c r="C22" s="60"/>
      <c r="D22" s="60"/>
      <c r="E22" s="5"/>
      <c r="F22" s="21" t="s">
        <v>53</v>
      </c>
      <c r="G22" s="63"/>
      <c r="H22" s="63"/>
    </row>
    <row r="23" spans="1:8" ht="15.95" customHeight="1" x14ac:dyDescent="0.2">
      <c r="B23" s="21" t="s">
        <v>31</v>
      </c>
      <c r="C23" s="60">
        <v>20</v>
      </c>
      <c r="D23" s="60"/>
      <c r="E23" s="5"/>
      <c r="F23" s="21" t="s">
        <v>54</v>
      </c>
      <c r="G23" s="63">
        <v>100</v>
      </c>
      <c r="H23" s="63"/>
    </row>
    <row r="24" spans="1:8" ht="15.95" customHeight="1" x14ac:dyDescent="0.2">
      <c r="B24" s="21" t="s">
        <v>32</v>
      </c>
      <c r="C24" s="60"/>
      <c r="D24" s="60"/>
      <c r="E24" s="5"/>
      <c r="F24" s="21" t="s">
        <v>22</v>
      </c>
      <c r="G24" s="63">
        <f>SUBTOTAL(109,PrizesExpenses[Stimate])</f>
        <v>100</v>
      </c>
      <c r="H24" s="63">
        <f>SUBTOTAL(103,PrizesExpenses[Effettive])</f>
        <v>0</v>
      </c>
    </row>
    <row r="25" spans="1:8" ht="15.95" customHeight="1" x14ac:dyDescent="0.2">
      <c r="B25" s="21" t="s">
        <v>22</v>
      </c>
      <c r="C25" s="60">
        <f>SUBTOTAL(109,PublicityExpenses[Stimate])</f>
        <v>20</v>
      </c>
      <c r="D25" s="60">
        <f>SUBTOTAL(103,PublicityExpenses[Effettive])</f>
        <v>0</v>
      </c>
      <c r="E25" s="5"/>
      <c r="F25" s="5"/>
      <c r="G25" s="5"/>
      <c r="H25" s="5"/>
    </row>
    <row r="26" spans="1:8" ht="15" customHeight="1" x14ac:dyDescent="0.2">
      <c r="B26" s="22"/>
      <c r="C26" s="40"/>
      <c r="D26" s="40"/>
      <c r="E26" s="5"/>
      <c r="F26" s="5"/>
      <c r="G26" s="5"/>
      <c r="H26" s="5"/>
    </row>
    <row r="27" spans="1:8" ht="20.100000000000001" customHeight="1" x14ac:dyDescent="0.2">
      <c r="A27" s="51" t="s">
        <v>14</v>
      </c>
      <c r="B27" s="21" t="s">
        <v>33</v>
      </c>
      <c r="C27" s="50" t="s">
        <v>38</v>
      </c>
      <c r="D27" s="50" t="s">
        <v>40</v>
      </c>
      <c r="E27" s="5"/>
      <c r="F27" s="5"/>
      <c r="G27" s="5"/>
      <c r="H27" s="5"/>
    </row>
    <row r="28" spans="1:8" ht="15.95" customHeight="1" x14ac:dyDescent="0.2">
      <c r="B28" s="21" t="s">
        <v>34</v>
      </c>
      <c r="C28" s="60"/>
      <c r="D28" s="60">
        <v>13</v>
      </c>
      <c r="E28" s="5"/>
      <c r="F28" s="5"/>
      <c r="G28" s="5"/>
      <c r="H28" s="5"/>
    </row>
    <row r="29" spans="1:8" ht="15.95" customHeight="1" x14ac:dyDescent="0.2">
      <c r="B29" s="21" t="s">
        <v>35</v>
      </c>
      <c r="C29" s="60">
        <v>12</v>
      </c>
      <c r="D29" s="60"/>
      <c r="E29" s="5"/>
      <c r="F29" s="5"/>
      <c r="G29" s="5"/>
      <c r="H29" s="5"/>
    </row>
    <row r="30" spans="1:8" ht="15.95" customHeight="1" x14ac:dyDescent="0.2">
      <c r="B30" s="21" t="s">
        <v>36</v>
      </c>
      <c r="C30" s="60"/>
      <c r="D30" s="60"/>
      <c r="E30" s="5"/>
      <c r="F30" s="5"/>
      <c r="G30" s="5"/>
      <c r="H30" s="5"/>
    </row>
    <row r="31" spans="1:8" ht="15.95" customHeight="1" x14ac:dyDescent="0.2">
      <c r="B31" s="21" t="s">
        <v>37</v>
      </c>
      <c r="C31" s="60"/>
      <c r="D31" s="60"/>
      <c r="E31" s="5"/>
      <c r="F31" s="5"/>
      <c r="G31" s="5"/>
      <c r="H31" s="5"/>
    </row>
    <row r="32" spans="1:8" ht="15.95" customHeight="1" x14ac:dyDescent="0.2">
      <c r="B32" s="23" t="s">
        <v>22</v>
      </c>
      <c r="C32" s="61">
        <f>SUBTOTAL(109,MiscellaneousExpenses[Stimate])</f>
        <v>12</v>
      </c>
      <c r="D32" s="61">
        <f>SUBTOTAL(103,MiscellaneousExpenses[Effettive])</f>
        <v>1</v>
      </c>
    </row>
  </sheetData>
  <mergeCells count="3">
    <mergeCell ref="B3:B4"/>
    <mergeCell ref="B1:C1"/>
    <mergeCell ref="D1:E1"/>
  </mergeCells>
  <phoneticPr fontId="2" type="noConversion"/>
  <conditionalFormatting sqref="A1:A1048576">
    <cfRule type="notContainsBlanks" dxfId="114" priority="1">
      <formula>LEN(TRIM(A1))&gt;0</formula>
    </cfRule>
  </conditionalFormatting>
  <printOptions horizontalCentered="1"/>
  <pageMargins left="0.75" right="0.75" top="1" bottom="1" header="0.5" footer="0.5"/>
  <pageSetup paperSize="9" scale="98" fitToHeight="0" orientation="landscape" r:id="rId1"/>
  <headerFooter alignWithMargins="0"/>
  <tableParts count="7">
    <tablePart r:id="rId2"/>
    <tablePart r:id="rId3"/>
    <tablePart r:id="rId4"/>
    <tablePart r:id="rId5"/>
    <tablePart r:id="rId6"/>
    <tablePart r:id="rId7"/>
    <tablePart r:id="rId8"/>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H29"/>
  <sheetViews>
    <sheetView showGridLines="0" zoomScaleNormal="100" zoomScaleSheetLayoutView="75" workbookViewId="0"/>
  </sheetViews>
  <sheetFormatPr defaultColWidth="9.140625" defaultRowHeight="12.75" x14ac:dyDescent="0.2"/>
  <cols>
    <col min="1" max="1" width="2.7109375" style="5" customWidth="1"/>
    <col min="2" max="2" width="23.7109375" style="1" customWidth="1"/>
    <col min="3" max="3" width="20.7109375" style="1" customWidth="1"/>
    <col min="4" max="7" width="23.140625" style="1" customWidth="1"/>
    <col min="8" max="8" width="2.7109375" style="1" customWidth="1"/>
    <col min="9" max="16384" width="9.140625" style="1"/>
  </cols>
  <sheetData>
    <row r="1" spans="1:8" ht="45.75" customHeight="1" x14ac:dyDescent="0.2">
      <c r="A1" s="5" t="s">
        <v>55</v>
      </c>
      <c r="B1" s="71" t="str">
        <f>Spese!B1</f>
        <v>Budget evento per</v>
      </c>
      <c r="C1" s="71"/>
      <c r="D1" s="41" t="str">
        <f>Spese!D1</f>
        <v>Nome evento</v>
      </c>
      <c r="E1" s="24"/>
      <c r="F1" s="24"/>
      <c r="G1" s="25" t="s">
        <v>85</v>
      </c>
    </row>
    <row r="2" spans="1:8" ht="6.75" customHeight="1" x14ac:dyDescent="0.2">
      <c r="B2" s="16"/>
      <c r="C2" s="16"/>
      <c r="D2" s="16"/>
      <c r="E2" s="17"/>
      <c r="F2" s="17"/>
      <c r="G2" s="17"/>
      <c r="H2" s="18"/>
    </row>
    <row r="3" spans="1:8" s="11" customFormat="1" ht="15" customHeight="1" x14ac:dyDescent="0.2">
      <c r="A3" s="51" t="s">
        <v>56</v>
      </c>
      <c r="B3" s="70" t="s">
        <v>66</v>
      </c>
      <c r="C3" s="14"/>
      <c r="D3" s="14"/>
      <c r="E3" s="14"/>
      <c r="F3" s="15" t="s">
        <v>38</v>
      </c>
      <c r="G3" s="15" t="s">
        <v>40</v>
      </c>
    </row>
    <row r="4" spans="1:8" ht="24" customHeight="1" x14ac:dyDescent="0.2">
      <c r="A4" s="51" t="s">
        <v>57</v>
      </c>
      <c r="B4" s="70"/>
      <c r="C4" s="13"/>
      <c r="D4" s="13"/>
      <c r="E4" s="13"/>
      <c r="F4" s="55">
        <f>SUM(Ammissioni[[#Totals],[Entrate stimate]],AdsInProgram[[#Totals],[Entrate stimate]],ExhibitorsAndVendors[[#Totals],[Entrate stimate]],SaleOfItems[[#Totals],[Entrate stimate]])</f>
        <v>1936</v>
      </c>
      <c r="G4" s="55">
        <f>SUM(Ammissioni[[#Totals],[Entrate effettive]],AdsInProgram[[#Totals],[Entrate effettive]],ExhibitorsAndVendors[[#Totals],[Entrate effettive]],SaleOfItems[[#Totals],[Entrate effettive]])</f>
        <v>1831</v>
      </c>
    </row>
    <row r="5" spans="1:8" ht="35.1" customHeight="1" x14ac:dyDescent="0.2">
      <c r="A5" s="51" t="s">
        <v>58</v>
      </c>
      <c r="B5" s="45" t="s">
        <v>67</v>
      </c>
      <c r="C5" s="26"/>
      <c r="D5" s="26"/>
      <c r="E5" s="26"/>
      <c r="F5" s="26"/>
      <c r="G5" s="26"/>
    </row>
    <row r="6" spans="1:8" ht="20.100000000000001" customHeight="1" x14ac:dyDescent="0.2">
      <c r="A6" s="51" t="s">
        <v>59</v>
      </c>
      <c r="B6" s="28" t="s">
        <v>68</v>
      </c>
      <c r="C6" s="28" t="s">
        <v>72</v>
      </c>
      <c r="D6" s="28" t="s">
        <v>73</v>
      </c>
      <c r="E6" s="28" t="s">
        <v>83</v>
      </c>
      <c r="F6" s="28" t="s">
        <v>84</v>
      </c>
      <c r="G6" s="28" t="s">
        <v>86</v>
      </c>
    </row>
    <row r="7" spans="1:8" ht="15.95" customHeight="1" x14ac:dyDescent="0.2">
      <c r="B7" s="28">
        <v>300</v>
      </c>
      <c r="C7" s="28">
        <v>278</v>
      </c>
      <c r="D7" s="28" t="s">
        <v>74</v>
      </c>
      <c r="E7" s="74">
        <v>5</v>
      </c>
      <c r="F7" s="74">
        <f>B7*E7</f>
        <v>1500</v>
      </c>
      <c r="G7" s="74">
        <f>C7*E7</f>
        <v>1390</v>
      </c>
    </row>
    <row r="8" spans="1:8" ht="15.95" customHeight="1" x14ac:dyDescent="0.2">
      <c r="B8" s="28">
        <v>197</v>
      </c>
      <c r="C8" s="28">
        <v>195</v>
      </c>
      <c r="D8" s="28" t="s">
        <v>75</v>
      </c>
      <c r="E8" s="74">
        <v>2</v>
      </c>
      <c r="F8" s="74">
        <f>B8*E8</f>
        <v>394</v>
      </c>
      <c r="G8" s="74">
        <f>C8*E8</f>
        <v>390</v>
      </c>
    </row>
    <row r="9" spans="1:8" ht="15.75" customHeight="1" x14ac:dyDescent="0.2">
      <c r="B9" s="28">
        <v>42</v>
      </c>
      <c r="C9" s="28">
        <v>51</v>
      </c>
      <c r="D9" s="28" t="s">
        <v>51</v>
      </c>
      <c r="E9" s="74">
        <v>1</v>
      </c>
      <c r="F9" s="74">
        <f>B9*E9</f>
        <v>42</v>
      </c>
      <c r="G9" s="74">
        <f>C9*E9</f>
        <v>51</v>
      </c>
    </row>
    <row r="10" spans="1:8" ht="15.95" customHeight="1" x14ac:dyDescent="0.2">
      <c r="B10" s="58" t="s">
        <v>22</v>
      </c>
      <c r="C10" s="29"/>
      <c r="D10" s="29"/>
      <c r="E10" s="29"/>
      <c r="F10" s="74">
        <f>SUBTOTAL(109,Ammissioni[Entrate stimate])</f>
        <v>1936</v>
      </c>
      <c r="G10" s="74">
        <f>SUBTOTAL(109,Ammissioni[Entrate effettive])</f>
        <v>1831</v>
      </c>
    </row>
    <row r="11" spans="1:8" ht="35.1" customHeight="1" x14ac:dyDescent="0.2">
      <c r="A11" s="51" t="s">
        <v>60</v>
      </c>
      <c r="B11" s="45" t="s">
        <v>69</v>
      </c>
      <c r="C11" s="26"/>
      <c r="D11" s="26"/>
      <c r="E11" s="26"/>
      <c r="F11" s="26"/>
      <c r="G11" s="26"/>
    </row>
    <row r="12" spans="1:8" ht="20.100000000000001" customHeight="1" x14ac:dyDescent="0.2">
      <c r="A12" s="51" t="s">
        <v>61</v>
      </c>
      <c r="B12" s="28" t="s">
        <v>68</v>
      </c>
      <c r="C12" s="28" t="s">
        <v>72</v>
      </c>
      <c r="D12" s="28" t="s">
        <v>73</v>
      </c>
      <c r="E12" s="28" t="s">
        <v>83</v>
      </c>
      <c r="F12" s="28" t="s">
        <v>84</v>
      </c>
      <c r="G12" s="28" t="s">
        <v>86</v>
      </c>
    </row>
    <row r="13" spans="1:8" ht="15.95" customHeight="1" x14ac:dyDescent="0.2">
      <c r="B13" s="28">
        <v>12</v>
      </c>
      <c r="C13" s="28"/>
      <c r="D13" s="28" t="s">
        <v>76</v>
      </c>
      <c r="E13" s="74"/>
      <c r="F13" s="74">
        <f>B13*E13</f>
        <v>0</v>
      </c>
      <c r="G13" s="74">
        <f>C13*E13</f>
        <v>0</v>
      </c>
    </row>
    <row r="14" spans="1:8" ht="15.95" customHeight="1" x14ac:dyDescent="0.2">
      <c r="B14" s="28"/>
      <c r="C14" s="28">
        <v>158</v>
      </c>
      <c r="D14" s="28" t="s">
        <v>77</v>
      </c>
      <c r="E14" s="74"/>
      <c r="F14" s="74">
        <f>B14*E14</f>
        <v>0</v>
      </c>
      <c r="G14" s="74">
        <f>C14*E14</f>
        <v>0</v>
      </c>
    </row>
    <row r="15" spans="1:8" ht="15.95" customHeight="1" x14ac:dyDescent="0.2">
      <c r="B15" s="28">
        <v>4</v>
      </c>
      <c r="C15" s="28"/>
      <c r="D15" s="28" t="s">
        <v>78</v>
      </c>
      <c r="E15" s="74"/>
      <c r="F15" s="74">
        <f>B15*E15</f>
        <v>0</v>
      </c>
      <c r="G15" s="74">
        <f>C15*E15</f>
        <v>0</v>
      </c>
    </row>
    <row r="16" spans="1:8" ht="15.95" customHeight="1" x14ac:dyDescent="0.2">
      <c r="B16" s="30" t="s">
        <v>22</v>
      </c>
      <c r="C16" s="28"/>
      <c r="D16" s="28"/>
      <c r="E16" s="28"/>
      <c r="F16" s="74">
        <f>SUBTOTAL(109,AdsInProgram[Entrate stimate])</f>
        <v>0</v>
      </c>
      <c r="G16" s="74">
        <f>SUBTOTAL(109,AdsInProgram[Entrate effettive])</f>
        <v>0</v>
      </c>
    </row>
    <row r="17" spans="1:7" ht="35.1" customHeight="1" x14ac:dyDescent="0.2">
      <c r="A17" s="5" t="s">
        <v>62</v>
      </c>
      <c r="B17" s="45" t="s">
        <v>70</v>
      </c>
      <c r="C17" s="26"/>
      <c r="D17" s="26"/>
      <c r="E17" s="26"/>
      <c r="F17" s="26"/>
      <c r="G17" s="26"/>
    </row>
    <row r="18" spans="1:7" ht="20.100000000000001" customHeight="1" x14ac:dyDescent="0.2">
      <c r="A18" s="51" t="s">
        <v>63</v>
      </c>
      <c r="B18" s="28" t="s">
        <v>68</v>
      </c>
      <c r="C18" s="28" t="s">
        <v>72</v>
      </c>
      <c r="D18" s="28" t="s">
        <v>73</v>
      </c>
      <c r="E18" s="28" t="s">
        <v>83</v>
      </c>
      <c r="F18" s="28" t="s">
        <v>84</v>
      </c>
      <c r="G18" s="28" t="s">
        <v>86</v>
      </c>
    </row>
    <row r="19" spans="1:7" ht="15.95" customHeight="1" x14ac:dyDescent="0.2">
      <c r="B19" s="30">
        <v>23</v>
      </c>
      <c r="C19" s="30"/>
      <c r="D19" s="27" t="s">
        <v>79</v>
      </c>
      <c r="E19" s="74"/>
      <c r="F19" s="74">
        <f>B19*E19</f>
        <v>0</v>
      </c>
      <c r="G19" s="74">
        <f>C19*E19</f>
        <v>0</v>
      </c>
    </row>
    <row r="20" spans="1:7" ht="15.95" customHeight="1" x14ac:dyDescent="0.2">
      <c r="B20" s="30">
        <v>354</v>
      </c>
      <c r="C20" s="30"/>
      <c r="D20" s="27" t="s">
        <v>80</v>
      </c>
      <c r="E20" s="74"/>
      <c r="F20" s="74">
        <f>B20*E20</f>
        <v>0</v>
      </c>
      <c r="G20" s="74">
        <f>C20*E20</f>
        <v>0</v>
      </c>
    </row>
    <row r="21" spans="1:7" ht="15.95" customHeight="1" x14ac:dyDescent="0.2">
      <c r="B21" s="30">
        <v>56</v>
      </c>
      <c r="C21" s="30"/>
      <c r="D21" s="27" t="s">
        <v>81</v>
      </c>
      <c r="E21" s="74"/>
      <c r="F21" s="74">
        <f>B21*E21</f>
        <v>0</v>
      </c>
      <c r="G21" s="74">
        <f>C21*E21</f>
        <v>0</v>
      </c>
    </row>
    <row r="22" spans="1:7" ht="15.95" customHeight="1" x14ac:dyDescent="0.2">
      <c r="B22" s="30" t="s">
        <v>22</v>
      </c>
      <c r="C22" s="30"/>
      <c r="D22" s="27"/>
      <c r="E22" s="30"/>
      <c r="F22" s="74">
        <f>SUBTOTAL(109,ExhibitorsAndVendors[Entrate stimate])</f>
        <v>0</v>
      </c>
      <c r="G22" s="74">
        <f>SUBTOTAL(109,ExhibitorsAndVendors[Entrate effettive])</f>
        <v>0</v>
      </c>
    </row>
    <row r="23" spans="1:7" ht="35.1" customHeight="1" x14ac:dyDescent="0.2">
      <c r="A23" s="51" t="s">
        <v>64</v>
      </c>
      <c r="B23" s="45" t="s">
        <v>71</v>
      </c>
      <c r="C23" s="26"/>
      <c r="D23" s="26"/>
      <c r="E23" s="26"/>
      <c r="F23" s="26"/>
      <c r="G23" s="26"/>
    </row>
    <row r="24" spans="1:7" ht="20.100000000000001" customHeight="1" x14ac:dyDescent="0.2">
      <c r="A24" s="51" t="s">
        <v>65</v>
      </c>
      <c r="B24" s="28" t="s">
        <v>68</v>
      </c>
      <c r="C24" s="28" t="s">
        <v>72</v>
      </c>
      <c r="D24" s="28" t="s">
        <v>73</v>
      </c>
      <c r="E24" s="28" t="s">
        <v>83</v>
      </c>
      <c r="F24" s="28" t="s">
        <v>84</v>
      </c>
      <c r="G24" s="28" t="s">
        <v>86</v>
      </c>
    </row>
    <row r="25" spans="1:7" ht="15.95" customHeight="1" x14ac:dyDescent="0.2">
      <c r="B25" s="30"/>
      <c r="C25" s="30"/>
      <c r="D25" s="27" t="s">
        <v>82</v>
      </c>
      <c r="E25" s="74"/>
      <c r="F25" s="74">
        <f>B25*E25</f>
        <v>0</v>
      </c>
      <c r="G25" s="74">
        <f>C25*E25</f>
        <v>0</v>
      </c>
    </row>
    <row r="26" spans="1:7" ht="15.95" customHeight="1" x14ac:dyDescent="0.2">
      <c r="B26" s="30">
        <v>123</v>
      </c>
      <c r="C26" s="30"/>
      <c r="D26" s="27" t="s">
        <v>82</v>
      </c>
      <c r="E26" s="74"/>
      <c r="F26" s="74">
        <f>B26*E26</f>
        <v>0</v>
      </c>
      <c r="G26" s="74">
        <f>C26*E26</f>
        <v>0</v>
      </c>
    </row>
    <row r="27" spans="1:7" ht="15.95" customHeight="1" x14ac:dyDescent="0.2">
      <c r="B27" s="30"/>
      <c r="C27" s="30"/>
      <c r="D27" s="27" t="s">
        <v>82</v>
      </c>
      <c r="E27" s="74"/>
      <c r="F27" s="74">
        <f>B27*E27</f>
        <v>0</v>
      </c>
      <c r="G27" s="74">
        <f>C27*E27</f>
        <v>0</v>
      </c>
    </row>
    <row r="28" spans="1:7" ht="15.95" customHeight="1" x14ac:dyDescent="0.2">
      <c r="B28" s="30">
        <v>13</v>
      </c>
      <c r="C28" s="30"/>
      <c r="D28" s="27" t="s">
        <v>82</v>
      </c>
      <c r="E28" s="74"/>
      <c r="F28" s="74">
        <f>B28*E28</f>
        <v>0</v>
      </c>
      <c r="G28" s="74">
        <f>C28*E28</f>
        <v>0</v>
      </c>
    </row>
    <row r="29" spans="1:7" ht="15.95" customHeight="1" x14ac:dyDescent="0.2">
      <c r="B29" s="30" t="s">
        <v>22</v>
      </c>
      <c r="C29" s="30"/>
      <c r="D29" s="27"/>
      <c r="E29" s="30"/>
      <c r="F29" s="74">
        <f>SUBTOTAL(109,SaleOfItems[Entrate stimate])</f>
        <v>0</v>
      </c>
      <c r="G29" s="74">
        <f>SUBTOTAL(109,SaleOfItems[Entrate effettive])</f>
        <v>0</v>
      </c>
    </row>
  </sheetData>
  <mergeCells count="2">
    <mergeCell ref="B3:B4"/>
    <mergeCell ref="B1:C1"/>
  </mergeCells>
  <phoneticPr fontId="2" type="noConversion"/>
  <conditionalFormatting sqref="A1:A1048576">
    <cfRule type="notContainsBlanks" dxfId="54" priority="1">
      <formula>LEN(TRIM(A1))&gt;0</formula>
    </cfRule>
  </conditionalFormatting>
  <printOptions horizontalCentered="1"/>
  <pageMargins left="0.75" right="0.75" top="1" bottom="1" header="0.5" footer="0.5"/>
  <pageSetup paperSize="9" scale="97" fitToHeight="0" orientation="landscape" r:id="rId1"/>
  <headerFooter alignWithMargins="0"/>
  <ignoredErrors>
    <ignoredError sqref="G25:G29 F25:F28 G19:G21 F19:F21 G13:G16 F13:F15" emptyCellReference="1"/>
  </ignoredErrors>
  <tableParts count="4">
    <tablePart r:id="rId2"/>
    <tablePart r:id="rId3"/>
    <tablePart r:id="rId4"/>
    <tablePart r:id="rId5"/>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G12"/>
  <sheetViews>
    <sheetView showGridLines="0" zoomScaleNormal="100" workbookViewId="0"/>
  </sheetViews>
  <sheetFormatPr defaultColWidth="9.140625" defaultRowHeight="12.75" x14ac:dyDescent="0.2"/>
  <cols>
    <col min="1" max="1" width="2.7109375" style="49" customWidth="1"/>
    <col min="2" max="2" width="23.7109375" style="1" customWidth="1"/>
    <col min="3" max="3" width="18.7109375" style="1" customWidth="1"/>
    <col min="4" max="7" width="23.140625" style="1" customWidth="1"/>
    <col min="8" max="8" width="2.7109375" style="1" customWidth="1"/>
    <col min="9" max="9" width="5.28515625" style="1" customWidth="1"/>
    <col min="10" max="16384" width="9.140625" style="1"/>
  </cols>
  <sheetData>
    <row r="1" spans="1:7" ht="36.75" customHeight="1" x14ac:dyDescent="0.4">
      <c r="A1" s="5" t="s">
        <v>87</v>
      </c>
      <c r="B1" s="73" t="str">
        <f>Spese!B1</f>
        <v>Budget evento per</v>
      </c>
      <c r="C1" s="73"/>
      <c r="D1" s="42" t="str">
        <f>Spese!D1</f>
        <v>Nome evento</v>
      </c>
      <c r="E1" s="33"/>
      <c r="F1" s="33"/>
      <c r="G1" s="34" t="s">
        <v>96</v>
      </c>
    </row>
    <row r="2" spans="1:7" ht="21" customHeight="1" x14ac:dyDescent="0.2">
      <c r="B2" s="32"/>
      <c r="C2" s="32"/>
      <c r="D2" s="32"/>
      <c r="E2" s="32"/>
      <c r="F2" s="32"/>
      <c r="G2" s="31" t="s">
        <v>97</v>
      </c>
    </row>
    <row r="3" spans="1:7" ht="19.5" customHeight="1" x14ac:dyDescent="0.2">
      <c r="A3" s="51" t="s">
        <v>88</v>
      </c>
      <c r="B3" s="2"/>
      <c r="C3" s="2"/>
      <c r="D3" s="3"/>
      <c r="E3" s="54" t="s">
        <v>95</v>
      </c>
      <c r="F3" s="54"/>
      <c r="G3" s="54"/>
    </row>
    <row r="4" spans="1:7" ht="20.100000000000001" customHeight="1" x14ac:dyDescent="0.2">
      <c r="A4" s="51" t="s">
        <v>89</v>
      </c>
      <c r="B4" s="52" t="s">
        <v>91</v>
      </c>
      <c r="C4" s="43" t="s">
        <v>38</v>
      </c>
      <c r="D4" s="44" t="s">
        <v>40</v>
      </c>
      <c r="E4" s="54"/>
      <c r="F4" s="54"/>
      <c r="G4" s="54"/>
    </row>
    <row r="5" spans="1:7" ht="15.95" customHeight="1" x14ac:dyDescent="0.2">
      <c r="B5" s="37" t="s">
        <v>92</v>
      </c>
      <c r="C5" s="64">
        <f>Entrate!F10</f>
        <v>1936</v>
      </c>
      <c r="D5" s="65">
        <f>Entrate!F4</f>
        <v>1936</v>
      </c>
      <c r="E5" s="54"/>
      <c r="F5" s="54"/>
      <c r="G5" s="54"/>
    </row>
    <row r="6" spans="1:7" ht="15.95" customHeight="1" x14ac:dyDescent="0.2">
      <c r="B6" s="38" t="s">
        <v>93</v>
      </c>
      <c r="C6" s="66">
        <f>Spese!G4</f>
        <v>882</v>
      </c>
      <c r="D6" s="67">
        <f>Spese!H4</f>
        <v>302</v>
      </c>
      <c r="E6" s="54"/>
      <c r="F6" s="54"/>
      <c r="G6" s="54"/>
    </row>
    <row r="7" spans="1:7" ht="15" x14ac:dyDescent="0.2">
      <c r="B7" s="4"/>
      <c r="C7" s="35"/>
      <c r="D7" s="36"/>
      <c r="E7" s="54"/>
      <c r="F7" s="54"/>
      <c r="G7" s="54"/>
    </row>
    <row r="8" spans="1:7" ht="33" customHeight="1" x14ac:dyDescent="0.2">
      <c r="A8" s="51" t="s">
        <v>90</v>
      </c>
      <c r="B8" s="39" t="s">
        <v>94</v>
      </c>
      <c r="C8" s="56">
        <f>C5-C6</f>
        <v>1054</v>
      </c>
      <c r="D8" s="57">
        <f>D5-D6</f>
        <v>1634</v>
      </c>
      <c r="E8" s="54"/>
      <c r="F8" s="54"/>
      <c r="G8" s="54"/>
    </row>
    <row r="9" spans="1:7" ht="24.75" customHeight="1" x14ac:dyDescent="0.2">
      <c r="E9" s="54"/>
      <c r="F9" s="54"/>
      <c r="G9" s="54"/>
    </row>
    <row r="10" spans="1:7" ht="12.75" customHeight="1" x14ac:dyDescent="0.2">
      <c r="E10" s="54"/>
      <c r="F10" s="54"/>
      <c r="G10" s="54"/>
    </row>
    <row r="11" spans="1:7" ht="12.75" customHeight="1" x14ac:dyDescent="0.2">
      <c r="E11" s="54"/>
      <c r="F11" s="54"/>
      <c r="G11" s="54"/>
    </row>
    <row r="12" spans="1:7" ht="12.75" customHeight="1" x14ac:dyDescent="0.2">
      <c r="E12" s="54"/>
      <c r="F12" s="54"/>
      <c r="G12" s="54"/>
    </row>
  </sheetData>
  <mergeCells count="1">
    <mergeCell ref="B1:C1"/>
  </mergeCells>
  <phoneticPr fontId="2" type="noConversion"/>
  <conditionalFormatting sqref="E3:G12">
    <cfRule type="notContainsBlanks" dxfId="28" priority="3">
      <formula>LEN(TRIM(E3))&gt;0</formula>
    </cfRule>
  </conditionalFormatting>
  <conditionalFormatting sqref="A3:A4 A8">
    <cfRule type="notContainsBlanks" dxfId="27" priority="2">
      <formula>LEN(TRIM(A3))&gt;0</formula>
    </cfRule>
  </conditionalFormatting>
  <conditionalFormatting sqref="A1">
    <cfRule type="notContainsBlanks" dxfId="26" priority="1">
      <formula>LEN(TRIM(A1))&gt;0</formula>
    </cfRule>
  </conditionalFormatting>
  <printOptions horizontalCentered="1"/>
  <pageMargins left="0.75" right="0.75" top="1" bottom="1" header="0.5" footer="0.5"/>
  <pageSetup paperSize="9" scale="98" orientation="landscape" r:id="rId1"/>
  <headerFooter alignWithMargins="0"/>
  <ignoredErrors>
    <ignoredError sqref="C5:D5" calculatedColumn="1"/>
  </ignoredErrors>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2CE7E4D5-0BA1-4F98-9DF9-E74EBFAB9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26568BA1-2FDA-464D-8355-78278E7731C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99C40AA8-EDC4-4BEE-8E8B-AE672B586EED}">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TM16410231</ap:Template>
  <ap:ScaleCrop>false</ap:ScaleCrop>
  <ap:HeadingPairs>
    <vt:vector baseType="variant" size="2">
      <vt:variant>
        <vt:lpstr>Fogli di lavoro</vt:lpstr>
      </vt:variant>
      <vt:variant>
        <vt:i4>4</vt:i4>
      </vt:variant>
    </vt:vector>
  </ap:HeadingPairs>
  <ap:TitlesOfParts>
    <vt:vector baseType="lpstr" size="4">
      <vt:lpstr>Inizio</vt:lpstr>
      <vt:lpstr>Spese</vt:lpstr>
      <vt:lpstr>Entrate</vt:lpstr>
      <vt:lpstr>Riepilogo profitti - perdite</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2022-02-14T05:29:59Z</dcterms:created>
  <dcterms:modified xsi:type="dcterms:W3CDTF">2022-06-02T06:00:50Z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