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7"/>
  <workbookPr filterPrivacy="1" codeName="ThisWorkbook"/>
  <xr:revisionPtr revIDLastSave="0" documentId="13_ncr:1_{92700FDE-5BCC-4AF0-B8A6-CDBE19DA72BC}" xr6:coauthVersionLast="47" xr6:coauthVersionMax="47" xr10:uidLastSave="{00000000-0000-0000-0000-000000000000}"/>
  <bookViews>
    <workbookView xWindow="-120" yWindow="-120" windowWidth="29010" windowHeight="15930" xr2:uid="{00000000-000D-0000-FFFF-FFFF00000000}"/>
  </bookViews>
  <sheets>
    <sheet name="Scheda attività annuale" sheetId="1" r:id="rId1"/>
  </sheets>
  <definedNames>
    <definedName name="_xlnm.Print_Area" localSheetId="0">'Scheda attività annuale'!$B$1:$L$140</definedName>
    <definedName name="_xlnm.Print_Titles" localSheetId="0">'Scheda attività annuale'!$1:$5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9" i="1" l="1"/>
  <c r="J139" i="1"/>
  <c r="I139" i="1"/>
  <c r="H139" i="1"/>
  <c r="G139" i="1"/>
  <c r="F139" i="1"/>
  <c r="E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<sst xmlns="http://schemas.openxmlformats.org/spreadsheetml/2006/main" count="265" uniqueCount="67">
  <si>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Scheda orario del dipendente</t>
  </si>
  <si>
    <t>Nome del dipendente:</t>
  </si>
  <si>
    <t>Manager:</t>
  </si>
  <si>
    <r>
      <t xml:space="preserve">Gennaio, febbraio, marzo    </t>
    </r>
    <r>
      <rPr>
        <sz val="11"/>
        <color theme="0"/>
        <rFont val="Century Gothic"/>
        <family val="2"/>
        <scheme val="major"/>
      </rPr>
      <t>Scheda orario del dipendente: Giornaliera, settimanale, mensile, annuale</t>
    </r>
  </si>
  <si>
    <t>Gennaio</t>
  </si>
  <si>
    <t>Lunedì</t>
  </si>
  <si>
    <t>Martedì</t>
  </si>
  <si>
    <t>Mercoledì</t>
  </si>
  <si>
    <t>Giovedì</t>
  </si>
  <si>
    <t>Venerdì</t>
  </si>
  <si>
    <t>Sabato</t>
  </si>
  <si>
    <t>Domenica</t>
  </si>
  <si>
    <t>Totale ore settimanali</t>
  </si>
  <si>
    <t>Totale gennaio: Ore normali</t>
  </si>
  <si>
    <t>Febbraio</t>
  </si>
  <si>
    <t>Totale febbraio: Ore normali</t>
  </si>
  <si>
    <t>Marzo</t>
  </si>
  <si>
    <t>Totale marzo: Ore normali</t>
  </si>
  <si>
    <r>
      <t xml:space="preserve">Aprile, maggio, giugno       </t>
    </r>
    <r>
      <rPr>
        <sz val="11"/>
        <color theme="0"/>
        <rFont val="Century Gothic"/>
        <family val="2"/>
        <scheme val="major"/>
      </rPr>
      <t>Scheda orario del dipendente: Giornaliera, settimanale, mensile, annuale</t>
    </r>
  </si>
  <si>
    <t>Aprile</t>
  </si>
  <si>
    <t>Totale aprile: Ore normali</t>
  </si>
  <si>
    <t>Maggio</t>
  </si>
  <si>
    <t>Totale maggio: Ore normali</t>
  </si>
  <si>
    <t>Giugno</t>
  </si>
  <si>
    <t>Totale giugno: Ore normali</t>
  </si>
  <si>
    <r>
      <t xml:space="preserve">Luglio, agosto, settembre      </t>
    </r>
    <r>
      <rPr>
        <sz val="11"/>
        <color theme="0"/>
        <rFont val="Century Gothic"/>
        <family val="2"/>
        <scheme val="major"/>
      </rPr>
      <t>Scheda orario del dipendente: Giornaliera, settimanale, mensile, annuale</t>
    </r>
  </si>
  <si>
    <t>Luglio</t>
  </si>
  <si>
    <t>Totale luglio: Ore normali</t>
  </si>
  <si>
    <t>Agosto</t>
  </si>
  <si>
    <t>Totale agosto: Ore normali</t>
  </si>
  <si>
    <t>Settembre</t>
  </si>
  <si>
    <t>Totale settembre: Ore normali</t>
  </si>
  <si>
    <r>
      <t xml:space="preserve">Ottobre, novembre, dicembre      </t>
    </r>
    <r>
      <rPr>
        <sz val="11"/>
        <color theme="0"/>
        <rFont val="Century Gothic"/>
        <family val="2"/>
        <scheme val="major"/>
      </rPr>
      <t>Scheda orario del dipendente: Giornaliera, settimanale, mensile, annuale</t>
    </r>
  </si>
  <si>
    <t>Ottobre</t>
  </si>
  <si>
    <t>Totale ottobre: Ore normali</t>
  </si>
  <si>
    <t>Novembre</t>
  </si>
  <si>
    <t>Totale novembre: Ore normali</t>
  </si>
  <si>
    <t>Dicembre</t>
  </si>
  <si>
    <t>Totale dicembre: Ore normali</t>
  </si>
  <si>
    <t>Settimana 1</t>
  </si>
  <si>
    <t>Posta elettronica:</t>
  </si>
  <si>
    <t>Telefono:</t>
  </si>
  <si>
    <t>Straordinario</t>
  </si>
  <si>
    <t>Totale gennaio: Straordinario</t>
  </si>
  <si>
    <t>Totale febbraio: Straordinario</t>
  </si>
  <si>
    <t>Totale marzo: Straordinario</t>
  </si>
  <si>
    <t>Totale aprile: Straordinario</t>
  </si>
  <si>
    <t>Totale maggio: Straordinario</t>
  </si>
  <si>
    <t>Totale giugno: Straordinario</t>
  </si>
  <si>
    <t>Totale luglio: Straordinario</t>
  </si>
  <si>
    <t>Totale agosto: Straordinario</t>
  </si>
  <si>
    <t>Totale settembre: Straordinario</t>
  </si>
  <si>
    <t>Totale ottobre: Straordinario</t>
  </si>
  <si>
    <t>Totale novembre: Straordinario</t>
  </si>
  <si>
    <t>Totale dicembre: Straordinario</t>
  </si>
  <si>
    <t>Settimana 2</t>
  </si>
  <si>
    <t xml:space="preserve">Straordinario </t>
  </si>
  <si>
    <t>Totale da inizio anno:</t>
  </si>
  <si>
    <t>Ore normali:</t>
  </si>
  <si>
    <t>Settimana 3</t>
  </si>
  <si>
    <t xml:space="preserve">Straordinario  </t>
  </si>
  <si>
    <t>Ore di straordinario:</t>
  </si>
  <si>
    <t>Settimana 4</t>
  </si>
  <si>
    <t xml:space="preserve">Straordinario   </t>
  </si>
  <si>
    <t>Totale:</t>
  </si>
  <si>
    <t>Settimana 5</t>
  </si>
  <si>
    <t xml:space="preserve">Straordinario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</si>
</sst>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5" fontId="30" fillId="0" borderId="0" applyFont="0" applyFill="0" applyBorder="0" applyAlignment="0" applyProtection="0"/>
    <xf numFmtId="164"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4" fillId="3" borderId="10" xfId="0" applyFont="1" applyFill="1" applyBorder="1" applyAlignment="1">
      <alignment horizontal="righ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right" vertical="center"/>
    </xf>
  </cellXfs>
  <cellStyles count="47">
    <cellStyle name="20% - Colore 1" xfId="24" builtinId="30" customBuiltin="1"/>
    <cellStyle name="20% - Colore 2" xfId="28" builtinId="34" customBuiltin="1"/>
    <cellStyle name="20% - Colore 3" xfId="32" builtinId="38" customBuiltin="1"/>
    <cellStyle name="20% - Colore 4" xfId="36" builtinId="42" customBuiltin="1"/>
    <cellStyle name="20% - Colore 5" xfId="40" builtinId="46" customBuiltin="1"/>
    <cellStyle name="20% - Colore 6" xfId="44" builtinId="50" customBuiltin="1"/>
    <cellStyle name="40% - Colore 1" xfId="25" builtinId="31" customBuiltin="1"/>
    <cellStyle name="40% - Colore 2" xfId="29" builtinId="35" customBuiltin="1"/>
    <cellStyle name="40% - Colore 3" xfId="33" builtinId="39" customBuiltin="1"/>
    <cellStyle name="40% - Colore 4" xfId="37" builtinId="43" customBuiltin="1"/>
    <cellStyle name="40% - Colore 5" xfId="41" builtinId="47" customBuiltin="1"/>
    <cellStyle name="40% - Colore 6" xfId="45" builtinId="51" customBuiltin="1"/>
    <cellStyle name="60% - Colore 1" xfId="26" builtinId="32" customBuiltin="1"/>
    <cellStyle name="60% - Colore 2" xfId="30" builtinId="36" customBuiltin="1"/>
    <cellStyle name="60% - Colore 3" xfId="34" builtinId="40" customBuiltin="1"/>
    <cellStyle name="60% - Colore 4" xfId="38" builtinId="44" customBuiltin="1"/>
    <cellStyle name="60% - Colore 5" xfId="42" builtinId="48" customBuiltin="1"/>
    <cellStyle name="60% - Colore 6" xfId="46" builtinId="52" customBuiltin="1"/>
    <cellStyle name="Calcolo" xfId="16" builtinId="22" customBuiltin="1"/>
    <cellStyle name="Cella collegata" xfId="17" builtinId="24" customBuiltin="1"/>
    <cellStyle name="Cella da controllare" xfId="18" builtinId="23" customBuiltin="1"/>
    <cellStyle name="Colore 1" xfId="23" builtinId="29" customBuiltin="1"/>
    <cellStyle name="Colore 2" xfId="27" builtinId="33" customBuiltin="1"/>
    <cellStyle name="Colore 3" xfId="31" builtinId="37" customBuiltin="1"/>
    <cellStyle name="Colore 4" xfId="35" builtinId="41" customBuiltin="1"/>
    <cellStyle name="Colore 5" xfId="39" builtinId="45" customBuiltin="1"/>
    <cellStyle name="Colore 6" xfId="43" builtinId="49" customBuiltin="1"/>
    <cellStyle name="Input" xfId="14" builtinId="20" customBuiltin="1"/>
    <cellStyle name="Migliaia" xfId="1" builtinId="3" customBuiltin="1"/>
    <cellStyle name="Migliaia [0]" xfId="2" builtinId="6" customBuiltin="1"/>
    <cellStyle name="Neutrale" xfId="13" builtinId="28" customBuiltin="1"/>
    <cellStyle name="Normale" xfId="0" builtinId="0" customBuiltin="1"/>
    <cellStyle name="Nota" xfId="20" builtinId="10" customBuiltin="1"/>
    <cellStyle name="Output" xfId="15" builtinId="21" customBuiltin="1"/>
    <cellStyle name="Percentuale" xfId="5" builtinId="5" customBuiltin="1"/>
    <cellStyle name="Testo avviso" xfId="19" builtinId="11" customBuiltin="1"/>
    <cellStyle name="Testo descrittivo" xfId="21" builtinId="53" customBuiltin="1"/>
    <cellStyle name="Titolo" xfId="6" builtinId="15" customBuiltin="1"/>
    <cellStyle name="Titolo 1" xfId="7" builtinId="16" customBuiltin="1"/>
    <cellStyle name="Titolo 2" xfId="8" builtinId="17" customBuiltin="1"/>
    <cellStyle name="Titolo 3" xfId="9" builtinId="18" customBuiltin="1"/>
    <cellStyle name="Titolo 4" xfId="10" builtinId="19" customBuiltin="1"/>
    <cellStyle name="Totale" xfId="22" builtinId="25" customBuiltin="1"/>
    <cellStyle name="Valore non valido" xfId="12" builtinId="27" customBuiltin="1"/>
    <cellStyle name="Valore valido" xfId="11" builtinId="26" customBuiltin="1"/>
    <cellStyle name="Valuta" xfId="3" builtinId="4" customBuiltin="1"/>
    <cellStyle name="Valuta [0]" xfId="4" builtinId="7" customBuiltin="1"/>
  </cellStyles>
  <dxfs count="319">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numFmt numFmtId="0" formatCode="General"/>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ese" pivot="0" count="7" xr9:uid="{A218F636-5E93-4EF7-AB82-20AA54AF8619}">
      <tableStyleElement type="wholeTable" dxfId="318"/>
      <tableStyleElement type="headerRow" dxfId="317"/>
      <tableStyleElement type="totalRow" dxfId="316"/>
      <tableStyleElement type="firstColumn" dxfId="315"/>
      <tableStyleElement type="lastColumn" dxfId="314"/>
      <tableStyleElement type="firstRowStripe" dxfId="313"/>
      <tableStyleElement type="firstColumnStripe" dxfId="3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6F67511-A766-40FF-AF76-AFD3C9AB3351}" name="Ottobre" displayName="Ottobre" ref="B109:L117" totalsRowCount="1" headerRowDxfId="77" headerRowBorderDxfId="76" tableBorderDxfId="75" totalsRowBorderDxfId="74">
  <autoFilter ref="B109:L116" xr:uid="{F67B7967-3F03-4BD5-8BE6-9F150C9392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4410A8A-B46D-4414-ABA1-40C704566779}" name="Ottobre" totalsRowLabel="Totale ore settimanali" dataDxfId="73" totalsRowDxfId="72"/>
    <tableColumn id="2" xr3:uid="{BB0269CC-FB36-4A0B-B938-4F55AD919D4E}" name="Settimana 1" totalsRowFunction="sum" dataDxfId="71" totalsRowDxfId="70"/>
    <tableColumn id="3" xr3:uid="{1D5CD41B-8D61-4CB3-9A76-C20048608690}" name="Straordinario" totalsRowFunction="sum" dataDxfId="69" totalsRowDxfId="68"/>
    <tableColumn id="4" xr3:uid="{026F92A4-4735-444C-B6F8-0FB0DB79B72C}" name="Settimana 2" totalsRowFunction="sum" dataDxfId="67" totalsRowDxfId="66"/>
    <tableColumn id="5" xr3:uid="{20C4098A-1FEF-4C77-B109-C088A8D3D9AB}" name="Straordinario " totalsRowFunction="sum" dataDxfId="65" totalsRowDxfId="64"/>
    <tableColumn id="6" xr3:uid="{D3DD8D4E-0E04-493F-A066-8E48E088771F}" name="Settimana 3" totalsRowFunction="sum" dataDxfId="63" totalsRowDxfId="62"/>
    <tableColumn id="7" xr3:uid="{0D16F2F1-0C11-4551-A1E1-DEFC85306E25}" name="Straordinario  " totalsRowFunction="sum" dataDxfId="61" totalsRowDxfId="60"/>
    <tableColumn id="8" xr3:uid="{503FC865-32F4-4F7F-8DAE-E53C1CCBD3EC}" name="Settimana 4" totalsRowFunction="sum" dataDxfId="59" totalsRowDxfId="58"/>
    <tableColumn id="9" xr3:uid="{251CEC17-4872-400C-A9CD-A0047FF936F3}" name="Straordinario   " totalsRowFunction="sum" dataDxfId="57" totalsRowDxfId="56"/>
    <tableColumn id="10" xr3:uid="{78299647-4A6C-4409-A71E-8DB4B8DF3485}" name="Settimana 5" totalsRowFunction="sum" dataDxfId="55" totalsRowDxfId="54"/>
    <tableColumn id="11" xr3:uid="{6423840D-450F-439C-A9D4-A71BA5BCC29E}" name="Straordinario    " totalsRowFunction="sum" dataDxfId="53" totalsRowDxfId="52"/>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ottobre in questa tabella. Le ore settimanali totali vengono calcolate automaticamente."/>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DA9996-91F8-4F14-A805-99E26FEE44F3}" name="Novembre" displayName="Novembre" ref="B120:L128" totalsRowCount="1" headerRowDxfId="51" headerRowBorderDxfId="50" tableBorderDxfId="49" totalsRowBorderDxfId="48">
  <autoFilter ref="B120:L127" xr:uid="{2A446B1B-F4E2-460C-AE18-09EE4730FF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78C1FB-395B-412E-BD77-1708DC85F5B5}" name="Novembre" totalsRowLabel="Totale ore settimanali" dataDxfId="47" totalsRowDxfId="46"/>
    <tableColumn id="2" xr3:uid="{31AA9F6D-16D0-44A5-8DD4-EE93A685BA0F}" name="Settimana 1" totalsRowFunction="sum" dataDxfId="45" totalsRowDxfId="44"/>
    <tableColumn id="3" xr3:uid="{87FBFC91-FB3C-4D0C-8C1D-EC9FA72294B1}" name="Straordinario" totalsRowFunction="sum" dataDxfId="43" totalsRowDxfId="42"/>
    <tableColumn id="4" xr3:uid="{B67EE30F-317A-4D89-AB82-ABB673C38C38}" name="Settimana 2" totalsRowFunction="sum" dataDxfId="41" totalsRowDxfId="40"/>
    <tableColumn id="5" xr3:uid="{501463CF-F541-45D2-A058-07D322945E06}" name="Straordinario " totalsRowFunction="sum" dataDxfId="39" totalsRowDxfId="38"/>
    <tableColumn id="6" xr3:uid="{18CDF25D-90CE-4A65-A2F2-D748F8F06B24}" name="Settimana 3" totalsRowFunction="sum" dataDxfId="37" totalsRowDxfId="36"/>
    <tableColumn id="7" xr3:uid="{91661580-8475-4762-9FBD-5B94D5936DCF}" name="Straordinario  " totalsRowFunction="sum" dataDxfId="35" totalsRowDxfId="34"/>
    <tableColumn id="8" xr3:uid="{732422D3-1040-4FA9-91DC-6EEEBE0CCBF3}" name="Settimana 4" totalsRowFunction="sum" dataDxfId="33" totalsRowDxfId="32"/>
    <tableColumn id="9" xr3:uid="{BDECB338-9CFD-4E11-B5A5-E39E6D16EE39}" name="Straordinario   " totalsRowFunction="sum" dataDxfId="31" totalsRowDxfId="30"/>
    <tableColumn id="10" xr3:uid="{F06887EC-8EB5-4328-801F-9CF56DFE4B3C}" name="Settimana 5" totalsRowFunction="sum" dataDxfId="29" totalsRowDxfId="28"/>
    <tableColumn id="11" xr3:uid="{9773FFAF-7478-4358-861A-BBFD888914FA}" name="Straordinario    " totalsRowFunction="sum" dataDxfId="27" totalsRowDxfId="26"/>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novembre in questa tabella. Le ore settimanali totali vengono calcolate automaticamente."/>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7C97B8-EA8A-47B4-B40D-F9FC14BE6CA5}" name="Dicembre" displayName="Dicembre" ref="B131:L139" totalsRowCount="1" headerRowDxfId="25" headerRowBorderDxfId="24" tableBorderDxfId="23" totalsRowBorderDxfId="22">
  <autoFilter ref="B131:L138" xr:uid="{FB6BB41D-AAA4-4F36-BF78-80EB5A78FD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0F31570-295C-489B-9E58-43B486CB2B01}" name="Dicembre" totalsRowLabel="Totale ore settimanali" dataDxfId="21" totalsRowDxfId="20"/>
    <tableColumn id="2" xr3:uid="{5012D228-05F1-435F-9937-47B2D484F4B7}" name="Settimana 1" totalsRowFunction="sum" dataDxfId="19" totalsRowDxfId="18"/>
    <tableColumn id="3" xr3:uid="{31472287-4BDA-4E8C-9EDD-0EFCBC96EA80}" name="Straordinario" totalsRowFunction="sum" dataDxfId="17" totalsRowDxfId="16"/>
    <tableColumn id="4" xr3:uid="{47358E04-03CD-43BD-ABD8-FB262518545A}" name="Settimana 2" totalsRowFunction="min" dataDxfId="15" totalsRowDxfId="14"/>
    <tableColumn id="5" xr3:uid="{C9CBDD97-C367-4F2E-8487-1447164E5E5B}" name="Straordinario " totalsRowFunction="sum" dataDxfId="13" totalsRowDxfId="12"/>
    <tableColumn id="6" xr3:uid="{03F0F07B-825F-472D-B9B9-F3702768FF96}" name="Settimana 3" totalsRowFunction="sum" dataDxfId="11" totalsRowDxfId="10"/>
    <tableColumn id="7" xr3:uid="{D6242C18-1D01-4037-B86C-EE4E97893FF9}" name="Straordinario  " totalsRowFunction="sum" dataDxfId="9" totalsRowDxfId="8"/>
    <tableColumn id="8" xr3:uid="{009B799F-5FC6-4119-96BF-7AB2756CF004}" name="Settimana 4" totalsRowFunction="sum" dataDxfId="7" totalsRowDxfId="6"/>
    <tableColumn id="9" xr3:uid="{7EC23C3D-63F8-4D5C-A30E-83F3A27C2112}" name="Straordinario   " totalsRowFunction="sum" dataDxfId="5" totalsRowDxfId="4"/>
    <tableColumn id="10" xr3:uid="{98BBA5E2-3F7C-4700-9421-2CA07A24AFE3}" name="Settimana 5" totalsRowFunction="sum" dataDxfId="3" totalsRowDxfId="2"/>
    <tableColumn id="11" xr3:uid="{2BF9589B-23B5-4FCC-845D-89579A2CBD62}" name="Straordinario    " totalsRowFunction="sum" dataDxfId="1" totalsRowDxfId="0"/>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dicembre in questa tabella. Le ore settimanali totali vengono calcolate automaticament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32894B-BAA2-41E6-9B75-D05EC24E1E63}" name="Gennaio" displayName="Gennaio" ref="B7:L15" totalsRowCount="1" headerRowDxfId="311" headerRowBorderDxfId="310" tableBorderDxfId="309" totalsRowBorderDxfId="308">
  <autoFilter ref="B7:L14" xr:uid="{0282621F-626C-4A15-B2F7-3B13645766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31FB7C0-97BD-4F4B-95F3-7B7EACCACD96}" name="Gennaio" totalsRowLabel="Totale ore settimanali" dataDxfId="307" totalsRowDxfId="306"/>
    <tableColumn id="3" xr3:uid="{0888F424-0DF7-41ED-B172-05D5CBDCB9BD}" name="Settimana 1" totalsRowFunction="sum" dataDxfId="305" totalsRowDxfId="304"/>
    <tableColumn id="4" xr3:uid="{7826FBA5-8DE1-499A-A03C-3AA12C5B9781}" name="Straordinario" totalsRowFunction="sum" dataDxfId="303" totalsRowDxfId="302"/>
    <tableColumn id="5" xr3:uid="{49EBA506-90BD-4311-999D-F9F8F67D08F4}" name="Settimana 2" totalsRowFunction="sum" dataDxfId="301" totalsRowDxfId="300"/>
    <tableColumn id="6" xr3:uid="{8D73B8ED-F425-4C4B-9C5A-02DC73F36E85}" name="Straordinario " totalsRowFunction="sum" dataDxfId="299" totalsRowDxfId="298"/>
    <tableColumn id="7" xr3:uid="{7447502D-CFA4-4BFE-BCA2-CE285A9217AB}" name="Settimana 3" totalsRowFunction="sum" dataDxfId="297" totalsRowDxfId="296"/>
    <tableColumn id="8" xr3:uid="{36484095-0E5F-42C0-AC2C-CA7721DBC234}" name="Straordinario  " totalsRowFunction="sum" dataDxfId="295" totalsRowDxfId="294"/>
    <tableColumn id="9" xr3:uid="{3BA3D327-24D3-42FA-B352-599C5F4125C4}" name="Settimana 4" totalsRowFunction="sum" dataDxfId="293" totalsRowDxfId="292"/>
    <tableColumn id="10" xr3:uid="{3120FB78-F97A-48DA-B927-8AD7AB4C72C0}" name="Straordinario   " totalsRowFunction="sum" dataDxfId="291" totalsRowDxfId="290"/>
    <tableColumn id="11" xr3:uid="{1B3CF10F-2ACA-4E67-AC02-7E2D32044B5A}" name="Settimana 5" totalsRowFunction="sum" dataDxfId="289" totalsRowDxfId="288"/>
    <tableColumn id="12" xr3:uid="{5E46377A-8967-4D31-8F8D-AEE2BAA16DF2}" name="Straordinario    " totalsRowFunction="sum" dataDxfId="287" totalsRowDxfId="286"/>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gennaio in questa tabella. Le ore settimanali totali vengono calcolate automaticament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2B936B-1682-49F8-81E6-FDE63F10BBDE}" name="Febbraio" displayName="Febbraio" ref="B18:L26" totalsRowCount="1" headerRowDxfId="285" headerRowBorderDxfId="284" tableBorderDxfId="283" totalsRowBorderDxfId="282">
  <autoFilter ref="B18:L25" xr:uid="{15ADF74F-0DD2-4281-BB67-1CF1DEB998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3D5B52F-018F-4315-A1A8-034B29F99ACC}" name="Febbraio" totalsRowLabel="Totale ore settimanali" dataDxfId="281" totalsRowDxfId="280"/>
    <tableColumn id="2" xr3:uid="{83606C4A-4FED-4ED1-B401-C7F2B1D34F20}" name="Settimana 1" totalsRowFunction="sum" dataDxfId="279" totalsRowDxfId="278"/>
    <tableColumn id="3" xr3:uid="{82AE0AD7-E9EE-45A5-AAC0-91794FD3408C}" name="Straordinario" totalsRowFunction="sum" dataDxfId="277" totalsRowDxfId="276"/>
    <tableColumn id="4" xr3:uid="{1526434F-E492-46B3-A0DC-F8EDD757E307}" name="Settimana 2" totalsRowFunction="sum" dataDxfId="275" totalsRowDxfId="274"/>
    <tableColumn id="5" xr3:uid="{6D5C0031-BA68-4C3C-8CA0-05EB3D719FD2}" name="Straordinario " totalsRowFunction="sum" dataDxfId="273" totalsRowDxfId="272"/>
    <tableColumn id="6" xr3:uid="{7ECFDFAC-8721-4AA0-8C04-5FC9711EADB4}" name="Settimana 3" totalsRowFunction="sum" dataDxfId="271" totalsRowDxfId="270"/>
    <tableColumn id="7" xr3:uid="{EC9C2F17-DEF9-4E23-BC7F-03881567025E}" name="Straordinario  " totalsRowFunction="sum" dataDxfId="269" totalsRowDxfId="268"/>
    <tableColumn id="8" xr3:uid="{32BB31BA-03C8-4D15-BE68-EE275A871FE0}" name="Settimana 4" totalsRowFunction="sum" dataDxfId="267" totalsRowDxfId="266"/>
    <tableColumn id="9" xr3:uid="{F1FB0FD6-19F9-4176-AE23-ED7B92EF0493}" name="Straordinario   " totalsRowFunction="sum" dataDxfId="265" totalsRowDxfId="264"/>
    <tableColumn id="10" xr3:uid="{94A1C522-2CBA-4ADD-A762-BE7393F4806D}" name="Settimana 5" totalsRowFunction="sum" dataDxfId="263" totalsRowDxfId="262"/>
    <tableColumn id="11" xr3:uid="{0A1D3407-A927-40A1-8A92-06A195EB2796}" name="Straordinario    " totalsRowFunction="sum" dataDxfId="261" totalsRowDxfId="260"/>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febbraio in questa tabella. Le ore settimanali totali vengono calcolate automaticamente."/>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8E02FE-36E7-4519-8643-47C19428F545}" name="Marzo" displayName="Marzo" ref="B29:L37" totalsRowCount="1" headerRowDxfId="259" headerRowBorderDxfId="258" tableBorderDxfId="257" totalsRowBorderDxfId="256">
  <autoFilter ref="B29:L36" xr:uid="{5337DA14-7C4B-4AF8-A129-85C0C2D52F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AEB9E35-98FB-47CE-9A5B-871E82299CBE}" name="Marzo" totalsRowLabel="Totale ore settimanali" dataDxfId="255" totalsRowDxfId="254"/>
    <tableColumn id="2" xr3:uid="{88FEF7CD-D1A6-4AFB-BAAC-810AA140AFCB}" name="Settimana 1" totalsRowFunction="sum" dataDxfId="253" totalsRowDxfId="252"/>
    <tableColumn id="3" xr3:uid="{66377E82-12DD-4BE5-9735-4446A0456DD7}" name="Straordinario" totalsRowFunction="sum" dataDxfId="251" totalsRowDxfId="250"/>
    <tableColumn id="4" xr3:uid="{0D33BF2F-AE15-4C62-8F5F-0BDDFAAFF3F3}" name="Settimana 2" totalsRowFunction="sum" dataDxfId="249" totalsRowDxfId="248"/>
    <tableColumn id="5" xr3:uid="{B6E781D2-1186-44C5-991F-9438AAE94877}" name="Straordinario " totalsRowFunction="sum" dataDxfId="247" totalsRowDxfId="246"/>
    <tableColumn id="6" xr3:uid="{F3AEBB90-A906-4AFC-9A68-EF80CE823209}" name="Settimana 3" totalsRowFunction="sum" dataDxfId="245" totalsRowDxfId="244"/>
    <tableColumn id="7" xr3:uid="{5560FBAC-7F56-47C7-B4FE-9B6258A1C432}" name="Straordinario  " totalsRowFunction="sum" dataDxfId="243" totalsRowDxfId="242"/>
    <tableColumn id="8" xr3:uid="{48F67668-3FD2-4D8F-B5C7-00C806671B19}" name="Settimana 4" totalsRowFunction="sum" dataDxfId="241" totalsRowDxfId="240"/>
    <tableColumn id="9" xr3:uid="{1E51A344-FB31-4730-857E-8076E62CBA9F}" name="Straordinario   " totalsRowFunction="sum" dataDxfId="239" totalsRowDxfId="238"/>
    <tableColumn id="10" xr3:uid="{24C8ABA3-E398-4978-9946-0DE665D57F0F}" name="Settimana 5" totalsRowFunction="sum" dataDxfId="237" totalsRowDxfId="236"/>
    <tableColumn id="11" xr3:uid="{A48B6307-51A6-4DAC-B619-F89ED0BC6465}" name="Straordinario    " totalsRowFunction="sum" dataDxfId="235" totalsRowDxfId="234"/>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marzo in questa tabella. Le ore settimanali totali vengono calcolate automaticamente."/>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2589FD-3647-4E2C-B4DF-64946B05BAC1}" name="Aprile" displayName="Aprile" ref="B41:L49" totalsRowCount="1" headerRowDxfId="233" headerRowBorderDxfId="232" tableBorderDxfId="231" totalsRowBorderDxfId="230">
  <autoFilter ref="B41:L48" xr:uid="{C5F81F0D-AD05-4C80-A64A-58A19339AB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7C3AAE6-9282-4E6F-8730-0BB57F7AC3EA}" name="Aprile" totalsRowLabel="Totale ore settimanali" dataDxfId="229" totalsRowDxfId="228"/>
    <tableColumn id="2" xr3:uid="{4D1ED94D-F8B7-43A3-AC8C-1B7DCF9ABF01}" name="Settimana 1" totalsRowFunction="sum" dataDxfId="227" totalsRowDxfId="226"/>
    <tableColumn id="3" xr3:uid="{DA67953C-F09C-4334-B2A5-D67A2259115A}" name="Straordinario" totalsRowFunction="sum" dataDxfId="225" totalsRowDxfId="224"/>
    <tableColumn id="4" xr3:uid="{29C3B96D-43E3-4C54-A331-A7CA61A77078}" name="Settimana 2" totalsRowFunction="sum" dataDxfId="223" totalsRowDxfId="222"/>
    <tableColumn id="5" xr3:uid="{7D9927E7-FE2D-4A93-8083-025F7F5DB3AC}" name="Straordinario " totalsRowFunction="sum" dataDxfId="221" totalsRowDxfId="220"/>
    <tableColumn id="6" xr3:uid="{472D8DBD-D3FF-4E20-8E99-91374DD49D2B}" name="Settimana 3" totalsRowFunction="sum" dataDxfId="219" totalsRowDxfId="218"/>
    <tableColumn id="7" xr3:uid="{DB0DD992-BC9D-4030-89C8-19AC19145A7C}" name="Straordinario  " totalsRowFunction="sum" dataDxfId="217" totalsRowDxfId="216"/>
    <tableColumn id="8" xr3:uid="{1949E38B-76FD-490F-B391-471F5EF8529B}" name="Settimana 4" totalsRowFunction="sum" dataDxfId="215" totalsRowDxfId="214"/>
    <tableColumn id="9" xr3:uid="{B12CD2C8-4523-4D03-967D-9F50B83BB173}" name="Straordinario   " totalsRowFunction="sum" dataDxfId="213" totalsRowDxfId="212"/>
    <tableColumn id="10" xr3:uid="{0B0B45A5-C7EA-4B2B-A9D4-E1AAC28A279C}" name="Settimana 5" totalsRowFunction="sum" dataDxfId="211" totalsRowDxfId="210"/>
    <tableColumn id="11" xr3:uid="{A607CFA4-6DF7-46F0-B4B5-AF5561323311}" name="Straordinario    " totalsRowFunction="sum" dataDxfId="209" totalsRowDxfId="208"/>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aprile in questa tabella. Le ore settimanali totali vengono calcolate automaticamente."/>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587505-0952-437C-B254-00B2A0977AFA}" name="Mag" displayName="Mag" ref="B52:L60" totalsRowCount="1" headerRowDxfId="207" headerRowBorderDxfId="206" tableBorderDxfId="205" totalsRowBorderDxfId="204">
  <autoFilter ref="B52:L59" xr:uid="{1B96033E-05C9-45E4-90DC-6AF9CCEC00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57A6C92-E555-486E-811A-694BE87F3B93}" name="Maggio" totalsRowLabel="Totale ore settimanali" dataDxfId="203" totalsRowDxfId="202"/>
    <tableColumn id="2" xr3:uid="{7A5BBA4C-386D-4C70-9814-E827E5F88373}" name="Settimana 1" totalsRowFunction="sum" dataDxfId="201" totalsRowDxfId="200"/>
    <tableColumn id="3" xr3:uid="{1A2CBDA5-E11B-4E40-A783-2C3BE945E760}" name="Straordinario" totalsRowFunction="sum" dataDxfId="199" totalsRowDxfId="198"/>
    <tableColumn id="4" xr3:uid="{93D78D3E-68F6-4996-AA5E-9C5CE6BE8E50}" name="Settimana 2" totalsRowFunction="sum" dataDxfId="197" totalsRowDxfId="196"/>
    <tableColumn id="5" xr3:uid="{B220762F-3BE5-45A4-9319-A682B9225596}" name="Straordinario " totalsRowFunction="sum" dataDxfId="195" totalsRowDxfId="194"/>
    <tableColumn id="6" xr3:uid="{D62E67E4-4788-4561-9E95-F2785161CBCF}" name="Settimana 3" totalsRowFunction="sum" dataDxfId="193" totalsRowDxfId="192"/>
    <tableColumn id="7" xr3:uid="{302457BD-DAF5-4C4D-A125-34EF436AD99B}" name="Straordinario  " totalsRowFunction="sum" dataDxfId="191" totalsRowDxfId="190"/>
    <tableColumn id="8" xr3:uid="{03F53539-8DF7-4964-B0F2-76E0BBC1A588}" name="Settimana 4" totalsRowFunction="sum" dataDxfId="189" totalsRowDxfId="188"/>
    <tableColumn id="9" xr3:uid="{6F48698B-C4BD-4098-A9D0-C6814A1829CA}" name="Straordinario   " totalsRowFunction="sum" dataDxfId="187" totalsRowDxfId="186"/>
    <tableColumn id="10" xr3:uid="{441F074A-3A6E-4273-AAD4-FFA1C9EE548C}" name="Settimana 5" totalsRowFunction="sum" dataDxfId="185" totalsRowDxfId="184"/>
    <tableColumn id="11" xr3:uid="{4433D6DA-6FE8-475A-9C1C-681C5B262BBF}" name="Straordinario    " totalsRowFunction="sum" dataDxfId="183" totalsRowDxfId="182"/>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maggio in questa tabella. Le ore settimanali totali vengono calcolate automaticamente."/>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BFF0C5-2E1C-491D-A916-CE7F0F7B2EA9}" name="Giugno" displayName="Giugno" ref="B63:L71" totalsRowCount="1" headerRowDxfId="181" headerRowBorderDxfId="180" tableBorderDxfId="179" totalsRowBorderDxfId="178">
  <autoFilter ref="B63:L70" xr:uid="{C40DCCDD-8B2A-4E38-AB0B-35926F2480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30C512-7F5E-4BCB-8F40-397519A2AE95}" name="Giugno" totalsRowLabel="Totale ore settimanali" dataDxfId="177" totalsRowDxfId="176"/>
    <tableColumn id="2" xr3:uid="{989196AB-A0B3-47FD-8120-C5D29A7C51D4}" name="Settimana 1" totalsRowFunction="sum" dataDxfId="175" totalsRowDxfId="174"/>
    <tableColumn id="3" xr3:uid="{AC32CF20-6F53-4629-903D-208145E4A328}" name="Straordinario" totalsRowFunction="sum" dataDxfId="173" totalsRowDxfId="172"/>
    <tableColumn id="4" xr3:uid="{DCB07C4B-2497-4C89-B69B-D5C4A86FA821}" name="Settimana 2" totalsRowFunction="sum" dataDxfId="171" totalsRowDxfId="170"/>
    <tableColumn id="5" xr3:uid="{B7FA3CC3-70CD-40E8-9492-7CA231352C36}" name="Straordinario " totalsRowFunction="sum" dataDxfId="169" totalsRowDxfId="168"/>
    <tableColumn id="6" xr3:uid="{D0141800-9597-4827-8A71-0184C4E0EECC}" name="Settimana 3" totalsRowFunction="sum" dataDxfId="167" totalsRowDxfId="166"/>
    <tableColumn id="7" xr3:uid="{0AF60E37-B215-43D1-AF2A-01457E250502}" name="Straordinario  " totalsRowFunction="sum" dataDxfId="165" totalsRowDxfId="164"/>
    <tableColumn id="8" xr3:uid="{BE431083-1A86-47ED-B1D9-4FF6D273D138}" name="Settimana 4" totalsRowFunction="sum" dataDxfId="163" totalsRowDxfId="162"/>
    <tableColumn id="9" xr3:uid="{FEBF4C2B-66B7-44AB-A950-977FB72D3BFA}" name="Straordinario   " totalsRowFunction="sum" dataDxfId="161" totalsRowDxfId="160"/>
    <tableColumn id="10" xr3:uid="{0D666830-069B-4C25-A6A6-50F9A8900B2D}" name="Settimana 5" totalsRowFunction="sum" dataDxfId="159" totalsRowDxfId="158"/>
    <tableColumn id="11" xr3:uid="{ACD5E294-3589-4AA5-8C00-35E2330D16D4}" name="Straordinario    " totalsRowFunction="sum" dataDxfId="157" totalsRowDxfId="156"/>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giugno in questa tabella. Le ore settimanali totali vengono calcolate automaticamente."/>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F35140-9537-49BB-B686-7565717769A5}" name="Luglio" displayName="Luglio" ref="B75:L83" totalsRowCount="1" headerRowDxfId="155" headerRowBorderDxfId="154" tableBorderDxfId="153" totalsRowBorderDxfId="152">
  <autoFilter ref="B75:L82" xr:uid="{AE8E269E-2C86-4C66-BAB9-210385D439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18AE580-188F-4C0A-970D-5C2B30B14460}" name="Luglio" totalsRowLabel="Totale ore settimanali" dataDxfId="151" totalsRowDxfId="150"/>
    <tableColumn id="2" xr3:uid="{0F0D3684-F278-471A-814D-48E0D63625DC}" name="Settimana 1" totalsRowFunction="sum" dataDxfId="149" totalsRowDxfId="148"/>
    <tableColumn id="3" xr3:uid="{3D053860-9217-48CB-8A88-1A65684C5974}" name="Straordinario" totalsRowFunction="sum" dataDxfId="147" totalsRowDxfId="146"/>
    <tableColumn id="4" xr3:uid="{CB320BFA-01F8-4634-8C30-6964098E5AEA}" name="Settimana 2" totalsRowFunction="sum" dataDxfId="145" totalsRowDxfId="144"/>
    <tableColumn id="5" xr3:uid="{39E6AD6C-74CC-4001-B1C0-1E3329E792C5}" name="Straordinario " totalsRowFunction="sum" dataDxfId="143" totalsRowDxfId="142"/>
    <tableColumn id="6" xr3:uid="{E37E3196-3118-45C0-871E-88955285FB4A}" name="Settimana 3" totalsRowFunction="sum" dataDxfId="141" totalsRowDxfId="140"/>
    <tableColumn id="7" xr3:uid="{7C811F7B-7437-4007-8B56-10558ADC31EB}" name="Straordinario  " totalsRowFunction="sum" dataDxfId="139" totalsRowDxfId="138"/>
    <tableColumn id="8" xr3:uid="{255D2D10-422F-416D-BA66-D0C5039F1E54}" name="Settimana 4" totalsRowFunction="sum" dataDxfId="137" totalsRowDxfId="136"/>
    <tableColumn id="9" xr3:uid="{F85802AF-42D6-429F-A59A-9425F45CC258}" name="Straordinario   " totalsRowFunction="sum" dataDxfId="135" totalsRowDxfId="134"/>
    <tableColumn id="10" xr3:uid="{24BAC83D-9A25-4BCB-8D0E-7E3EF6C02DB1}" name="Settimana 5" totalsRowFunction="sum" dataDxfId="133" totalsRowDxfId="132"/>
    <tableColumn id="11" xr3:uid="{1B837E2D-482E-4512-A1B0-46E3950B7DB9}" name="Straordinario    " totalsRowFunction="sum" dataDxfId="131" totalsRowDxfId="130"/>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luglio in questa tabella. Le ore settimanali totali vengono calcolate automaticamente."/>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B85AEC-121E-4642-AC36-6FAE959E3CCF}" name="Agosto" displayName="Agosto" ref="B86:L94" totalsRowCount="1" headerRowDxfId="129" headerRowBorderDxfId="128" tableBorderDxfId="127" totalsRowBorderDxfId="126">
  <autoFilter ref="B86:L93" xr:uid="{8D0CC8A6-123B-478E-A403-4217A242ED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DE7CFA8-A3FC-48B8-83BC-C4687C9FE850}" name="Agosto" totalsRowLabel="Totale ore settimanali" dataDxfId="125" totalsRowDxfId="124"/>
    <tableColumn id="2" xr3:uid="{DA75EAB7-0598-4C0A-9247-A658B36C35ED}" name="Settimana 1" totalsRowFunction="sum" dataDxfId="123" totalsRowDxfId="122"/>
    <tableColumn id="3" xr3:uid="{1339F716-B0FE-4D3B-B40E-4BDF555322E6}" name="Straordinario" totalsRowFunction="sum" dataDxfId="121" totalsRowDxfId="120"/>
    <tableColumn id="4" xr3:uid="{F875E418-412D-42B6-BE61-C8A23BB01083}" name="Settimana 2" totalsRowFunction="sum" dataDxfId="119" totalsRowDxfId="118"/>
    <tableColumn id="5" xr3:uid="{86586B8D-E54D-40E1-AAA8-3C92F02C95FA}" name="Straordinario " totalsRowFunction="sum" dataDxfId="117" totalsRowDxfId="116"/>
    <tableColumn id="6" xr3:uid="{23C725AB-00C8-4DB7-9F95-98D5F12678AE}" name="Settimana 3" totalsRowFunction="sum" dataDxfId="115" totalsRowDxfId="114"/>
    <tableColumn id="7" xr3:uid="{2E4FA58E-2EAA-48E3-8F2A-8ED3392E0601}" name="Straordinario  " totalsRowFunction="sum" dataDxfId="113" totalsRowDxfId="112"/>
    <tableColumn id="8" xr3:uid="{2649A1CA-4ADA-48F7-8523-88D8FB663DFE}" name="Settimana 4" totalsRowFunction="sum" dataDxfId="111" totalsRowDxfId="110"/>
    <tableColumn id="9" xr3:uid="{3A5702BD-95E4-435B-BCA4-2643AF21698F}" name="Straordinario   " totalsRowFunction="sum" dataDxfId="109" totalsRowDxfId="108"/>
    <tableColumn id="10" xr3:uid="{7D325DEB-D131-4718-BCE8-7D8D542A066A}" name="Settimana 5" totalsRowFunction="sum" dataDxfId="107" totalsRowDxfId="106"/>
    <tableColumn id="11" xr3:uid="{72AE9E24-2004-492B-AF3C-F0E310ECD4AB}" name="Straordinario    " totalsRowFunction="sum" dataDxfId="105" totalsRowDxfId="104"/>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agosto in questa tabella. Le ore settimanali totali vengono calcolate automaticamente."/>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771950-14BF-489D-AACB-C357BC49678D}" name="Settembre" displayName="Settembre" ref="B97:L105" totalsRowCount="1" headerRowDxfId="103" headerRowBorderDxfId="102" tableBorderDxfId="101" totalsRowBorderDxfId="100">
  <autoFilter ref="B97:L104" xr:uid="{B01778D3-5137-4DF2-B2C7-D711E571DB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66DD647-EE11-499F-9F8F-F6F5C7D43C88}" name="Settembre" totalsRowLabel="Totale ore settimanali" dataDxfId="99" totalsRowDxfId="98"/>
    <tableColumn id="2" xr3:uid="{0C6D83B3-F949-4E8C-8978-0EEE0A718F95}" name="Settimana 1" totalsRowFunction="sum" dataDxfId="97" totalsRowDxfId="96"/>
    <tableColumn id="3" xr3:uid="{771D5AF0-7A3A-46F7-AE35-61C33EF33496}" name="Straordinario" totalsRowFunction="sum" dataDxfId="95" totalsRowDxfId="94"/>
    <tableColumn id="4" xr3:uid="{59465D93-70C0-4084-A439-B9F61D0075FB}" name="Settimana 2" totalsRowFunction="sum" dataDxfId="93" totalsRowDxfId="92"/>
    <tableColumn id="5" xr3:uid="{5E9F762F-2CF6-4844-9E93-16ACBB97D502}" name="Straordinario " totalsRowFunction="sum" dataDxfId="91" totalsRowDxfId="90"/>
    <tableColumn id="6" xr3:uid="{F7D0E59D-1AA1-46B9-98EB-E72E0207CB7A}" name="Settimana 3" totalsRowFunction="sum" dataDxfId="89" totalsRowDxfId="88"/>
    <tableColumn id="7" xr3:uid="{8967D551-2C9F-4D34-82C1-22505551AE50}" name="Straordinario  " totalsRowFunction="sum" dataDxfId="87" totalsRowDxfId="86"/>
    <tableColumn id="8" xr3:uid="{E1F787F0-4414-4247-A7A0-FD75FE13223F}" name="Settimana 4" totalsRowFunction="sum" dataDxfId="85" totalsRowDxfId="84"/>
    <tableColumn id="9" xr3:uid="{C5C7DF6D-AF11-42DC-923E-55F28E25E568}" name="Straordinario   " totalsRowFunction="sum" dataDxfId="83" totalsRowDxfId="82"/>
    <tableColumn id="10" xr3:uid="{F1D56AE0-CC6F-41C0-992E-F16CDB124B3A}" name="Settimana 5" totalsRowFunction="sum" dataDxfId="81" totalsRowDxfId="80"/>
    <tableColumn id="11" xr3:uid="{EF84FE59-4096-4D4E-B229-8886FAA4A343}" name="Straordinario    " totalsRowFunction="sum" dataDxfId="79" totalsRowDxfId="78"/>
  </tableColumns>
  <tableStyleInfo name="Mese" showFirstColumn="1" showLastColumn="0" showRowStripes="0" showColumnStripes="0"/>
  <extLst>
    <ext xmlns:x14="http://schemas.microsoft.com/office/spreadsheetml/2009/9/main" uri="{504A1905-F514-4f6f-8877-14C23A59335A}">
      <x14:table altTextSummary="Immetti le ore normali e le ore di straordinario della settimana 1, 2, 3, 4 e 5 per il mese di settembre in questa tabella. Le ore settimanali totali vengono calcolate automaticamente."/>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1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27.28515625" style="2" customWidth="1"/>
    <col min="3" max="12" width="21.7109375" style="2" customWidth="1"/>
    <col min="13" max="13" width="2.7109375" style="1" customWidth="1"/>
    <col min="14" max="16384" width="9.140625" style="1"/>
  </cols>
  <sheetData>
    <row r="1" spans="2:12" ht="15.95" customHeight="1" x14ac:dyDescent="0.3">
      <c r="B1" s="25" t="s">
        <v>0</v>
      </c>
      <c r="C1" s="25"/>
      <c r="D1" s="25"/>
      <c r="E1" s="25"/>
      <c r="F1" s="25"/>
      <c r="G1" s="25"/>
      <c r="H1" s="25"/>
      <c r="I1" s="25"/>
      <c r="J1" s="25"/>
      <c r="K1" s="25"/>
      <c r="L1" s="25"/>
    </row>
    <row r="2" spans="2:12" ht="23.25" customHeight="1" x14ac:dyDescent="0.3">
      <c r="B2" s="25"/>
      <c r="C2" s="25"/>
      <c r="D2" s="25"/>
      <c r="E2" s="25"/>
      <c r="F2" s="25"/>
      <c r="G2" s="25"/>
      <c r="H2" s="25"/>
      <c r="I2" s="25"/>
      <c r="J2" s="25"/>
      <c r="K2" s="25"/>
      <c r="L2" s="25"/>
    </row>
    <row r="3" spans="2:12" ht="15.95" customHeight="1" x14ac:dyDescent="0.3">
      <c r="B3" s="2" t="s">
        <v>1</v>
      </c>
      <c r="C3" s="8"/>
      <c r="D3" s="3" t="s">
        <v>40</v>
      </c>
      <c r="E3" s="8"/>
      <c r="G3" s="28" t="s">
        <v>57</v>
      </c>
      <c r="H3" s="28"/>
      <c r="I3" s="29"/>
      <c r="J3" s="29"/>
    </row>
    <row r="4" spans="2:12" ht="15.95" customHeight="1" x14ac:dyDescent="0.3">
      <c r="B4" s="2" t="s">
        <v>2</v>
      </c>
      <c r="C4" s="9"/>
      <c r="D4" s="3" t="s">
        <v>41</v>
      </c>
      <c r="E4" s="9"/>
      <c r="G4" s="1" t="s">
        <v>58</v>
      </c>
      <c r="H4" s="10">
        <f>SUM(C16,C27,C38,C50,C61,C72,C84,C95,C106,C118,C129,C140)</f>
        <v>0</v>
      </c>
      <c r="I4" s="4" t="s">
        <v>61</v>
      </c>
      <c r="J4" s="10">
        <f>SUM(F16,F27,F38,F50,F61,F72,F84,F95,F106,F118,F129,F140)</f>
        <v>0</v>
      </c>
      <c r="K4" s="4" t="s">
        <v>64</v>
      </c>
      <c r="L4" s="10">
        <f>SUM(H4:J4)</f>
        <v>0</v>
      </c>
    </row>
    <row r="5" spans="2:12" ht="6" customHeight="1" x14ac:dyDescent="0.3">
      <c r="L5" s="5"/>
    </row>
    <row r="6" spans="2:12" s="6" customFormat="1" ht="24.95" customHeight="1" x14ac:dyDescent="0.2">
      <c r="B6" s="26" t="s">
        <v>3</v>
      </c>
      <c r="C6" s="26"/>
      <c r="D6" s="26"/>
      <c r="E6" s="26"/>
      <c r="F6" s="26"/>
      <c r="G6" s="26"/>
      <c r="H6" s="26"/>
      <c r="I6" s="26"/>
      <c r="J6" s="26"/>
      <c r="K6" s="26"/>
      <c r="L6" s="26"/>
    </row>
    <row r="7" spans="2:12" ht="15" customHeight="1" x14ac:dyDescent="0.3">
      <c r="B7" s="17" t="s">
        <v>4</v>
      </c>
      <c r="C7" s="18" t="s">
        <v>39</v>
      </c>
      <c r="D7" s="18" t="s">
        <v>42</v>
      </c>
      <c r="E7" s="18" t="s">
        <v>55</v>
      </c>
      <c r="F7" s="18" t="s">
        <v>56</v>
      </c>
      <c r="G7" s="18" t="s">
        <v>59</v>
      </c>
      <c r="H7" s="18" t="s">
        <v>60</v>
      </c>
      <c r="I7" s="18" t="s">
        <v>62</v>
      </c>
      <c r="J7" s="18" t="s">
        <v>63</v>
      </c>
      <c r="K7" s="18" t="s">
        <v>65</v>
      </c>
      <c r="L7" s="19" t="s">
        <v>66</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SUBTOTAL(109,Gennaio[Settimana 1])</f>
        <v>0</v>
      </c>
      <c r="D15" s="23">
        <f>SUBTOTAL(109,Gennaio[Straordinario])</f>
        <v>0</v>
      </c>
      <c r="E15" s="22">
        <f>SUBTOTAL(109,Gennaio[Settimana 2])</f>
        <v>0</v>
      </c>
      <c r="F15" s="23">
        <f>SUBTOTAL(109,Gennaio[[Straordinario ]])</f>
        <v>0</v>
      </c>
      <c r="G15" s="22">
        <f>SUBTOTAL(109,Gennaio[Settimana 3])</f>
        <v>0</v>
      </c>
      <c r="H15" s="23">
        <f>SUBTOTAL(109,Gennaio[[Straordinario  ]])</f>
        <v>0</v>
      </c>
      <c r="I15" s="22">
        <f>SUBTOTAL(109,Gennaio[Settimana 4])</f>
        <v>0</v>
      </c>
      <c r="J15" s="23">
        <f>SUBTOTAL(109,Gennaio[[Straordinario   ]])</f>
        <v>0</v>
      </c>
      <c r="K15" s="22">
        <f>SUBTOTAL(109,Gennaio[Settimana 5])</f>
        <v>0</v>
      </c>
      <c r="L15" s="24">
        <f>SUBTOTAL(109,Gennaio[[Straordinario    ]])</f>
        <v>0</v>
      </c>
    </row>
    <row r="16" spans="2:12" ht="15" customHeight="1" x14ac:dyDescent="0.3">
      <c r="B16" s="14" t="s">
        <v>13</v>
      </c>
      <c r="C16" s="13">
        <f>SUM(Gennaio[[#Totals],[Settimana 1]],Gennaio[[#Totals],[Settimana 2]],Gennaio[[#Totals],[Settimana 3]],Gennaio[[#Totals],[Settimana 4]],Gennaio[[#Totals],[Settimana 5]])</f>
        <v>0</v>
      </c>
      <c r="D16" s="14" t="s">
        <v>43</v>
      </c>
      <c r="E16" s="14"/>
      <c r="F16" s="13">
        <f>SUM(Gennaio[[#Totals],[Straordinario]],Gennaio[[#Totals],[Straordinario ]],Gennaio[[#Totals],[Straordinario  ]],Gennaio[[#Totals],[Straordinario   ]],Gennaio[[#Totals],[Straordinario    ]])</f>
        <v>0</v>
      </c>
    </row>
    <row r="17" spans="2:12" ht="9" customHeight="1" x14ac:dyDescent="0.3"/>
    <row r="18" spans="2:12" ht="15" customHeight="1" x14ac:dyDescent="0.3">
      <c r="B18" s="17" t="s">
        <v>14</v>
      </c>
      <c r="C18" s="18" t="s">
        <v>39</v>
      </c>
      <c r="D18" s="18" t="s">
        <v>42</v>
      </c>
      <c r="E18" s="18" t="s">
        <v>55</v>
      </c>
      <c r="F18" s="18" t="s">
        <v>56</v>
      </c>
      <c r="G18" s="18" t="s">
        <v>59</v>
      </c>
      <c r="H18" s="18" t="s">
        <v>60</v>
      </c>
      <c r="I18" s="18" t="s">
        <v>62</v>
      </c>
      <c r="J18" s="18" t="s">
        <v>63</v>
      </c>
      <c r="K18" s="18" t="s">
        <v>65</v>
      </c>
      <c r="L18" s="19" t="s">
        <v>66</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2">
        <f>SUBTOTAL(109,Febbraio[Settimana 1])</f>
        <v>0</v>
      </c>
      <c r="D26" s="23">
        <f>SUBTOTAL(109,Febbraio[Straordinario])</f>
        <v>0</v>
      </c>
      <c r="E26" s="22">
        <f>SUBTOTAL(109,Febbraio[Settimana 2])</f>
        <v>0</v>
      </c>
      <c r="F26" s="23">
        <f>SUBTOTAL(109,Febbraio[[Straordinario ]])</f>
        <v>0</v>
      </c>
      <c r="G26" s="22">
        <f>SUBTOTAL(109,Febbraio[Settimana 3])</f>
        <v>0</v>
      </c>
      <c r="H26" s="23">
        <f>SUBTOTAL(109,Febbraio[[Straordinario  ]])</f>
        <v>0</v>
      </c>
      <c r="I26" s="22">
        <f>SUBTOTAL(109,Febbraio[Settimana 4])</f>
        <v>0</v>
      </c>
      <c r="J26" s="23">
        <f>SUBTOTAL(109,Febbraio[[Straordinario   ]])</f>
        <v>0</v>
      </c>
      <c r="K26" s="22">
        <f>SUBTOTAL(109,Febbraio[Settimana 5])</f>
        <v>0</v>
      </c>
      <c r="L26" s="24">
        <f>SUBTOTAL(109,Febbraio[[Straordinario    ]])</f>
        <v>0</v>
      </c>
    </row>
    <row r="27" spans="2:12" ht="15" customHeight="1" x14ac:dyDescent="0.3">
      <c r="B27" s="14" t="s">
        <v>15</v>
      </c>
      <c r="C27" s="13">
        <f>SUM(Febbraio[[#Totals],[Settimana 1]],Febbraio[[#Totals],[Settimana 2]],Febbraio[[#Totals],[Settimana 3]],Febbraio[[#Totals],[Settimana 4]],Febbraio[[#Totals],[Settimana 5]])</f>
        <v>0</v>
      </c>
      <c r="D27" s="14" t="s">
        <v>44</v>
      </c>
      <c r="E27" s="14"/>
      <c r="F27" s="13">
        <f>SUM(Febbraio[[#Totals],[Straordinario]],Febbraio[[#Totals],[Straordinario ]],Febbraio[[#Totals],[Straordinario  ]],Febbraio[[#Totals],[Straordinario   ]],Febbraio[[#Totals],[Straordinario    ]])</f>
        <v>0</v>
      </c>
    </row>
    <row r="28" spans="2:12" ht="9" customHeight="1" x14ac:dyDescent="0.3"/>
    <row r="29" spans="2:12" ht="15" customHeight="1" x14ac:dyDescent="0.3">
      <c r="B29" s="17" t="s">
        <v>16</v>
      </c>
      <c r="C29" s="18" t="s">
        <v>39</v>
      </c>
      <c r="D29" s="18" t="s">
        <v>42</v>
      </c>
      <c r="E29" s="18" t="s">
        <v>55</v>
      </c>
      <c r="F29" s="18" t="s">
        <v>56</v>
      </c>
      <c r="G29" s="18" t="s">
        <v>59</v>
      </c>
      <c r="H29" s="18" t="s">
        <v>60</v>
      </c>
      <c r="I29" s="18" t="s">
        <v>62</v>
      </c>
      <c r="J29" s="18" t="s">
        <v>63</v>
      </c>
      <c r="K29" s="18" t="s">
        <v>65</v>
      </c>
      <c r="L29" s="19" t="s">
        <v>66</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2">
        <f>SUBTOTAL(109,Marzo[Settimana 1])</f>
        <v>0</v>
      </c>
      <c r="D37" s="23">
        <f>SUBTOTAL(109,Marzo[Straordinario])</f>
        <v>0</v>
      </c>
      <c r="E37" s="22">
        <f>SUBTOTAL(109,Marzo[Settimana 2])</f>
        <v>0</v>
      </c>
      <c r="F37" s="23">
        <f>SUBTOTAL(109,Marzo[[Straordinario ]])</f>
        <v>0</v>
      </c>
      <c r="G37" s="22">
        <f>SUBTOTAL(109,Marzo[Settimana 3])</f>
        <v>0</v>
      </c>
      <c r="H37" s="23">
        <f>SUBTOTAL(109,Marzo[[Straordinario  ]])</f>
        <v>0</v>
      </c>
      <c r="I37" s="22">
        <f>SUBTOTAL(109,Marzo[Settimana 4])</f>
        <v>0</v>
      </c>
      <c r="J37" s="23">
        <f>SUBTOTAL(109,Marzo[[Straordinario   ]])</f>
        <v>0</v>
      </c>
      <c r="K37" s="22">
        <f>SUBTOTAL(109,Marzo[Settimana 5])</f>
        <v>0</v>
      </c>
      <c r="L37" s="24">
        <f>SUBTOTAL(109,Marzo[[Straordinario    ]])</f>
        <v>0</v>
      </c>
    </row>
    <row r="38" spans="2:12" ht="15" customHeight="1" x14ac:dyDescent="0.3">
      <c r="B38" s="14" t="s">
        <v>17</v>
      </c>
      <c r="C38" s="13">
        <f>SUM(Marzo[[#Totals],[Settimana 1]],Marzo[[#Totals],[Settimana 2]],Marzo[[#Totals],[Settimana 3]],Marzo[[#Totals],[Settimana 4]],Marzo[[#Totals],[Settimana 5]])</f>
        <v>0</v>
      </c>
      <c r="D38" s="14" t="s">
        <v>45</v>
      </c>
      <c r="E38" s="14"/>
      <c r="F38" s="13">
        <f>SUM(Marzo[[#Totals],[Straordinario]],Marzo[[#Totals],[Straordinario ]],Marzo[[#Totals],[Straordinario  ]],Marzo[[#Totals],[Straordinario   ]],Marzo[[#Totals],[Straordinario    ]])</f>
        <v>0</v>
      </c>
    </row>
    <row r="39" spans="2:12" ht="9" customHeight="1" x14ac:dyDescent="0.3"/>
    <row r="40" spans="2:12" s="7" customFormat="1" ht="24.95" customHeight="1" x14ac:dyDescent="0.2">
      <c r="B40" s="26" t="s">
        <v>18</v>
      </c>
      <c r="C40" s="26"/>
      <c r="D40" s="26"/>
      <c r="E40" s="26"/>
      <c r="F40" s="26"/>
      <c r="G40" s="26"/>
      <c r="H40" s="26"/>
      <c r="I40" s="26"/>
      <c r="J40" s="26"/>
      <c r="K40" s="26"/>
      <c r="L40" s="26"/>
    </row>
    <row r="41" spans="2:12" ht="15" customHeight="1" x14ac:dyDescent="0.3">
      <c r="B41" s="17" t="s">
        <v>19</v>
      </c>
      <c r="C41" s="18" t="s">
        <v>39</v>
      </c>
      <c r="D41" s="18" t="s">
        <v>42</v>
      </c>
      <c r="E41" s="18" t="s">
        <v>55</v>
      </c>
      <c r="F41" s="18" t="s">
        <v>56</v>
      </c>
      <c r="G41" s="18" t="s">
        <v>59</v>
      </c>
      <c r="H41" s="18" t="s">
        <v>60</v>
      </c>
      <c r="I41" s="18" t="s">
        <v>62</v>
      </c>
      <c r="J41" s="18" t="s">
        <v>63</v>
      </c>
      <c r="K41" s="18" t="s">
        <v>65</v>
      </c>
      <c r="L41" s="19" t="s">
        <v>66</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2">
        <f>SUBTOTAL(109,Aprile[Settimana 1])</f>
        <v>0</v>
      </c>
      <c r="D49" s="23">
        <f>SUBTOTAL(109,Aprile[Straordinario])</f>
        <v>0</v>
      </c>
      <c r="E49" s="22">
        <f>SUBTOTAL(109,Aprile[Settimana 2])</f>
        <v>0</v>
      </c>
      <c r="F49" s="23">
        <f>SUBTOTAL(109,Aprile[[Straordinario ]])</f>
        <v>0</v>
      </c>
      <c r="G49" s="22">
        <f>SUBTOTAL(109,Aprile[Settimana 3])</f>
        <v>0</v>
      </c>
      <c r="H49" s="23">
        <f>SUBTOTAL(109,Aprile[[Straordinario  ]])</f>
        <v>0</v>
      </c>
      <c r="I49" s="22">
        <f>SUBTOTAL(109,Aprile[Settimana 4])</f>
        <v>0</v>
      </c>
      <c r="J49" s="23">
        <f>SUBTOTAL(109,Aprile[[Straordinario   ]])</f>
        <v>0</v>
      </c>
      <c r="K49" s="22">
        <f>SUBTOTAL(109,Aprile[Settimana 5])</f>
        <v>0</v>
      </c>
      <c r="L49" s="24">
        <f>SUBTOTAL(109,Aprile[[Straordinario    ]])</f>
        <v>0</v>
      </c>
    </row>
    <row r="50" spans="2:12" ht="15" customHeight="1" x14ac:dyDescent="0.3">
      <c r="B50" s="14" t="s">
        <v>20</v>
      </c>
      <c r="C50" s="13">
        <f>SUM(Aprile[[#Totals],[Settimana 1]],Aprile[[#Totals],[Settimana 2]],Aprile[[#Totals],[Settimana 3]],Aprile[[#Totals],[Settimana 4]],Aprile[[#Totals],[Settimana 5]])</f>
        <v>0</v>
      </c>
      <c r="D50" s="14" t="s">
        <v>46</v>
      </c>
      <c r="E50" s="14"/>
      <c r="F50" s="13">
        <f>SUM(Aprile[[#Totals],[Straordinario]],Aprile[[#Totals],[Straordinario ]],Aprile[[#Totals],[Straordinario  ]],Aprile[[#Totals],[Straordinario   ]],Aprile[[#Totals],[Straordinario    ]])</f>
        <v>0</v>
      </c>
    </row>
    <row r="51" spans="2:12" ht="9" customHeight="1" x14ac:dyDescent="0.3"/>
    <row r="52" spans="2:12" ht="15" customHeight="1" x14ac:dyDescent="0.3">
      <c r="B52" s="17" t="s">
        <v>21</v>
      </c>
      <c r="C52" s="18" t="s">
        <v>39</v>
      </c>
      <c r="D52" s="18" t="s">
        <v>42</v>
      </c>
      <c r="E52" s="18" t="s">
        <v>55</v>
      </c>
      <c r="F52" s="18" t="s">
        <v>56</v>
      </c>
      <c r="G52" s="18" t="s">
        <v>59</v>
      </c>
      <c r="H52" s="18" t="s">
        <v>60</v>
      </c>
      <c r="I52" s="18" t="s">
        <v>62</v>
      </c>
      <c r="J52" s="18" t="s">
        <v>63</v>
      </c>
      <c r="K52" s="18" t="s">
        <v>65</v>
      </c>
      <c r="L52" s="19" t="s">
        <v>66</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2">
        <f>SUBTOTAL(109,Mag[Settimana 1])</f>
        <v>0</v>
      </c>
      <c r="D60" s="23">
        <f>SUBTOTAL(109,Mag[Straordinario])</f>
        <v>0</v>
      </c>
      <c r="E60" s="22">
        <f>SUBTOTAL(109,Mag[Settimana 2])</f>
        <v>0</v>
      </c>
      <c r="F60" s="23">
        <f>SUBTOTAL(109,Mag[[Straordinario ]])</f>
        <v>0</v>
      </c>
      <c r="G60" s="22">
        <f>SUBTOTAL(109,Mag[Settimana 3])</f>
        <v>0</v>
      </c>
      <c r="H60" s="23">
        <f>SUBTOTAL(109,Mag[[Straordinario  ]])</f>
        <v>0</v>
      </c>
      <c r="I60" s="22">
        <f>SUBTOTAL(109,Mag[Settimana 4])</f>
        <v>0</v>
      </c>
      <c r="J60" s="23">
        <f>SUBTOTAL(109,Mag[[Straordinario   ]])</f>
        <v>0</v>
      </c>
      <c r="K60" s="22">
        <f>SUBTOTAL(109,Mag[Settimana 5])</f>
        <v>0</v>
      </c>
      <c r="L60" s="24">
        <f>SUBTOTAL(109,Mag[[Straordinario    ]])</f>
        <v>0</v>
      </c>
    </row>
    <row r="61" spans="2:12" ht="15" customHeight="1" x14ac:dyDescent="0.3">
      <c r="B61" s="14" t="s">
        <v>22</v>
      </c>
      <c r="C61" s="13">
        <f>SUM(Mag[[#Totals],[Settimana 1]],Mag[[#Totals],[Settimana 2]],Mag[[#Totals],[Settimana 3]],Mag[[#Totals],[Settimana 4]],Mag[[#Totals],[Settimana 5]])</f>
        <v>0</v>
      </c>
      <c r="D61" s="14" t="s">
        <v>47</v>
      </c>
      <c r="E61" s="14"/>
      <c r="F61" s="13">
        <f>SUM(Mag[[#Totals],[Straordinario]],Mag[[#Totals],[Straordinario ]],Mag[[#Totals],[Straordinario  ]],Mag[[#Totals],[Straordinario   ]],Mag[[#Totals],[Straordinario    ]])</f>
        <v>0</v>
      </c>
    </row>
    <row r="62" spans="2:12" ht="9" customHeight="1" x14ac:dyDescent="0.3"/>
    <row r="63" spans="2:12" ht="15" customHeight="1" x14ac:dyDescent="0.3">
      <c r="B63" s="17" t="s">
        <v>23</v>
      </c>
      <c r="C63" s="18" t="s">
        <v>39</v>
      </c>
      <c r="D63" s="18" t="s">
        <v>42</v>
      </c>
      <c r="E63" s="18" t="s">
        <v>55</v>
      </c>
      <c r="F63" s="18" t="s">
        <v>56</v>
      </c>
      <c r="G63" s="18" t="s">
        <v>59</v>
      </c>
      <c r="H63" s="18" t="s">
        <v>60</v>
      </c>
      <c r="I63" s="18" t="s">
        <v>62</v>
      </c>
      <c r="J63" s="18" t="s">
        <v>63</v>
      </c>
      <c r="K63" s="18" t="s">
        <v>65</v>
      </c>
      <c r="L63" s="19" t="s">
        <v>66</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2">
        <f>SUBTOTAL(109,Giugno[Settimana 1])</f>
        <v>0</v>
      </c>
      <c r="D71" s="23">
        <f>SUBTOTAL(109,Giugno[Straordinario])</f>
        <v>0</v>
      </c>
      <c r="E71" s="22">
        <f>SUBTOTAL(109,Giugno[Settimana 2])</f>
        <v>0</v>
      </c>
      <c r="F71" s="23">
        <f>SUBTOTAL(109,Giugno[[Straordinario ]])</f>
        <v>0</v>
      </c>
      <c r="G71" s="22">
        <f>SUBTOTAL(109,Giugno[Settimana 3])</f>
        <v>0</v>
      </c>
      <c r="H71" s="23">
        <f>SUBTOTAL(109,Giugno[[Straordinario  ]])</f>
        <v>0</v>
      </c>
      <c r="I71" s="22">
        <f>SUBTOTAL(109,Giugno[Settimana 4])</f>
        <v>0</v>
      </c>
      <c r="J71" s="23">
        <f>SUBTOTAL(109,Giugno[[Straordinario   ]])</f>
        <v>0</v>
      </c>
      <c r="K71" s="22">
        <f>SUBTOTAL(109,Giugno[Settimana 5])</f>
        <v>0</v>
      </c>
      <c r="L71" s="24">
        <f>SUBTOTAL(109,Giugno[[Straordinario    ]])</f>
        <v>0</v>
      </c>
    </row>
    <row r="72" spans="2:12" ht="15" customHeight="1" x14ac:dyDescent="0.3">
      <c r="B72" s="14" t="s">
        <v>24</v>
      </c>
      <c r="C72" s="13">
        <f>SUM(Giugno[[#Totals],[Settimana 1]],Giugno[[#Totals],[Settimana 2]],Giugno[[#Totals],[Settimana 3]],Giugno[[#Totals],[Settimana 4]],Giugno[[#Totals],[Settimana 5]])</f>
        <v>0</v>
      </c>
      <c r="D72" s="14" t="s">
        <v>48</v>
      </c>
      <c r="E72" s="14"/>
      <c r="F72" s="13">
        <f>SUM(Giugno[[#Totals],[Straordinario]],Giugno[[#Totals],[Straordinario ]],Giugno[[#Totals],[Straordinario  ]],Giugno[[#Totals],[Straordinario   ]],Giugno[[#Totals],[Straordinario    ]])</f>
        <v>0</v>
      </c>
    </row>
    <row r="73" spans="2:12" ht="9" customHeight="1" x14ac:dyDescent="0.3">
      <c r="B73" s="5"/>
      <c r="C73" s="5"/>
    </row>
    <row r="74" spans="2:12" s="6" customFormat="1" ht="24.95" customHeight="1" x14ac:dyDescent="0.2">
      <c r="B74" s="26" t="s">
        <v>25</v>
      </c>
      <c r="C74" s="27"/>
      <c r="D74" s="27"/>
      <c r="E74" s="27"/>
      <c r="F74" s="27"/>
      <c r="G74" s="27"/>
      <c r="H74" s="27"/>
      <c r="I74" s="27"/>
      <c r="J74" s="27"/>
      <c r="K74" s="27"/>
      <c r="L74" s="27"/>
    </row>
    <row r="75" spans="2:12" ht="15" customHeight="1" x14ac:dyDescent="0.3">
      <c r="B75" s="17" t="s">
        <v>26</v>
      </c>
      <c r="C75" s="18" t="s">
        <v>39</v>
      </c>
      <c r="D75" s="18" t="s">
        <v>42</v>
      </c>
      <c r="E75" s="18" t="s">
        <v>55</v>
      </c>
      <c r="F75" s="18" t="s">
        <v>56</v>
      </c>
      <c r="G75" s="18" t="s">
        <v>59</v>
      </c>
      <c r="H75" s="18" t="s">
        <v>60</v>
      </c>
      <c r="I75" s="18" t="s">
        <v>62</v>
      </c>
      <c r="J75" s="18" t="s">
        <v>63</v>
      </c>
      <c r="K75" s="18" t="s">
        <v>65</v>
      </c>
      <c r="L75" s="19" t="s">
        <v>66</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2">
        <f>SUBTOTAL(109,Luglio[Settimana 1])</f>
        <v>0</v>
      </c>
      <c r="D83" s="23">
        <f>SUBTOTAL(109,Luglio[Straordinario])</f>
        <v>0</v>
      </c>
      <c r="E83" s="22">
        <f>SUBTOTAL(109,Luglio[Settimana 2])</f>
        <v>0</v>
      </c>
      <c r="F83" s="23">
        <f>SUBTOTAL(109,Luglio[[Straordinario ]])</f>
        <v>0</v>
      </c>
      <c r="G83" s="22">
        <f>SUBTOTAL(109,Luglio[Settimana 3])</f>
        <v>0</v>
      </c>
      <c r="H83" s="23">
        <f>SUBTOTAL(109,Luglio[[Straordinario  ]])</f>
        <v>0</v>
      </c>
      <c r="I83" s="22">
        <f>SUBTOTAL(109,Luglio[Settimana 4])</f>
        <v>0</v>
      </c>
      <c r="J83" s="23">
        <f>SUBTOTAL(109,Luglio[[Straordinario   ]])</f>
        <v>0</v>
      </c>
      <c r="K83" s="22">
        <f>SUBTOTAL(109,Luglio[Settimana 5])</f>
        <v>0</v>
      </c>
      <c r="L83" s="24">
        <f>SUBTOTAL(109,Luglio[[Straordinario    ]])</f>
        <v>0</v>
      </c>
    </row>
    <row r="84" spans="2:12" ht="15" customHeight="1" x14ac:dyDescent="0.3">
      <c r="B84" s="14" t="s">
        <v>27</v>
      </c>
      <c r="C84" s="13">
        <f>SUM(Luglio[[#Totals],[Settimana 1]],Luglio[[#Totals],[Settimana 2]],Luglio[[#Totals],[Settimana 3]],Luglio[[#Totals],[Settimana 4]],Luglio[[#Totals],[Settimana 5]])</f>
        <v>0</v>
      </c>
      <c r="D84" s="14" t="s">
        <v>49</v>
      </c>
      <c r="E84" s="14"/>
      <c r="F84" s="13">
        <f>SUM(Luglio[[#Totals],[Straordinario]],Luglio[[#Totals],[Straordinario ]],Luglio[[#Totals],[Straordinario  ]],Luglio[[#Totals],[Straordinario   ]],Luglio[[#Totals],[Straordinario    ]])</f>
        <v>0</v>
      </c>
    </row>
    <row r="85" spans="2:12" ht="9" customHeight="1" x14ac:dyDescent="0.3"/>
    <row r="86" spans="2:12" ht="15" customHeight="1" x14ac:dyDescent="0.3">
      <c r="B86" s="17" t="s">
        <v>28</v>
      </c>
      <c r="C86" s="18" t="s">
        <v>39</v>
      </c>
      <c r="D86" s="18" t="s">
        <v>42</v>
      </c>
      <c r="E86" s="18" t="s">
        <v>55</v>
      </c>
      <c r="F86" s="18" t="s">
        <v>56</v>
      </c>
      <c r="G86" s="18" t="s">
        <v>59</v>
      </c>
      <c r="H86" s="18" t="s">
        <v>60</v>
      </c>
      <c r="I86" s="18" t="s">
        <v>62</v>
      </c>
      <c r="J86" s="18" t="s">
        <v>63</v>
      </c>
      <c r="K86" s="18" t="s">
        <v>65</v>
      </c>
      <c r="L86" s="19" t="s">
        <v>66</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2">
        <f>SUBTOTAL(109,Agosto[Settimana 1])</f>
        <v>0</v>
      </c>
      <c r="D94" s="23">
        <f>SUBTOTAL(109,Agosto[Straordinario])</f>
        <v>0</v>
      </c>
      <c r="E94" s="22">
        <f>SUBTOTAL(109,Agosto[Settimana 2])</f>
        <v>0</v>
      </c>
      <c r="F94" s="23">
        <f>SUBTOTAL(109,Agosto[[Straordinario ]])</f>
        <v>0</v>
      </c>
      <c r="G94" s="22">
        <f>SUBTOTAL(109,Agosto[Settimana 3])</f>
        <v>0</v>
      </c>
      <c r="H94" s="23">
        <f>SUBTOTAL(109,Agosto[[Straordinario  ]])</f>
        <v>0</v>
      </c>
      <c r="I94" s="22">
        <f>SUBTOTAL(109,Agosto[Settimana 4])</f>
        <v>0</v>
      </c>
      <c r="J94" s="23">
        <f>SUBTOTAL(109,Agosto[[Straordinario   ]])</f>
        <v>0</v>
      </c>
      <c r="K94" s="22">
        <f>SUBTOTAL(109,Agosto[Settimana 5])</f>
        <v>0</v>
      </c>
      <c r="L94" s="24">
        <f>SUBTOTAL(109,Agosto[[Straordinario    ]])</f>
        <v>0</v>
      </c>
    </row>
    <row r="95" spans="2:12" ht="15" customHeight="1" x14ac:dyDescent="0.3">
      <c r="B95" s="14" t="s">
        <v>29</v>
      </c>
      <c r="C95" s="13">
        <f>SUM(Agosto[[#Totals],[Settimana 1]],Agosto[[#Totals],[Settimana 2]],Agosto[[#Totals],[Settimana 3]],Agosto[[#Totals],[Settimana 4]],Agosto[[#Totals],[Settimana 5]])</f>
        <v>0</v>
      </c>
      <c r="D95" s="14" t="s">
        <v>50</v>
      </c>
      <c r="E95" s="14"/>
      <c r="F95" s="13">
        <f>SUM(Agosto[[#Totals],[Straordinario]],Agosto[[#Totals],[Straordinario ]],Agosto[[#Totals],[Straordinario  ]],Agosto[[#Totals],[Straordinario   ]],Agosto[[#Totals],[Straordinario    ]])</f>
        <v>0</v>
      </c>
    </row>
    <row r="96" spans="2:12" ht="9" customHeight="1" x14ac:dyDescent="0.3"/>
    <row r="97" spans="2:12" ht="15" customHeight="1" x14ac:dyDescent="0.3">
      <c r="B97" s="17" t="s">
        <v>30</v>
      </c>
      <c r="C97" s="18" t="s">
        <v>39</v>
      </c>
      <c r="D97" s="18" t="s">
        <v>42</v>
      </c>
      <c r="E97" s="18" t="s">
        <v>55</v>
      </c>
      <c r="F97" s="18" t="s">
        <v>56</v>
      </c>
      <c r="G97" s="18" t="s">
        <v>59</v>
      </c>
      <c r="H97" s="18" t="s">
        <v>60</v>
      </c>
      <c r="I97" s="18" t="s">
        <v>62</v>
      </c>
      <c r="J97" s="18" t="s">
        <v>63</v>
      </c>
      <c r="K97" s="18" t="s">
        <v>65</v>
      </c>
      <c r="L97" s="19" t="s">
        <v>66</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2">
        <f>SUBTOTAL(109,Settembre[Settimana 1])</f>
        <v>0</v>
      </c>
      <c r="D105" s="23">
        <f>SUBTOTAL(109,Settembre[Straordinario])</f>
        <v>0</v>
      </c>
      <c r="E105" s="22">
        <f>SUBTOTAL(109,Settembre[Settimana 2])</f>
        <v>0</v>
      </c>
      <c r="F105" s="23">
        <f>SUBTOTAL(109,Settembre[[Straordinario ]])</f>
        <v>0</v>
      </c>
      <c r="G105" s="22">
        <f>SUBTOTAL(109,Settembre[Settimana 3])</f>
        <v>0</v>
      </c>
      <c r="H105" s="23">
        <f>SUBTOTAL(109,Settembre[[Straordinario  ]])</f>
        <v>0</v>
      </c>
      <c r="I105" s="22">
        <f>SUBTOTAL(109,Settembre[Settimana 4])</f>
        <v>0</v>
      </c>
      <c r="J105" s="23">
        <f>SUBTOTAL(109,Settembre[[Straordinario   ]])</f>
        <v>0</v>
      </c>
      <c r="K105" s="22">
        <f>SUBTOTAL(109,Settembre[Settimana 5])</f>
        <v>0</v>
      </c>
      <c r="L105" s="24">
        <f>SUBTOTAL(109,Settembre[[Straordinario    ]])</f>
        <v>0</v>
      </c>
    </row>
    <row r="106" spans="2:12" ht="15" customHeight="1" x14ac:dyDescent="0.3">
      <c r="B106" s="14" t="s">
        <v>31</v>
      </c>
      <c r="C106" s="13">
        <f>SUM(Settembre[[#Totals],[Settimana 1]],Settembre[[#Totals],[Settimana 2]],Settembre[[#Totals],[Settimana 3]],Settembre[[#Totals],[Settimana 4]],Settembre[[#Totals],[Settimana 5]])</f>
        <v>0</v>
      </c>
      <c r="D106" s="14" t="s">
        <v>51</v>
      </c>
      <c r="E106" s="14"/>
      <c r="F106" s="13">
        <f>SUM(Settembre[[#Totals],[Straordinario]],Settembre[[#Totals],[Straordinario ]],Settembre[[#Totals],[Straordinario  ]],Settembre[[#Totals],[Straordinario   ]],Settembre[[#Totals],[Straordinario    ]])</f>
        <v>0</v>
      </c>
    </row>
    <row r="107" spans="2:12" ht="9" customHeight="1" x14ac:dyDescent="0.3">
      <c r="B107" s="7"/>
    </row>
    <row r="108" spans="2:12" s="7" customFormat="1" ht="24.95" customHeight="1" x14ac:dyDescent="0.2">
      <c r="B108" s="26" t="s">
        <v>32</v>
      </c>
      <c r="C108" s="26"/>
      <c r="D108" s="26"/>
      <c r="E108" s="26"/>
      <c r="F108" s="26"/>
      <c r="G108" s="26"/>
      <c r="H108" s="26"/>
      <c r="I108" s="26"/>
      <c r="J108" s="26"/>
      <c r="K108" s="26"/>
      <c r="L108" s="26"/>
    </row>
    <row r="109" spans="2:12" ht="15" customHeight="1" x14ac:dyDescent="0.3">
      <c r="B109" s="17" t="s">
        <v>33</v>
      </c>
      <c r="C109" s="18" t="s">
        <v>39</v>
      </c>
      <c r="D109" s="18" t="s">
        <v>42</v>
      </c>
      <c r="E109" s="18" t="s">
        <v>55</v>
      </c>
      <c r="F109" s="18" t="s">
        <v>56</v>
      </c>
      <c r="G109" s="18" t="s">
        <v>59</v>
      </c>
      <c r="H109" s="18" t="s">
        <v>60</v>
      </c>
      <c r="I109" s="18" t="s">
        <v>62</v>
      </c>
      <c r="J109" s="18" t="s">
        <v>63</v>
      </c>
      <c r="K109" s="18" t="s">
        <v>65</v>
      </c>
      <c r="L109" s="19" t="s">
        <v>66</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2">
        <f>SUBTOTAL(109,Ottobre[Settimana 1])</f>
        <v>0</v>
      </c>
      <c r="D117" s="23">
        <f>SUBTOTAL(109,Ottobre[Straordinario])</f>
        <v>0</v>
      </c>
      <c r="E117" s="22">
        <f>SUBTOTAL(109,Ottobre[Settimana 2])</f>
        <v>0</v>
      </c>
      <c r="F117" s="23">
        <f>SUBTOTAL(109,Ottobre[[Straordinario ]])</f>
        <v>0</v>
      </c>
      <c r="G117" s="22">
        <f>SUBTOTAL(109,Ottobre[Settimana 3])</f>
        <v>0</v>
      </c>
      <c r="H117" s="23">
        <f>SUBTOTAL(109,Ottobre[[Straordinario  ]])</f>
        <v>0</v>
      </c>
      <c r="I117" s="22">
        <f>SUBTOTAL(109,Ottobre[Settimana 4])</f>
        <v>0</v>
      </c>
      <c r="J117" s="23">
        <f>SUBTOTAL(109,Ottobre[[Straordinario   ]])</f>
        <v>0</v>
      </c>
      <c r="K117" s="22">
        <f>SUBTOTAL(109,Ottobre[Settimana 5])</f>
        <v>0</v>
      </c>
      <c r="L117" s="24">
        <f>SUBTOTAL(109,Ottobre[[Straordinario    ]])</f>
        <v>0</v>
      </c>
    </row>
    <row r="118" spans="2:12" ht="15" customHeight="1" x14ac:dyDescent="0.3">
      <c r="B118" s="14" t="s">
        <v>34</v>
      </c>
      <c r="C118" s="13">
        <f>SUM(Ottobre[[#Totals],[Settimana 1]],Ottobre[[#Totals],[Settimana 2]],Ottobre[[#Totals],[Settimana 3]],Ottobre[[#Totals],[Settimana 4]],Ottobre[[#Totals],[Settimana 5]])</f>
        <v>0</v>
      </c>
      <c r="D118" s="14" t="s">
        <v>52</v>
      </c>
      <c r="E118" s="14"/>
      <c r="F118" s="13">
        <f>SUM(Ottobre[[#Totals],[Straordinario]],Ottobre[[#Totals],[Straordinario ]],Ottobre[[#Totals],[Straordinario  ]],Ottobre[[#Totals],[Straordinario   ]],Ottobre[[#Totals],[Straordinario    ]])</f>
        <v>0</v>
      </c>
    </row>
    <row r="119" spans="2:12" ht="9" customHeight="1" x14ac:dyDescent="0.3"/>
    <row r="120" spans="2:12" ht="15" customHeight="1" x14ac:dyDescent="0.3">
      <c r="B120" s="17" t="s">
        <v>35</v>
      </c>
      <c r="C120" s="18" t="s">
        <v>39</v>
      </c>
      <c r="D120" s="18" t="s">
        <v>42</v>
      </c>
      <c r="E120" s="18" t="s">
        <v>55</v>
      </c>
      <c r="F120" s="18" t="s">
        <v>56</v>
      </c>
      <c r="G120" s="18" t="s">
        <v>59</v>
      </c>
      <c r="H120" s="18" t="s">
        <v>60</v>
      </c>
      <c r="I120" s="18" t="s">
        <v>62</v>
      </c>
      <c r="J120" s="18" t="s">
        <v>63</v>
      </c>
      <c r="K120" s="18" t="s">
        <v>65</v>
      </c>
      <c r="L120" s="19" t="s">
        <v>66</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2">
        <f>SUBTOTAL(109,Novembre[Settimana 1])</f>
        <v>0</v>
      </c>
      <c r="D128" s="23">
        <f>SUBTOTAL(109,Novembre[Straordinario])</f>
        <v>0</v>
      </c>
      <c r="E128" s="22">
        <f>SUBTOTAL(109,Novembre[Settimana 2])</f>
        <v>0</v>
      </c>
      <c r="F128" s="23">
        <f>SUBTOTAL(109,Novembre[[Straordinario ]])</f>
        <v>0</v>
      </c>
      <c r="G128" s="22">
        <f>SUBTOTAL(109,Novembre[Settimana 3])</f>
        <v>0</v>
      </c>
      <c r="H128" s="23">
        <f>SUBTOTAL(109,Novembre[[Straordinario  ]])</f>
        <v>0</v>
      </c>
      <c r="I128" s="22">
        <f>SUBTOTAL(109,Novembre[Settimana 4])</f>
        <v>0</v>
      </c>
      <c r="J128" s="23">
        <f>SUBTOTAL(109,Novembre[[Straordinario   ]])</f>
        <v>0</v>
      </c>
      <c r="K128" s="22">
        <f>SUBTOTAL(109,Novembre[Settimana 5])</f>
        <v>0</v>
      </c>
      <c r="L128" s="24">
        <f>SUBTOTAL(109,Novembre[[Straordinario    ]])</f>
        <v>0</v>
      </c>
    </row>
    <row r="129" spans="2:12" ht="15" customHeight="1" x14ac:dyDescent="0.3">
      <c r="B129" s="14" t="s">
        <v>36</v>
      </c>
      <c r="C129" s="13">
        <f>SUM(Novembre[[#Totals],[Settimana 1]],Novembre[[#Totals],[Settimana 2]],Novembre[[#Totals],[Settimana 3]],Novembre[[#Totals],[Settimana 4]],Novembre[[#Totals],[Settimana 5]])</f>
        <v>0</v>
      </c>
      <c r="D129" s="14" t="s">
        <v>53</v>
      </c>
      <c r="E129" s="14"/>
      <c r="F129" s="13">
        <f>SUM(Novembre[[#Totals],[Straordinario]],Novembre[[#Totals],[Straordinario ]],Novembre[[#Totals],[Straordinario  ]],Novembre[[#Totals],[Straordinario   ]],Novembre[[#Totals],[Straordinario    ]])</f>
        <v>0</v>
      </c>
    </row>
    <row r="130" spans="2:12" ht="9" customHeight="1" x14ac:dyDescent="0.3"/>
    <row r="131" spans="2:12" ht="15" customHeight="1" x14ac:dyDescent="0.3">
      <c r="B131" s="17" t="s">
        <v>37</v>
      </c>
      <c r="C131" s="18" t="s">
        <v>39</v>
      </c>
      <c r="D131" s="18" t="s">
        <v>42</v>
      </c>
      <c r="E131" s="18" t="s">
        <v>55</v>
      </c>
      <c r="F131" s="18" t="s">
        <v>56</v>
      </c>
      <c r="G131" s="18" t="s">
        <v>59</v>
      </c>
      <c r="H131" s="18" t="s">
        <v>60</v>
      </c>
      <c r="I131" s="18" t="s">
        <v>62</v>
      </c>
      <c r="J131" s="18" t="s">
        <v>63</v>
      </c>
      <c r="K131" s="18" t="s">
        <v>65</v>
      </c>
      <c r="L131" s="19" t="s">
        <v>66</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2">
        <f>SUBTOTAL(109,Dicembre[Settimana 1])</f>
        <v>0</v>
      </c>
      <c r="D139" s="23">
        <f>SUBTOTAL(109,Dicembre[Straordinario])</f>
        <v>0</v>
      </c>
      <c r="E139" s="22">
        <f>SUBTOTAL(105,Dicembre[Settimana 2])</f>
        <v>0</v>
      </c>
      <c r="F139" s="23">
        <f>SUBTOTAL(109,Dicembre[[Straordinario ]])</f>
        <v>0</v>
      </c>
      <c r="G139" s="22">
        <f>SUBTOTAL(109,Dicembre[Settimana 3])</f>
        <v>0</v>
      </c>
      <c r="H139" s="23">
        <f>SUBTOTAL(109,Dicembre[[Straordinario  ]])</f>
        <v>0</v>
      </c>
      <c r="I139" s="22">
        <f>SUBTOTAL(109,Dicembre[Settimana 4])</f>
        <v>0</v>
      </c>
      <c r="J139" s="23">
        <f>SUBTOTAL(109,Dicembre[[Straordinario   ]])</f>
        <v>0</v>
      </c>
      <c r="K139" s="22">
        <f>SUBTOTAL(109,Dicembre[Settimana 5])</f>
        <v>0</v>
      </c>
      <c r="L139" s="24">
        <f>SUBTOTAL(109,Dicembre[[Straordinario    ]])</f>
        <v>0</v>
      </c>
    </row>
    <row r="140" spans="2:12" ht="15" customHeight="1" x14ac:dyDescent="0.3">
      <c r="B140" s="14" t="s">
        <v>38</v>
      </c>
      <c r="C140" s="13">
        <f>SUM(Dicembre[[#Totals],[Settimana 1]],Dicembre[[#Totals],[Settimana 2]],Dicembre[[#Totals],[Settimana 3]],Dicembre[[#Totals],[Settimana 4]],Dicembre[[#Totals],[Settimana 5]])</f>
        <v>0</v>
      </c>
      <c r="D140" s="14" t="s">
        <v>54</v>
      </c>
      <c r="E140" s="14"/>
      <c r="F140" s="13">
        <f>SUM(Dicembre[[#Totals],[Straordinario]],Dicembre[[#Totals],[Straordinario ]],Dicembre[[#Totals],[Straordinario  ]],Dicembre[[#Totals],[Straordinario   ]],Dicembre[[#Totals],[Straordinario    ]])</f>
        <v>0</v>
      </c>
    </row>
  </sheetData>
  <mergeCells count="7">
    <mergeCell ref="B1:L2"/>
    <mergeCell ref="B6:L6"/>
    <mergeCell ref="B108:L108"/>
    <mergeCell ref="B74:L74"/>
    <mergeCell ref="B40:L40"/>
    <mergeCell ref="G3:H3"/>
    <mergeCell ref="I3:J3"/>
  </mergeCells>
  <phoneticPr fontId="2" type="noConversion"/>
  <dataValidations count="100">
    <dataValidation allowBlank="1" showInputMessage="1" showErrorMessage="1" prompt="Creare una scheda attività del dipendente giornaliera, settimanale, mensile e annuale in questo foglio di lavoro. Le ore normali, le ore di straordinario e le ore totali vengono calcolate automaticamente" sqref="A1" xr:uid="{723B0F2F-F39E-4416-9CA2-DF0512DA3938}"/>
    <dataValidation allowBlank="1" showInputMessage="1" showErrorMessage="1" prompt="Immettere il nome del dipendente nella cella a destra" sqref="B3" xr:uid="{F7B7EF55-582F-4C4D-9A62-354DFE777B94}"/>
    <dataValidation allowBlank="1" showInputMessage="1" showErrorMessage="1" prompt="Immettere il nome del manager nella cella a destra" sqref="B4" xr:uid="{471BAFC4-A418-4ABA-ACCB-D6A76C366648}"/>
    <dataValidation allowBlank="1" showInputMessage="1" showErrorMessage="1" prompt="Immettere l'indirizzo di posta elettronica nella cella a destra" sqref="D3" xr:uid="{00B49A14-EE42-4415-B8EB-F9B321014A3B}"/>
    <dataValidation allowBlank="1" showInputMessage="1" showErrorMessage="1" prompt="Immettere l'indirizzo di posta elettronica in questa cella" sqref="E3" xr:uid="{FC208F52-B75E-4F8D-8F11-BE3701E9A02D}"/>
    <dataValidation allowBlank="1" showInputMessage="1" showErrorMessage="1" prompt="Immettere il numero di telefono nella cella a destra" sqref="D4" xr:uid="{3A37FA30-7392-47E7-8CD3-6014F95A5F08}"/>
    <dataValidation allowBlank="1" showInputMessage="1" showErrorMessage="1" prompt="Immettere il numero di telefono in questa cella" sqref="E4" xr:uid="{318EF787-546B-4437-87F9-642CAB6E66C3}"/>
    <dataValidation allowBlank="1" showInputMessage="1" showErrorMessage="1" prompt="Le ore normali vengono calcolate automaticamente nella cella a destra" sqref="G4" xr:uid="{C1D830A9-9561-4128-B01B-184FED94376C}"/>
    <dataValidation allowBlank="1" showInputMessage="1" showErrorMessage="1" prompt="Le ore normali vengono calcolate automaticamente in questa cella" sqref="H4" xr:uid="{508F3EFA-F204-4BDD-A7CD-644A003EF6AE}"/>
    <dataValidation allowBlank="1" showInputMessage="1" showErrorMessage="1" prompt="Le ore di straordinario vengono calcolate automaticamente nella cella a destra" sqref="I4" xr:uid="{AF95D72B-EE62-4FFD-82D9-F73D35354A6D}"/>
    <dataValidation allowBlank="1" showInputMessage="1" showErrorMessage="1" prompt="Le ore di straordinario vengono calcolate automaticamente in questa cella" sqref="J4" xr:uid="{95E16563-CB18-4727-A740-957FB785B736}"/>
    <dataValidation allowBlank="1" showInputMessage="1" showErrorMessage="1" prompt="Le ore totali vengono calcolate automaticamente nella cella a destra" sqref="K4" xr:uid="{B57C2F5A-16B4-4F6D-BFD0-5E778D44FC0D}"/>
    <dataValidation allowBlank="1" showInputMessage="1" showErrorMessage="1" prompt="Le ore totali vengono calcolate automaticamente in questa cella. Immettere le ore normali e le ore di straordinario per ogni giorno feriale di gennaio nella tabella a partire dalla cella B7" sqref="L4" xr:uid="{CF9584C2-954E-4EC6-B12D-333CC37B4C46}"/>
    <dataValidation allowBlank="1" showInputMessage="1" showErrorMessage="1" prompt="I giorni feriali di questo mese si trovano in questa colonna" sqref="B7 B18 B29 B52 B63 B75 B86 B97 B109 B120 B131 B41" xr:uid="{B193B076-71B6-44C4-94DD-7153FE2B08F5}"/>
    <dataValidation allowBlank="1" showInputMessage="1" showErrorMessage="1" prompt="Immettere le ore normali della settimana 1 in questa colonna sotto questa intestazione" sqref="C7 C18 C29 C131 C120 C109 C97 C86 C75 C63 C52 C41" xr:uid="{FEB0F270-9C6E-4CC7-9588-7300CA1733F9}"/>
    <dataValidation allowBlank="1" showInputMessage="1" showErrorMessage="1" prompt="Immettere le ore di straordinario in questa colonna sotto questa intestazione" sqref="D7 D18 D29 F18 F29 F7 H7 H18 H29 J7 J18 J29 D41 F41 H41 J41 F120 D52 F52 H52 J52 J131 D63 F63 H63 J63 H131 D75 F75 H75 J75 F131 D86 F86 H86 J86 D131 D97 F97 H97 J97 H120 D109 F109 H109 J109 J120 D120" xr:uid="{89C24187-6D2F-4454-A7F1-D2501C8BE518}"/>
    <dataValidation allowBlank="1" showInputMessage="1" showErrorMessage="1" prompt="Immettere le ore normali della settimana 2 in questa colonna sotto questa intestazione" sqref="E7 E18 E29 E131 E120 E109 E97 E86 E75 E63 E52 E41" xr:uid="{EFEE4396-3FFA-47C0-B9B2-79D9826A12A5}"/>
    <dataValidation allowBlank="1" showInputMessage="1" showErrorMessage="1" prompt="Immettere le ore normali della settimana 3 in questa colonna sotto questa intestazione" sqref="G7 G18 G29 G41 G52 G63 G75 G86 G97 G109 G120 G131" xr:uid="{8263326F-611A-49CF-B15D-2C959E4FED9A}"/>
    <dataValidation allowBlank="1" showInputMessage="1" showErrorMessage="1" prompt="Immettere le ore normali della settimana 4 in questa colonna sotto questa intestazione" sqref="I7 I18 I29 I131 I120 I109 I97 I86 I75 I63 I52 I41" xr:uid="{243B70C2-DC9B-4710-87EA-CA06E64AE54D}"/>
    <dataValidation allowBlank="1" showInputMessage="1" showErrorMessage="1" prompt="Immettere le ore normali della settimana 5 in questa colonna sotto questa intestazione" sqref="K7 K18 K29 K41 K52 K63 K75 K86 K97 K109 K120 K131" xr:uid="{2109152B-A59E-4B9A-B80D-825E5D0579D6}"/>
    <dataValidation allowBlank="1" showInputMessage="1" showErrorMessage="1" prompt="Immettere le ore di straordinario in questa colonna sotto questa intestazione. Le ore settimanali totali vengono calcolate automaticamente a fine tabella, le ore normali totali di gennaio nella cella C16 e le ore di straordinario nella cella F16" sqref="L7" xr:uid="{558CB277-4660-49CB-A0F9-698EC0428B79}"/>
    <dataValidation allowBlank="1" showInputMessage="1" showErrorMessage="1" prompt="Il titolo di questo foglio di lavoro si trova in questa cella. Immettere i dettagli nelle celle C3, C4, E3, E4, H3 e I3. Le ore normali si aggiornano automaticamente nella cella H4, le ore di straordinario nella cella J4 e le ore totali nella cella L4" sqref="B1:L2" xr:uid="{ED6D3AED-E5D7-40B9-8804-3D10E88EFED5}"/>
    <dataValidation allowBlank="1" showInputMessage="1" showErrorMessage="1" prompt="Immettere il nome del dipendente in questa cella" sqref="C3" xr:uid="{7775C416-4F94-4F71-85B3-6ED783E52778}"/>
    <dataValidation allowBlank="1" showInputMessage="1" showErrorMessage="1" prompt="Immettere l'indirizzo di posta elettronica del manager in questa cella" sqref="C4" xr:uid="{E4E97867-9EBD-4225-9FAB-A0AA8675700D}"/>
    <dataValidation allowBlank="1" showInputMessage="1" showErrorMessage="1" prompt="Immettere le ore di gennaio nella tabella sottostante, le ore di febbraio nella tabella a partire dalla cella B18 e le ore di marzo nella tabella a partire dalla cella B29. I totali vengono calcolati automaticamente " sqref="B6:L6" xr:uid="{A50BACC9-334C-4489-803C-33309F2DBF3F}"/>
    <dataValidation allowBlank="1" showInputMessage="1" showErrorMessage="1" prompt="Le ore normali totali di gennaio vengono calcolate automaticamente nella cella a destra" sqref="B16" xr:uid="{ADAC1A60-2924-4D57-B4C0-354C61C1968A}"/>
    <dataValidation allowBlank="1" showInputMessage="1" showErrorMessage="1" prompt="Le ore normali totali di gennaio vengono calcolate automaticamente in questa cella" sqref="C16" xr:uid="{5A658DF4-0C96-44A8-8C2B-2F91C5610318}"/>
    <dataValidation allowBlank="1" showInputMessage="1" showErrorMessage="1" prompt="Le ore di straordinario totali di gennaio vengono calcolate automaticamente nella cella a destra" sqref="D16:E16" xr:uid="{5C6F5BFE-BF82-4DAA-8A9F-A701DC72629D}"/>
    <dataValidation allowBlank="1" showInputMessage="1" showErrorMessage="1" prompt="Le ore di straordinario totali di gennaio vengono calcolate automaticamente in questa cella" sqref="F16" xr:uid="{91214FA9-C46B-4964-A71C-85E717251440}"/>
    <dataValidation allowBlank="1" showInputMessage="1" showErrorMessage="1" prompt="Immettere le ore di febbraio nella tabella sottostante" sqref="B17" xr:uid="{587E1BCD-A91B-4B44-8764-7E5FF09C2E8D}"/>
    <dataValidation allowBlank="1" showInputMessage="1" showErrorMessage="1" prompt="Immettere le ore di straordinario in questa colonna sotto questa intestazione. Le ore settimanali totali vengono calcolate automaticamente a fine tabella, le ore normali totali di febbraio nella cella C27 e le ore di straordinario nella cella F27" sqref="L18" xr:uid="{97DF7ABA-04B3-4AD9-B188-CE9A51929801}"/>
    <dataValidation allowBlank="1" showInputMessage="1" showErrorMessage="1" prompt="Le ore normali totali di febbraio vengono calcolate automaticamente nella cella a destra" sqref="B27" xr:uid="{FB96BA12-5996-4B5C-BEDF-B142E8D7289C}"/>
    <dataValidation allowBlank="1" showInputMessage="1" showErrorMessage="1" prompt="Le ore normali totali di febbraio vengono calcolate automaticamente in questa cella" sqref="C27" xr:uid="{4DB41452-6E14-439C-9428-C6D5FB662F7B}"/>
    <dataValidation allowBlank="1" showInputMessage="1" showErrorMessage="1" prompt="Le ore di straordinario totali di febbraio vengono calcolate automaticamente nella cella a destra" sqref="D27:E27" xr:uid="{47AC1D0F-0842-447C-8891-B70F608A3192}"/>
    <dataValidation allowBlank="1" showInputMessage="1" showErrorMessage="1" prompt="Le ore di straordinario totali di febbraio vengono calcolate automaticamente in questa cella" sqref="F27" xr:uid="{6B0521E9-411A-44B0-B20D-89390FE6B236}"/>
    <dataValidation allowBlank="1" showInputMessage="1" showErrorMessage="1" prompt="Immettere le ore di marzo nella tabella sottostante" sqref="B28" xr:uid="{5B61CCD7-E4FD-4F8A-8009-B19AD25727CF}"/>
    <dataValidation allowBlank="1" showInputMessage="1" showErrorMessage="1" prompt="Le ore normali totali di marzo vengono calcolate automaticamente nella cella a destra" sqref="B38" xr:uid="{483A3EEC-106B-4207-9EBC-D207B6366ED6}"/>
    <dataValidation allowBlank="1" showInputMessage="1" showErrorMessage="1" prompt="Le ore normali totali di marzo vengono calcolate automaticamente in questa cella" sqref="C38" xr:uid="{140C96FB-D534-4BE0-8BD7-57942DCEB1CD}"/>
    <dataValidation allowBlank="1" showInputMessage="1" showErrorMessage="1" prompt="Le ore di straordinario totali di marzo vengono calcolate automaticamente nella cella a destra" sqref="D38:E38" xr:uid="{5BA6D684-6BF8-417F-9EA7-378B916CD471}"/>
    <dataValidation allowBlank="1" showInputMessage="1" showErrorMessage="1" prompt="Le ore di straordinario totali di marzo vengono calcolate automaticamente in questa cella" sqref="F38" xr:uid="{66CCA326-D43D-4388-B3F8-EC5F6C3F7ED3}"/>
    <dataValidation allowBlank="1" showInputMessage="1" showErrorMessage="1" prompt="Immettere le ore normali e le ore di straordinario per ogni giorno feriale nelle tabelle denominate Aprile, Maggio e Giugno. L'etichetta si trova nella cella sottostante" sqref="B39" xr:uid="{99A3A9E0-2452-4821-AA8A-4935F3180F50}"/>
    <dataValidation allowBlank="1" showInputMessage="1" showErrorMessage="1" prompt="Immettere le ore di aprile nella tabella a partire dalla cella B41, le ore di maggio nella tabella a partire dalla cella B52 e le ore di giugno nella tabella a partire dalla cella B63. I totali vengono calcolati automaticamente" sqref="B40:L40" xr:uid="{5CEAFC99-1CAE-4C2D-9492-DBDE5A95EE8A}"/>
    <dataValidation allowBlank="1" showInputMessage="1" showErrorMessage="1" prompt="Immettere le ore di straordinario in questa colonna sotto questa intestazione. Le ore settimanali totali vengono calcolate automaticamente a fine tabella, le ore normali totali di aprile nella cella C50 e le ore di straordinario nella cella F50" sqref="L41" xr:uid="{4BF4F54D-BE6C-4EF0-AE54-5ABC8F25E24A}"/>
    <dataValidation allowBlank="1" showInputMessage="1" showErrorMessage="1" prompt="Immettere le ore di straordinario in questa colonna sotto questa intestazione. Le ore settimanali totali vengono calcolate automaticamente a fine tabella, le ore normali totali di marzo nella cella C38 e le ore di straordinario nella cella F38" sqref="L29" xr:uid="{9369791E-9EB7-47F3-B9BF-1C99314DB877}"/>
    <dataValidation allowBlank="1" showInputMessage="1" showErrorMessage="1" prompt="Le ore normali totali di aprile vengono calcolate automaticamente nella cella a destra" sqref="B50" xr:uid="{4759C781-2DF6-409D-B3D1-FB39ACC65CA8}"/>
    <dataValidation allowBlank="1" showInputMessage="1" showErrorMessage="1" prompt="Le ore normali totali di aprile vengono calcolate automaticamente in questa cella" sqref="C50" xr:uid="{8BD7DD9B-6B1D-48D4-AFC0-C90EEB1A52C3}"/>
    <dataValidation allowBlank="1" showInputMessage="1" showErrorMessage="1" prompt="Le ore di straordinario totali di aprile vengono calcolate automaticamente nella cella a destra" sqref="D50:E50" xr:uid="{69C459E7-38E7-40CF-9545-6CF873D49390}"/>
    <dataValidation allowBlank="1" showInputMessage="1" showErrorMessage="1" prompt="Le ore di straordinario totali di aprile vengono calcolate automaticamente in questa cella" sqref="F50" xr:uid="{68F6E314-2A80-49CF-A8E9-AF4DA677AABE}"/>
    <dataValidation allowBlank="1" showInputMessage="1" showErrorMessage="1" prompt="Immettere le ore di maggio nella tabella sottostante" sqref="B51" xr:uid="{5BE72737-D356-4807-9A73-8BCFB51F7FE0}"/>
    <dataValidation allowBlank="1" showInputMessage="1" showErrorMessage="1" prompt="Immettere le ore di straordinario in questa colonna sotto questa intestazione. Le ore settimanali totali vengono calcolate automaticamente a fine tabella, le ore normali totali di maggio nella cella C61 e le ore di straordinario nella cella F61" sqref="L52" xr:uid="{918830A5-A8F0-4419-B501-7FAF6B8DDF34}"/>
    <dataValidation allowBlank="1" showInputMessage="1" showErrorMessage="1" prompt="Le ore normali totali di maggio vengono calcolate automaticamente nella cella a destra" sqref="B61" xr:uid="{763D26AC-B6CF-4D0A-90BE-B9D866F9337D}"/>
    <dataValidation allowBlank="1" showInputMessage="1" showErrorMessage="1" prompt="Le ore normali totali di maggio vengono calcolate automaticamente in questa cella" sqref="C61" xr:uid="{3A642F60-A7B5-4DA1-8802-58365AAD4B7C}"/>
    <dataValidation allowBlank="1" showInputMessage="1" showErrorMessage="1" prompt="Le ore di straordinario totali di maggio vengono calcolate automaticamente nella cella a destra" sqref="D61:E61" xr:uid="{05AA4620-F7FC-4D15-BC66-FCC3ABBF7172}"/>
    <dataValidation allowBlank="1" showInputMessage="1" showErrorMessage="1" prompt="Le ore di straordinario totali di maggio vengono calcolate automaticamente in questa cella" sqref="F61" xr:uid="{CA2769A7-35A0-4823-9E36-530511CA8632}"/>
    <dataValidation allowBlank="1" showInputMessage="1" showErrorMessage="1" prompt="Immettere le ore di giugno nella tabella sottostante" sqref="B62" xr:uid="{476061DB-5C96-4CD5-8AA9-6035D7644F11}"/>
    <dataValidation allowBlank="1" showInputMessage="1" showErrorMessage="1" prompt="Immettere le ore di straordinario in questa colonna sotto questa intestazione. Le ore settimanali totali vengono calcolate automaticamente a fine tabella, le ore normali totali di giugno nella cella C72 e le ore di straordinario nella cella F72" sqref="L63" xr:uid="{EF7E224F-0379-4030-8466-39678F31BD99}"/>
    <dataValidation allowBlank="1" showInputMessage="1" showErrorMessage="1" prompt="Le ore normali totali di giugno vengono calcolate automaticamente nella cella a destra" sqref="B72" xr:uid="{20F6C848-A135-4191-BFFC-3D55F68EBB21}"/>
    <dataValidation allowBlank="1" showInputMessage="1" showErrorMessage="1" prompt="Le ore normali totali di giugno vengono calcolate automaticamente in questa cella" sqref="C72" xr:uid="{A8D43E79-3AD4-4891-916A-30CB0F8F446C}"/>
    <dataValidation allowBlank="1" showInputMessage="1" showErrorMessage="1" prompt="Le ore di straordinario totali di giugno vengono calcolate automaticamente nella cella a destra" sqref="D72:E72" xr:uid="{7CF9028A-E5D6-4A82-AFF2-6A688A03A112}"/>
    <dataValidation allowBlank="1" showInputMessage="1" showErrorMessage="1" prompt="Le ore di straordinario totali di giugno vengono calcolate automaticamente in questa cella" sqref="F72" xr:uid="{B9E77D76-BCD1-4BC7-AD18-E08D9A5807CE}"/>
    <dataValidation allowBlank="1" showInputMessage="1" showErrorMessage="1" prompt="Immettere le ore di luglio nella tabella a partire dalla cella B75, le ore di agosto nella tabella a partire dalla cella B86 e le ore di settembre nella tabella a partire dalla cella B97. I totali vengono calcolati automaticamente " sqref="B74:L74" xr:uid="{AC39A785-DA16-4A6D-8D8B-A6988456200A}"/>
    <dataValidation allowBlank="1" showInputMessage="1" showErrorMessage="1" prompt="Immettere le ore normali e le ore di straordinario per ogni giorno feriale nelle tabelle denominate Luglio, Agosto e Settembre" sqref="B73" xr:uid="{93F10E81-92F2-44B2-B466-4F8A19F5E5B4}"/>
    <dataValidation allowBlank="1" showInputMessage="1" showErrorMessage="1" prompt="Immettere le ore di straordinario in questa colonna sotto questa intestazione. Le ore settimanali totali vengono calcolate automaticamente a fine tabella, le ore normali totali di luglio nella cella C84 e le ore di straordinario nella cella F84 " sqref="L75" xr:uid="{B138E641-E494-4FCC-B9EA-AE324B7DD144}"/>
    <dataValidation allowBlank="1" showInputMessage="1" showErrorMessage="1" prompt="Le ore normali totali di luglio vengono calcolate automaticamente nella cella a destra" sqref="B84" xr:uid="{CEE544C6-F9D2-498F-89A8-E7C35701FBDC}"/>
    <dataValidation allowBlank="1" showInputMessage="1" showErrorMessage="1" prompt="Le ore normali totali di luglio vengono calcolate automaticamente in questa cella" sqref="C84" xr:uid="{18A78BC7-6B68-4074-AF1F-F2E94C047026}"/>
    <dataValidation allowBlank="1" showInputMessage="1" showErrorMessage="1" prompt="Le ore di straordinario totali di luglio vengono calcolate automaticamente nella cella a destra" sqref="D84:E84" xr:uid="{57F2C575-5637-487B-8033-ACB354D1C99C}"/>
    <dataValidation allowBlank="1" showInputMessage="1" showErrorMessage="1" prompt="Le ore di straordinario totali di luglio vengono calcolate automaticamente in questa cella" sqref="F84" xr:uid="{713B0F29-1327-42D6-A6D3-FE7E63ABD868}"/>
    <dataValidation allowBlank="1" showInputMessage="1" showErrorMessage="1" prompt="Immettere le ore di agosto nella tabella sottostante" sqref="B85" xr:uid="{01BA4452-74AC-4C85-8785-CFA3D7A5C50D}"/>
    <dataValidation allowBlank="1" showInputMessage="1" showErrorMessage="1" prompt="Immettere le ore di straordinario in questa colonna sotto questa intestazione. Le ore settimanali totali vengono calcolate automaticamente a fine tabella, le ore normali totali di agosto nella cella C95 e le ore di straordinario nella cella F95" sqref="L86" xr:uid="{0E64F5E2-6384-45E7-A91D-1F140BA1AF48}"/>
    <dataValidation allowBlank="1" showInputMessage="1" showErrorMessage="1" prompt="Le ore normali totali di agosto vengono calcolate automaticamente nella cella a destra" sqref="B95" xr:uid="{B61FC3A8-3F75-4875-8075-FA094227E5A5}"/>
    <dataValidation allowBlank="1" showInputMessage="1" showErrorMessage="1" prompt="Le ore normali totali di agosto vengono calcolate automaticamente in questa cella" sqref="C95" xr:uid="{563A5140-E9DE-42D9-A5B1-9860118B4817}"/>
    <dataValidation allowBlank="1" showInputMessage="1" showErrorMessage="1" prompt="Le ore di straordinario totali di agosto vengono calcolate automaticamente nella cella a destra" sqref="D95:E95" xr:uid="{2F837AC5-5CD7-47A2-B4B7-F187D92798ED}"/>
    <dataValidation allowBlank="1" showInputMessage="1" showErrorMessage="1" prompt="Le ore di straordinario totali di agosto vengono calcolate automaticamente in questa cella" sqref="F95" xr:uid="{748C1052-55AB-4205-94DE-1F5D773CE758}"/>
    <dataValidation allowBlank="1" showInputMessage="1" showErrorMessage="1" prompt="Immettere le ore di settembre nella tabella sottostante" sqref="B96" xr:uid="{CE706069-A9AA-4948-9D05-2847BEFE8D29}"/>
    <dataValidation allowBlank="1" showInputMessage="1" showErrorMessage="1" prompt="Immettere le ore di straordinario in questa colonna sotto questa intestazione. Le ore settimanali totali vengono calcolate automaticamente a fine tabella, le ore normali totali di settembre nella cella C106 e le ore di straordinario nella cella F106" sqref="L97" xr:uid="{B577EB21-7DA5-4024-A65B-002074A5D439}"/>
    <dataValidation allowBlank="1" showInputMessage="1" showErrorMessage="1" prompt="Le ore normali totali di settembre vengono calcolate automaticamente nella cella a destra" sqref="B106" xr:uid="{1627FBC3-50A1-45C5-BE25-0C23E961F35D}"/>
    <dataValidation allowBlank="1" showInputMessage="1" showErrorMessage="1" prompt="Le ore normali totali di settembre vengono calcolate automaticamente in questa cella" sqref="C106" xr:uid="{938422D8-FFF1-44B9-9E4C-5ECCB933BADF}"/>
    <dataValidation allowBlank="1" showInputMessage="1" showErrorMessage="1" prompt="Le ore di straordinario totali di settembre vengono calcolate automaticamente nella cella a destra" sqref="D106:E106" xr:uid="{1F136A4F-09BB-4B99-B16B-C9677A59D3C1}"/>
    <dataValidation allowBlank="1" showInputMessage="1" showErrorMessage="1" prompt="Le ore di straordinario totali di settembre vengono calcolate automaticamente in questa cella" sqref="F106" xr:uid="{F5304791-0AE2-4B2C-92EF-710322C62A9C}"/>
    <dataValidation allowBlank="1" showInputMessage="1" showErrorMessage="1" prompt="Immettere le ore normali e le ore di straordinario per ogni giorno feriale nelle tabelle denominate Ottobre, Novembre e Dicembre" sqref="B107" xr:uid="{D0CF8A1F-5623-4E7A-BE98-5D31788464B5}"/>
    <dataValidation allowBlank="1" showInputMessage="1" showErrorMessage="1" prompt="Immettere le ore di ottobre nella tabella a partire dalla cella B109, le ore di novembre nella tabella a partire dalla cella B120 e le ore di dicembre nella tabella a partire dalla cella B131. I totali vengono calcolati automaticamente" sqref="B108:L108" xr:uid="{1318A655-A01D-46B4-9A56-9EEEBCCC50E2}"/>
    <dataValidation allowBlank="1" showInputMessage="1" showErrorMessage="1" prompt="Immettere le ore di straordinario in questa colonna sotto questa intestazione. Le ore settimanali totali vengono calcolate automaticamente a fine tabella, le ore normali totali di ottobre nella cella C118 e le ore di straordinario nella cella F118" sqref="L109" xr:uid="{5099736D-2632-4DBC-A2B3-D063A04C97D6}"/>
    <dataValidation allowBlank="1" showInputMessage="1" showErrorMessage="1" prompt="Le ore normali totali di ottobre vengono calcolate automaticamente nella cella a destra" sqref="B118" xr:uid="{1C887E7E-60CE-424E-AD12-37CCA90FC353}"/>
    <dataValidation allowBlank="1" showInputMessage="1" showErrorMessage="1" prompt="Le ore normali totali di ottobre vengono calcolate automaticamente in questa cella" sqref="C118" xr:uid="{724BCD93-E4B8-4637-AC90-2D250E6D3916}"/>
    <dataValidation allowBlank="1" showInputMessage="1" showErrorMessage="1" prompt="Le ore di straordinario totali di ottobre vengono calcolate automaticamente nella cella a destra" sqref="D118:E118" xr:uid="{68979A4C-BB72-4E69-976C-7703735F3BF4}"/>
    <dataValidation allowBlank="1" showInputMessage="1" showErrorMessage="1" prompt="Le ore di straordinario totali di ottobre vengono calcolate automaticamente in questa cella" sqref="F118" xr:uid="{E755D49E-0947-4065-BCC4-DC07BDAB65EB}"/>
    <dataValidation allowBlank="1" showInputMessage="1" showErrorMessage="1" prompt="Immettere le ore di novembre nella tabella sottostante" sqref="B119" xr:uid="{BF03EA54-C70E-4230-8BA5-750E0CB2FD77}"/>
    <dataValidation allowBlank="1" showInputMessage="1" showErrorMessage="1" prompt="Immettere le ore di straordinario in questa colonna sotto questa intestazione. Le ore settimanali totali vengono calcolate automaticamente a fine tabella, le ore normali totali di novembre nella cella C129 e le ore di straordinario nella cella F129" sqref="L120" xr:uid="{9C5C8C5B-2EC7-4A86-BBED-47EF0B0B85FD}"/>
    <dataValidation allowBlank="1" showInputMessage="1" showErrorMessage="1" prompt="Le ore normali totali di novembre vengono calcolate automaticamente nella cella a destra" sqref="B129" xr:uid="{07BCEDF6-D50D-4F55-8DE3-0247B6D5D2D2}"/>
    <dataValidation allowBlank="1" showInputMessage="1" showErrorMessage="1" prompt="Le ore normali totali di novembre vengono calcolate automaticamente in questa cella" sqref="C129" xr:uid="{9B8AB1CA-5C8C-40C9-8192-5255AA73872E}"/>
    <dataValidation allowBlank="1" showInputMessage="1" showErrorMessage="1" prompt="Le ore di straordinario totali di novembre vengono calcolate automaticamente nella cella a destra" sqref="D129:E129" xr:uid="{A33302CC-ED1E-4851-8BEC-FA0F4EE636BB}"/>
    <dataValidation allowBlank="1" showInputMessage="1" showErrorMessage="1" prompt="Le ore di straordinario totali di novembre vengono calcolate automaticamente in questa cella" sqref="F129" xr:uid="{E0975B35-056B-4E9B-AD1D-E6510AC1962B}"/>
    <dataValidation allowBlank="1" showInputMessage="1" showErrorMessage="1" prompt="Immettere le ore di dicembre nella tabella sottostante" sqref="B130" xr:uid="{E21879AF-8D3E-4431-81BA-E6C2A9827AB5}"/>
    <dataValidation allowBlank="1" showInputMessage="1" showErrorMessage="1" prompt="Immettere le ore di straordinario in questa colonna sotto questa intestazione. Le ore settimanali totali vengono calcolate automaticamente a fine tabella, le ore normali totali di dicembre nella cella C140 e le ore di straordinario nella cella F140" sqref="L131" xr:uid="{3023D8DC-379F-41F1-9A24-160B2EC61143}"/>
    <dataValidation allowBlank="1" showInputMessage="1" showErrorMessage="1" prompt="Le ore normali totali di dicembre vengono calcolate automaticamente nella cella a destra" sqref="B140" xr:uid="{C61AF133-7EE2-4BC6-90F0-F6D2C4D539CE}"/>
    <dataValidation allowBlank="1" showInputMessage="1" showErrorMessage="1" prompt="Le ore normali totali di dicembre vengono calcolate automaticamente in questa cella" sqref="C140" xr:uid="{587F0DA5-B699-4B5F-8F25-0F0BBAE15B74}"/>
    <dataValidation allowBlank="1" showInputMessage="1" showErrorMessage="1" prompt="Le ore di straordinario totali di dicembre vengono calcolate automaticamente nella cella a destra" sqref="D140:E140" xr:uid="{EA15144F-DD56-404C-8E20-C56BBF3EEBB2}"/>
    <dataValidation allowBlank="1" showInputMessage="1" showErrorMessage="1" prompt="Le ore di straordinario totali di dicembre vengono calcolate automaticamente in questa cella" sqref="F140" xr:uid="{A123342B-9461-4501-A521-9A21FD9DD2EF}"/>
    <dataValidation allowBlank="1" showInputMessage="1" showErrorMessage="1" prompt="Immettere i totali da inizio anno nella cella a destra" sqref="G3" xr:uid="{F7D9D636-1134-4B4F-A11A-C743A3251AA4}"/>
    <dataValidation allowBlank="1" showInputMessage="1" showErrorMessage="1" prompt="Immettere i totali da inizio anno in questa cella" sqref="I3" xr:uid="{A45587FA-8EA8-4DAB-93BD-5556EAEC8E8B}"/>
  </dataValidations>
  <printOptions horizontalCentered="1"/>
  <pageMargins left="0.75" right="0.75" top="1" bottom="1" header="0.5" footer="0.5"/>
  <pageSetup paperSize="9" scale="54"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EF59DFE2-7DA9-45E0-BD8D-2B0AF50E52C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45705FB9-1DFC-4B34-BED4-3B0E643E5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8DD499D9-4F58-4AC3-9652-EA63DA33B294}">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TM16410110</ap:Template>
  <ap:DocSecurity>0</ap:DocSecurity>
  <ap:ScaleCrop>false</ap:ScaleCrop>
  <ap:HeadingPairs>
    <vt:vector baseType="variant" size="4">
      <vt:variant>
        <vt:lpstr>Fogli di lavoro</vt:lpstr>
      </vt:variant>
      <vt:variant>
        <vt:i4>1</vt:i4>
      </vt:variant>
      <vt:variant>
        <vt:lpstr>Intervalli denominati</vt:lpstr>
      </vt:variant>
      <vt:variant>
        <vt:i4>2</vt:i4>
      </vt:variant>
    </vt:vector>
  </ap:HeadingPairs>
  <ap:TitlesOfParts>
    <vt:vector baseType="lpstr" size="3">
      <vt:lpstr>Scheda attività annuale</vt:lpstr>
      <vt:lpstr>'Scheda attività annuale'!Area_stampa</vt:lpstr>
      <vt:lpstr>'Scheda attività annuale'!Titoli_stampa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2022-02-14T05:28:43Z</dcterms:created>
  <dcterms:modified xsi:type="dcterms:W3CDTF">2022-04-29T06:17:38Z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