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21.xml" ContentType="application/vnd.openxmlformats-officedocument.spreadsheetml.table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1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22.xml" ContentType="application/vnd.openxmlformats-officedocument.drawingml.chart+xml"/>
  <Override PartName="/xl/charts/colors22.xml" ContentType="application/vnd.ms-office.chartcolorstyle+xml"/>
  <Override PartName="/xl/charts/style22.xml" ContentType="application/vnd.ms-office.chartsty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codeName="ThisWorkbook"/>
  <xr:revisionPtr revIDLastSave="0" documentId="13_ncr:1_{40930E3A-6FC9-493B-AC2A-8E21DAB9D3C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BIETTIVI" sheetId="1" r:id="rId1"/>
    <sheet name="DIETA" sheetId="2" r:id="rId2"/>
    <sheet name="ESERCIZI" sheetId="3" r:id="rId3"/>
    <sheet name="Calcoli grafico" sheetId="4" state="hidden" r:id="rId4"/>
  </sheets>
  <definedNames>
    <definedName name="DataDiFine">OBIETTIVI!$B$3</definedName>
    <definedName name="DataDiInizio">OBIETTIVI!$B$1</definedName>
    <definedName name="FineUltimaDieta">'Calcoli grafico'!$C$5</definedName>
    <definedName name="FineUltimoEsercizio">'Calcoli grafico'!$C$23</definedName>
    <definedName name="GiorniPianificati">OBIETTIVI!$B$11</definedName>
    <definedName name="InizioRigaDieta">'Calcoli grafico'!$C$4</definedName>
    <definedName name="InizioRigaEsercizi">'Calcoli grafico'!$C$22</definedName>
    <definedName name="IntervalloDateEsercizi">'Calcoli grafico'!$D$23:$D$36</definedName>
    <definedName name="ObiettivoPeso">OBIETTIVI!$B$9</definedName>
    <definedName name="PerditaGiornaliera">OBIETTIVI!$B$13</definedName>
    <definedName name="PeriodoDieta">Dieta[DATA]</definedName>
    <definedName name="PeriodoEsercizi">Esercizi[DATA]</definedName>
    <definedName name="PesoFinale">OBIETTIVI!$B$7</definedName>
    <definedName name="PesoIniziale">OBIETTIVI!$B$5</definedName>
    <definedName name="_xlnm.Print_Titles" localSheetId="1">DIETA!$3:$3</definedName>
    <definedName name="_xlnm.Print_Titles" localSheetId="2">ESERCIZI!$3:$3</definedName>
    <definedName name="Sottotitolo">OBIETTIVI!$C$2</definedName>
    <definedName name="TitoloColonna2">Dieta[[#Headers],[DATA]]</definedName>
    <definedName name="TitoloColonna3">Esercizi[[#Headers],[DATA]]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B3" i="1" s="1"/>
  <c r="B4" i="3" l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4" i="2" l="1"/>
  <c r="B5" i="2"/>
  <c r="B6" i="2"/>
  <c r="B2" i="3" l="1"/>
  <c r="B2" i="2"/>
  <c r="C22" i="4" l="1"/>
  <c r="C23" i="4" s="1"/>
  <c r="C4" i="4"/>
  <c r="G23" i="4" l="1"/>
  <c r="F23" i="4"/>
  <c r="G35" i="4"/>
  <c r="G33" i="4"/>
  <c r="G31" i="4"/>
  <c r="G29" i="4"/>
  <c r="G27" i="4"/>
  <c r="G25" i="4"/>
  <c r="G34" i="4"/>
  <c r="G30" i="4"/>
  <c r="G26" i="4"/>
  <c r="F36" i="4"/>
  <c r="F32" i="4"/>
  <c r="F28" i="4"/>
  <c r="F24" i="4"/>
  <c r="F35" i="4"/>
  <c r="F33" i="4"/>
  <c r="F31" i="4"/>
  <c r="F29" i="4"/>
  <c r="F27" i="4"/>
  <c r="F25" i="4"/>
  <c r="G36" i="4"/>
  <c r="G32" i="4"/>
  <c r="G28" i="4"/>
  <c r="G24" i="4"/>
  <c r="F34" i="4"/>
  <c r="F30" i="4"/>
  <c r="F26" i="4"/>
  <c r="D36" i="4"/>
  <c r="E36" i="4" s="1"/>
  <c r="D32" i="4"/>
  <c r="E32" i="4" s="1"/>
  <c r="D28" i="4"/>
  <c r="E28" i="4" s="1"/>
  <c r="D24" i="4"/>
  <c r="E24" i="4" s="1"/>
  <c r="D31" i="4"/>
  <c r="E31" i="4" s="1"/>
  <c r="D27" i="4"/>
  <c r="E27" i="4" s="1"/>
  <c r="D30" i="4"/>
  <c r="E30" i="4" s="1"/>
  <c r="D33" i="4"/>
  <c r="E33" i="4" s="1"/>
  <c r="D35" i="4"/>
  <c r="E35" i="4" s="1"/>
  <c r="D23" i="4"/>
  <c r="E23" i="4" s="1"/>
  <c r="D29" i="4"/>
  <c r="E29" i="4" s="1"/>
  <c r="D34" i="4"/>
  <c r="E34" i="4" s="1"/>
  <c r="D26" i="4"/>
  <c r="E26" i="4" s="1"/>
  <c r="D25" i="4"/>
  <c r="E25" i="4" s="1"/>
  <c r="C5" i="4"/>
  <c r="D15" i="4" l="1"/>
  <c r="E15" i="4" s="1"/>
  <c r="D11" i="4"/>
  <c r="E11" i="4" s="1"/>
  <c r="D7" i="4"/>
  <c r="E7" i="4" s="1"/>
  <c r="D12" i="4"/>
  <c r="E12" i="4" s="1"/>
  <c r="D14" i="4"/>
  <c r="E14" i="4" s="1"/>
  <c r="D10" i="4"/>
  <c r="E10" i="4" s="1"/>
  <c r="D6" i="4"/>
  <c r="E6" i="4" s="1"/>
  <c r="D13" i="4"/>
  <c r="E13" i="4" s="1"/>
  <c r="D9" i="4"/>
  <c r="E9" i="4" s="1"/>
  <c r="D5" i="4"/>
  <c r="E5" i="4" s="1"/>
  <c r="D8" i="4"/>
  <c r="E8" i="4" s="1"/>
  <c r="I16" i="4"/>
  <c r="I15" i="4"/>
  <c r="I14" i="4"/>
  <c r="I13" i="4"/>
  <c r="I12" i="4"/>
  <c r="I11" i="4"/>
  <c r="I10" i="4"/>
  <c r="I9" i="4"/>
  <c r="I8" i="4"/>
  <c r="I7" i="4"/>
  <c r="I6" i="4"/>
  <c r="I5" i="4"/>
  <c r="I17" i="4"/>
  <c r="I18" i="4"/>
  <c r="D18" i="4"/>
  <c r="E18" i="4" s="1"/>
  <c r="F14" i="4"/>
  <c r="F11" i="4"/>
  <c r="F8" i="4"/>
  <c r="F17" i="4"/>
  <c r="H16" i="4"/>
  <c r="H15" i="4"/>
  <c r="H14" i="4"/>
  <c r="H13" i="4"/>
  <c r="H12" i="4"/>
  <c r="H11" i="4"/>
  <c r="H10" i="4"/>
  <c r="H9" i="4"/>
  <c r="H8" i="4"/>
  <c r="H7" i="4"/>
  <c r="H6" i="4"/>
  <c r="H5" i="4"/>
  <c r="H17" i="4"/>
  <c r="G18" i="4"/>
  <c r="F15" i="4"/>
  <c r="F13" i="4"/>
  <c r="F10" i="4"/>
  <c r="F7" i="4"/>
  <c r="F5" i="4"/>
  <c r="G16" i="4"/>
  <c r="G15" i="4"/>
  <c r="G14" i="4"/>
  <c r="G13" i="4"/>
  <c r="G12" i="4"/>
  <c r="G11" i="4"/>
  <c r="G10" i="4"/>
  <c r="G9" i="4"/>
  <c r="G8" i="4"/>
  <c r="G7" i="4"/>
  <c r="G6" i="4"/>
  <c r="G5" i="4"/>
  <c r="G17" i="4"/>
  <c r="H18" i="4"/>
  <c r="F16" i="4"/>
  <c r="F12" i="4"/>
  <c r="F9" i="4"/>
  <c r="F6" i="4"/>
  <c r="F18" i="4"/>
  <c r="D16" i="4"/>
  <c r="E16" i="4" s="1"/>
  <c r="D17" i="4"/>
  <c r="E17" i="4" s="1"/>
  <c r="B9" i="1"/>
  <c r="B11" i="1" l="1"/>
  <c r="B13" i="1" s="1"/>
</calcChain>
</file>

<file path=xl/sharedStrings.xml><?xml version="1.0" encoding="utf-8"?>
<sst xmlns="http://schemas.openxmlformats.org/spreadsheetml/2006/main" count="98" uniqueCount="49">
  <si>
    <t>DATA DI INIZIO</t>
  </si>
  <si>
    <t>DATA DI FINE</t>
  </si>
  <si>
    <t>PESO INIZIALE</t>
  </si>
  <si>
    <t>PESO FINALE</t>
  </si>
  <si>
    <t>OBIETTIVO DI PERDITA</t>
  </si>
  <si>
    <t>GIORNI PER LA PERDITA</t>
  </si>
  <si>
    <t>PERDITA GIORNALIERA</t>
  </si>
  <si>
    <t>OBIETTIVI</t>
  </si>
  <si>
    <t>DIARIO PER DIETA ED ESERCIZI</t>
  </si>
  <si>
    <t>ANALISI NUTRIZIONALE</t>
  </si>
  <si>
    <t>ANALISI ESERCIZI</t>
  </si>
  <si>
    <t>Esercizi</t>
  </si>
  <si>
    <t>Dieta</t>
  </si>
  <si>
    <t>DIETA</t>
  </si>
  <si>
    <t>DATA</t>
  </si>
  <si>
    <t>ORA</t>
  </si>
  <si>
    <t>DESCRIZIONE</t>
  </si>
  <si>
    <t>Caffè</t>
  </si>
  <si>
    <t>Ciambella salata</t>
  </si>
  <si>
    <t>Pranzo</t>
  </si>
  <si>
    <t>Cena</t>
  </si>
  <si>
    <t>Pane tostato</t>
  </si>
  <si>
    <t>CALORIE</t>
  </si>
  <si>
    <t>CARBOIDRATI</t>
  </si>
  <si>
    <t>Obiettivi</t>
  </si>
  <si>
    <t>PROTEINE</t>
  </si>
  <si>
    <t>GRASSI</t>
  </si>
  <si>
    <t>NOTE</t>
  </si>
  <si>
    <t>Caffè del mattino</t>
  </si>
  <si>
    <t>Colazione leggera</t>
  </si>
  <si>
    <t>Tramezzino al tacchino</t>
  </si>
  <si>
    <t>Crocchette di patate</t>
  </si>
  <si>
    <t>Tramezzino</t>
  </si>
  <si>
    <t>Insalata</t>
  </si>
  <si>
    <t>caffellatte</t>
  </si>
  <si>
    <t>ESERCIZI</t>
  </si>
  <si>
    <t>DURATA (MIN.)</t>
  </si>
  <si>
    <t>CALORIE BRUCIATE</t>
  </si>
  <si>
    <t>Tapis roulant</t>
  </si>
  <si>
    <t>Aerobica a basso impatto</t>
  </si>
  <si>
    <t>Allenamento estremo</t>
  </si>
  <si>
    <t>Corsa</t>
  </si>
  <si>
    <t>DATI PER IL GRAFICO DI ANALISI NUTRIZIONALE</t>
  </si>
  <si>
    <t>Riga iniziale</t>
  </si>
  <si>
    <t>Ultima voce dieta</t>
  </si>
  <si>
    <t>DATI PER IL GRAFICO DI ANALISI DEGLI ESERCIZI</t>
  </si>
  <si>
    <t>Ultima voce esercizi</t>
  </si>
  <si>
    <t>GIORNO</t>
  </si>
  <si>
    <t>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</si>
</sst>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#,#00;;;"/>
    <numFmt numFmtId="165" formatCode=";;;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h:mm;@"/>
  </numFmts>
  <fonts count="23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0"/>
      <name val="Arial Black"/>
      <family val="2"/>
      <scheme val="major"/>
    </font>
    <font>
      <sz val="11"/>
      <color theme="1"/>
      <name val="Arial"/>
      <family val="2"/>
      <scheme val="minor"/>
    </font>
    <font>
      <sz val="18"/>
      <color theme="1"/>
      <name val="Arial Black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3" fillId="0" borderId="0" applyNumberFormat="0" applyFill="0" applyProtection="0">
      <alignment vertical="center"/>
    </xf>
    <xf numFmtId="0" fontId="4" fillId="5" borderId="0" applyNumberFormat="0" applyProtection="0">
      <alignment horizontal="left" vertical="center" indent="1"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4" fontId="5" fillId="3" borderId="6">
      <alignment horizontal="center"/>
    </xf>
    <xf numFmtId="0" fontId="5" fillId="4" borderId="6" applyNumberFormat="0">
      <alignment horizontal="center"/>
    </xf>
    <xf numFmtId="1" fontId="5" fillId="5" borderId="6">
      <alignment horizontal="center"/>
    </xf>
    <xf numFmtId="0" fontId="9" fillId="5" borderId="0" applyNumberFormat="0" applyBorder="0" applyProtection="0">
      <alignment vertical="center"/>
    </xf>
    <xf numFmtId="0" fontId="1" fillId="0" borderId="1" applyNumberFormat="0" applyFill="0" applyProtection="0">
      <alignment horizontal="center" vertical="center"/>
    </xf>
    <xf numFmtId="0" fontId="1" fillId="0" borderId="1" applyNumberFormat="0" applyFill="0" applyProtection="0">
      <alignment horizontal="center" vertical="center"/>
    </xf>
    <xf numFmtId="14" fontId="6" fillId="0" borderId="5" applyNumberFormat="0" applyFont="0" applyFill="0" applyAlignment="0">
      <alignment horizontal="center"/>
    </xf>
    <xf numFmtId="14" fontId="10" fillId="0" borderId="2" applyFont="0" applyFill="0" applyBorder="0" applyAlignment="0">
      <alignment horizontal="center"/>
    </xf>
    <xf numFmtId="2" fontId="10" fillId="0" borderId="0" applyFont="0" applyFill="0" applyBorder="0" applyAlignment="0">
      <alignment vertical="center"/>
    </xf>
    <xf numFmtId="1" fontId="10" fillId="5" borderId="2" applyFont="0" applyFill="0" applyBorder="0" applyAlignment="0">
      <alignment horizontal="center"/>
    </xf>
    <xf numFmtId="168" fontId="10" fillId="0" borderId="0" applyFont="0" applyFill="0" applyBorder="0" applyAlignment="0">
      <alignment horizontal="left" vertical="center"/>
    </xf>
    <xf numFmtId="0" fontId="2" fillId="0" borderId="1" applyNumberFormat="0" applyFill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7" applyNumberFormat="0" applyAlignment="0" applyProtection="0"/>
    <xf numFmtId="0" fontId="16" fillId="11" borderId="8" applyNumberFormat="0" applyAlignment="0" applyProtection="0"/>
    <xf numFmtId="0" fontId="17" fillId="11" borderId="7" applyNumberFormat="0" applyAlignment="0" applyProtection="0"/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10" fillId="13" borderId="1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</cellStyleXfs>
  <cellXfs count="38">
    <xf numFmtId="0" fontId="0" fillId="0" borderId="0" xfId="0">
      <alignment vertical="center"/>
    </xf>
    <xf numFmtId="0" fontId="3" fillId="0" borderId="0" xfId="2">
      <alignment vertical="center"/>
    </xf>
    <xf numFmtId="0" fontId="6" fillId="2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3" xfId="0" applyFont="1" applyBorder="1">
      <alignment vertical="center"/>
    </xf>
    <xf numFmtId="14" fontId="8" fillId="0" borderId="3" xfId="0" applyNumberFormat="1" applyFont="1" applyBorder="1">
      <alignment vertical="center"/>
    </xf>
    <xf numFmtId="0" fontId="8" fillId="0" borderId="3" xfId="0" applyFont="1" applyBorder="1">
      <alignment vertical="center"/>
    </xf>
    <xf numFmtId="14" fontId="8" fillId="0" borderId="4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9" fillId="5" borderId="0" xfId="10" applyNumberFormat="1" applyBorder="1">
      <alignment vertical="center"/>
    </xf>
    <xf numFmtId="0" fontId="9" fillId="5" borderId="0" xfId="10" applyBorder="1">
      <alignment vertical="center"/>
    </xf>
    <xf numFmtId="1" fontId="9" fillId="5" borderId="0" xfId="10" applyNumberFormat="1" applyBorder="1">
      <alignment vertical="center"/>
    </xf>
    <xf numFmtId="0" fontId="3" fillId="0" borderId="0" xfId="2" applyAlignment="1">
      <alignment vertical="top"/>
    </xf>
    <xf numFmtId="164" fontId="8" fillId="0" borderId="3" xfId="0" applyNumberFormat="1" applyFont="1" applyBorder="1">
      <alignment vertical="center"/>
    </xf>
    <xf numFmtId="0" fontId="4" fillId="5" borderId="0" xfId="3">
      <alignment horizontal="left" vertical="center" indent="1"/>
    </xf>
    <xf numFmtId="14" fontId="0" fillId="0" borderId="0" xfId="14" applyFont="1" applyFill="1" applyBorder="1" applyAlignment="1">
      <alignment horizontal="left" vertical="center"/>
    </xf>
    <xf numFmtId="14" fontId="0" fillId="0" borderId="0" xfId="14" applyFont="1" applyBorder="1" applyAlignment="1">
      <alignment horizontal="left" vertical="center"/>
    </xf>
    <xf numFmtId="0" fontId="1" fillId="4" borderId="5" xfId="5" applyNumberFormat="1" applyBorder="1" applyAlignment="1">
      <alignment horizontal="center" vertical="top"/>
    </xf>
    <xf numFmtId="0" fontId="1" fillId="5" borderId="5" xfId="6" applyNumberFormat="1" applyBorder="1" applyAlignment="1">
      <alignment horizontal="center" vertical="top"/>
    </xf>
    <xf numFmtId="1" fontId="0" fillId="0" borderId="0" xfId="16" applyFont="1" applyFill="1" applyBorder="1" applyAlignment="1">
      <alignment horizontal="left" vertical="center"/>
    </xf>
    <xf numFmtId="2" fontId="5" fillId="5" borderId="6" xfId="15" applyFont="1" applyFill="1" applyBorder="1" applyAlignment="1">
      <alignment horizontal="center"/>
    </xf>
    <xf numFmtId="0" fontId="2" fillId="0" borderId="1" xfId="18"/>
    <xf numFmtId="2" fontId="5" fillId="4" borderId="6" xfId="15" applyFont="1" applyFill="1" applyBorder="1" applyAlignment="1">
      <alignment horizontal="center"/>
    </xf>
    <xf numFmtId="165" fontId="10" fillId="0" borderId="1" xfId="11" applyNumberFormat="1" applyFont="1">
      <alignment horizontal="center" vertical="center"/>
    </xf>
    <xf numFmtId="14" fontId="9" fillId="6" borderId="0" xfId="10" applyNumberFormat="1" applyFill="1" applyBorder="1">
      <alignment vertical="center"/>
    </xf>
    <xf numFmtId="1" fontId="9" fillId="6" borderId="0" xfId="10" applyNumberFormat="1" applyFill="1" applyBorder="1">
      <alignment vertical="center"/>
    </xf>
    <xf numFmtId="0" fontId="9" fillId="6" borderId="0" xfId="10" applyFill="1" applyBorder="1">
      <alignment vertical="center"/>
    </xf>
    <xf numFmtId="0" fontId="1" fillId="3" borderId="5" xfId="4" applyBorder="1" applyAlignment="1">
      <alignment horizontal="center" vertical="top"/>
    </xf>
    <xf numFmtId="14" fontId="5" fillId="3" borderId="5" xfId="14" applyFont="1" applyFill="1" applyBorder="1" applyAlignment="1">
      <alignment horizontal="center"/>
    </xf>
    <xf numFmtId="14" fontId="5" fillId="3" borderId="6" xfId="14" applyFont="1" applyFill="1" applyBorder="1" applyAlignment="1">
      <alignment horizontal="center"/>
    </xf>
    <xf numFmtId="1" fontId="5" fillId="5" borderId="6" xfId="16" applyFont="1" applyBorder="1" applyAlignment="1">
      <alignment horizontal="center"/>
    </xf>
    <xf numFmtId="0" fontId="0" fillId="0" borderId="0" xfId="0" applyAlignment="1">
      <alignment horizontal="center" vertical="center"/>
    </xf>
    <xf numFmtId="168" fontId="9" fillId="5" borderId="0" xfId="10" applyNumberFormat="1" applyBorder="1">
      <alignment vertical="center"/>
    </xf>
    <xf numFmtId="168" fontId="0" fillId="0" borderId="0" xfId="17" applyFont="1" applyFill="1" applyBorder="1" applyAlignment="1">
      <alignment horizontal="left" vertical="center"/>
    </xf>
    <xf numFmtId="168" fontId="0" fillId="0" borderId="0" xfId="17" applyFont="1" applyAlignment="1">
      <alignment horizontal="left" vertical="center"/>
    </xf>
    <xf numFmtId="0" fontId="11" fillId="0" borderId="1" xfId="1" applyFill="1" applyBorder="1"/>
  </cellXfs>
  <cellStyles count="57">
    <cellStyle name="20% - Accent1" xfId="36" builtinId="30" customBuiltin="1"/>
    <cellStyle name="20% - Accent2" xfId="39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7" builtinId="31" customBuiltin="1"/>
    <cellStyle name="40% - Accent2" xfId="40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8" builtinId="32" customBuiltin="1"/>
    <cellStyle name="60% - Accent2" xfId="41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4" builtinId="29" customBuiltin="1"/>
    <cellStyle name="Accent2" xfId="5" builtinId="33" customBuiltin="1"/>
    <cellStyle name="Accent3" xfId="6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5" builtinId="27" customBuiltin="1"/>
    <cellStyle name="Bordo bianco" xfId="13" xr:uid="{00000000-0005-0000-0000-000012000000}"/>
    <cellStyle name="Calculation" xfId="29" builtinId="22" customBuiltin="1"/>
    <cellStyle name="Check Cell" xfId="31" builtinId="23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Data" xfId="14" xr:uid="{00000000-0005-0000-0000-000003000000}"/>
    <cellStyle name="Explanatory Text" xfId="34" builtinId="53" customBuiltin="1"/>
    <cellStyle name="Followed Hyperlink" xfId="12" builtinId="9" customBuiltin="1"/>
    <cellStyle name="Good" xfId="24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Hyperlink" xfId="11" builtinId="8" customBuiltin="1"/>
    <cellStyle name="Input" xfId="27" builtinId="20" customBuiltin="1"/>
    <cellStyle name="Linked Cell" xfId="30" builtinId="24" customBuiltin="1"/>
    <cellStyle name="Neutral" xfId="26" builtinId="28" customBuiltin="1"/>
    <cellStyle name="Normal" xfId="0" builtinId="0" customBuiltin="1"/>
    <cellStyle name="Note" xfId="33" builtinId="10" customBuiltin="1"/>
    <cellStyle name="Numero" xfId="16" xr:uid="{00000000-0005-0000-0000-00000B000000}"/>
    <cellStyle name="Ora" xfId="17" xr:uid="{00000000-0005-0000-0000-00000F000000}"/>
    <cellStyle name="Output" xfId="28" builtinId="21" customBuiltin="1"/>
    <cellStyle name="Percent" xfId="23" builtinId="5" customBuiltin="1"/>
    <cellStyle name="Peso" xfId="15" xr:uid="{00000000-0005-0000-0000-000011000000}"/>
    <cellStyle name="Title" xfId="18" builtinId="15" customBuiltin="1"/>
    <cellStyle name="Titolo intestazione laterale 1" xfId="7" xr:uid="{00000000-0005-0000-0000-00000C000000}"/>
    <cellStyle name="Titolo intestazione laterale 2" xfId="8" xr:uid="{00000000-0005-0000-0000-00000D000000}"/>
    <cellStyle name="Titolo intestazione laterale 3" xfId="9" xr:uid="{00000000-0005-0000-0000-00000E000000}"/>
    <cellStyle name="Total" xfId="35" builtinId="25" customBuiltin="1"/>
    <cellStyle name="Warning Text" xfId="32" builtinId="11" customBuiltin="1"/>
  </cellStyles>
  <dxfs count="22"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1"/>
        </patternFill>
      </fill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168" formatCode="h:mm;@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Medium11">
    <tableStyle name="Dieta" pivot="0" count="7" xr9:uid="{74D60C63-CCC8-43D7-9DB6-8681D17490F5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_rels/chart22.xml.rels>&#65279;<?xml version="1.0" encoding="utf-8"?><Relationships xmlns="http://schemas.openxmlformats.org/package/2006/relationships"><Relationship Type="http://schemas.microsoft.com/office/2011/relationships/chartColorStyle" Target="/xl/charts/colors22.xml" Id="rId2" /><Relationship Type="http://schemas.microsoft.com/office/2011/relationships/chartStyle" Target="/xl/charts/style22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68016215664378E-2"/>
          <c:y val="4.5576902887139108E-2"/>
          <c:w val="0.7283557434868948"/>
          <c:h val="0.7841917760279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'Calcoli grafico'!$I$4</c:f>
              <c:strCache>
                <c:ptCount val="1"/>
                <c:pt idx="0">
                  <c:v>CALORIE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'Calcoli grafico'!$E$5:$E$18</c:f>
            </c:multiLvlStrRef>
          </c:cat>
          <c:val>
            <c:numRef>
              <c:f>'Calcoli grafico'!$I$5:$I$18</c:f>
              <c:numCache>
                <c:formatCode>General</c:formatCode>
                <c:ptCount val="14"/>
                <c:pt idx="0">
                  <c:v>283</c:v>
                </c:pt>
                <c:pt idx="1">
                  <c:v>500</c:v>
                </c:pt>
                <c:pt idx="2">
                  <c:v>1</c:v>
                </c:pt>
                <c:pt idx="3">
                  <c:v>10</c:v>
                </c:pt>
                <c:pt idx="4">
                  <c:v>189</c:v>
                </c:pt>
                <c:pt idx="5">
                  <c:v>477</c:v>
                </c:pt>
                <c:pt idx="6">
                  <c:v>1</c:v>
                </c:pt>
                <c:pt idx="7">
                  <c:v>245</c:v>
                </c:pt>
                <c:pt idx="8">
                  <c:v>247</c:v>
                </c:pt>
                <c:pt idx="9">
                  <c:v>456</c:v>
                </c:pt>
                <c:pt idx="10">
                  <c:v>10</c:v>
                </c:pt>
                <c:pt idx="11">
                  <c:v>135</c:v>
                </c:pt>
                <c:pt idx="12">
                  <c:v>184</c:v>
                </c:pt>
                <c:pt idx="13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1-4B2A-858B-F364BF799365}"/>
            </c:ext>
          </c:extLst>
        </c:ser>
        <c:ser>
          <c:idx val="1"/>
          <c:order val="1"/>
          <c:tx>
            <c:strRef>
              <c:f>'Calcoli grafico'!$H$4</c:f>
              <c:strCache>
                <c:ptCount val="1"/>
                <c:pt idx="0">
                  <c:v>CARBOIDRATI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'Calcoli grafico'!$E$5:$E$18</c:f>
            </c:multiLvlStrRef>
          </c:cat>
          <c:val>
            <c:numRef>
              <c:f>'Calcoli grafico'!$H$5:$H$18</c:f>
              <c:numCache>
                <c:formatCode>General</c:formatCode>
                <c:ptCount val="14"/>
                <c:pt idx="0">
                  <c:v>46</c:v>
                </c:pt>
                <c:pt idx="1">
                  <c:v>42</c:v>
                </c:pt>
                <c:pt idx="2">
                  <c:v>0</c:v>
                </c:pt>
                <c:pt idx="3">
                  <c:v>10</c:v>
                </c:pt>
                <c:pt idx="4">
                  <c:v>26</c:v>
                </c:pt>
                <c:pt idx="5">
                  <c:v>62</c:v>
                </c:pt>
                <c:pt idx="6">
                  <c:v>0</c:v>
                </c:pt>
                <c:pt idx="7">
                  <c:v>48</c:v>
                </c:pt>
                <c:pt idx="8">
                  <c:v>11</c:v>
                </c:pt>
                <c:pt idx="9">
                  <c:v>64</c:v>
                </c:pt>
                <c:pt idx="10">
                  <c:v>10</c:v>
                </c:pt>
                <c:pt idx="11">
                  <c:v>12.36</c:v>
                </c:pt>
                <c:pt idx="12">
                  <c:v>7</c:v>
                </c:pt>
                <c:pt idx="1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1-4B2A-858B-F364BF799365}"/>
            </c:ext>
          </c:extLst>
        </c:ser>
        <c:ser>
          <c:idx val="2"/>
          <c:order val="2"/>
          <c:tx>
            <c:strRef>
              <c:f>'Calcoli grafico'!$G$4</c:f>
              <c:strCache>
                <c:ptCount val="1"/>
                <c:pt idx="0">
                  <c:v>PROTEINE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'Calcoli grafico'!$E$5:$E$18</c:f>
            </c:multiLvlStrRef>
          </c:cat>
          <c:val>
            <c:numRef>
              <c:f>'Calcoli grafico'!$G$5:$G$18</c:f>
              <c:numCache>
                <c:formatCode>General</c:formatCode>
                <c:ptCount val="14"/>
                <c:pt idx="0">
                  <c:v>18</c:v>
                </c:pt>
                <c:pt idx="1">
                  <c:v>35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13.5</c:v>
                </c:pt>
                <c:pt idx="6">
                  <c:v>0</c:v>
                </c:pt>
                <c:pt idx="7">
                  <c:v>10</c:v>
                </c:pt>
                <c:pt idx="8">
                  <c:v>43</c:v>
                </c:pt>
                <c:pt idx="9">
                  <c:v>32</c:v>
                </c:pt>
                <c:pt idx="10">
                  <c:v>2</c:v>
                </c:pt>
                <c:pt idx="11">
                  <c:v>8.81</c:v>
                </c:pt>
                <c:pt idx="12">
                  <c:v>5.43</c:v>
                </c:pt>
                <c:pt idx="13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91-4B2A-858B-F364BF799365}"/>
            </c:ext>
          </c:extLst>
        </c:ser>
        <c:ser>
          <c:idx val="3"/>
          <c:order val="3"/>
          <c:tx>
            <c:strRef>
              <c:f>'Calcoli grafico'!$F$4</c:f>
              <c:strCache>
                <c:ptCount val="1"/>
                <c:pt idx="0">
                  <c:v>GRASSI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'Calcoli grafico'!$E$5:$E$18</c:f>
            </c:multiLvlStrRef>
          </c:cat>
          <c:val>
            <c:numRef>
              <c:f>'Calcoli grafico'!$F$5:$F$18</c:f>
              <c:numCache>
                <c:formatCode>General</c:formatCode>
                <c:ptCount val="14"/>
                <c:pt idx="0">
                  <c:v>3.5</c:v>
                </c:pt>
                <c:pt idx="1">
                  <c:v>25</c:v>
                </c:pt>
                <c:pt idx="2">
                  <c:v>0</c:v>
                </c:pt>
                <c:pt idx="3">
                  <c:v>10</c:v>
                </c:pt>
                <c:pt idx="4">
                  <c:v>8</c:v>
                </c:pt>
                <c:pt idx="5">
                  <c:v>21</c:v>
                </c:pt>
                <c:pt idx="6">
                  <c:v>0</c:v>
                </c:pt>
                <c:pt idx="7">
                  <c:v>1.5</c:v>
                </c:pt>
                <c:pt idx="8">
                  <c:v>5</c:v>
                </c:pt>
                <c:pt idx="9">
                  <c:v>22</c:v>
                </c:pt>
                <c:pt idx="10">
                  <c:v>10</c:v>
                </c:pt>
                <c:pt idx="11">
                  <c:v>5.51</c:v>
                </c:pt>
                <c:pt idx="12">
                  <c:v>15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1-4B2A-858B-F364BF79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2222544"/>
        <c:axId val="492218624"/>
      </c:barChart>
      <c:catAx>
        <c:axId val="4922225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218624"/>
        <c:crosses val="autoZero"/>
        <c:auto val="1"/>
        <c:lblAlgn val="ctr"/>
        <c:lblOffset val="100"/>
        <c:noMultiLvlLbl val="0"/>
      </c:catAx>
      <c:valAx>
        <c:axId val="4922186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22254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343338042594106"/>
          <c:y val="0"/>
          <c:w val="0.15652897841973018"/>
          <c:h val="0.98487209098862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586106384943088E-2"/>
          <c:y val="7.8232908052268874E-2"/>
          <c:w val="0.72206135665202653"/>
          <c:h val="0.75696071413533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'Calcoli grafico'!$G$22</c:f>
              <c:strCache>
                <c:ptCount val="1"/>
                <c:pt idx="0">
                  <c:v>CALORIE BRUCIATE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4.4321329639889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5C-425B-96CA-1DB742A398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'Calcoli grafico'!$D$23:$D$36</c:f>
              <c:numCache>
                <c:formatCode>m/d/yyyy</c:formatCode>
                <c:ptCount val="14"/>
                <c:pt idx="0">
                  <c:v>44921</c:v>
                </c:pt>
                <c:pt idx="1">
                  <c:v>44920</c:v>
                </c:pt>
                <c:pt idx="2">
                  <c:v>44919</c:v>
                </c:pt>
                <c:pt idx="3">
                  <c:v>44918</c:v>
                </c:pt>
                <c:pt idx="4">
                  <c:v>44917</c:v>
                </c:pt>
                <c:pt idx="5">
                  <c:v>44916</c:v>
                </c:pt>
                <c:pt idx="6">
                  <c:v>44915</c:v>
                </c:pt>
                <c:pt idx="7">
                  <c:v>44914</c:v>
                </c:pt>
                <c:pt idx="8">
                  <c:v>44913</c:v>
                </c:pt>
                <c:pt idx="9">
                  <c:v>44912</c:v>
                </c:pt>
                <c:pt idx="10">
                  <c:v>44911</c:v>
                </c:pt>
                <c:pt idx="11">
                  <c:v>44910</c:v>
                </c:pt>
                <c:pt idx="12">
                  <c:v>44909</c:v>
                </c:pt>
                <c:pt idx="13">
                  <c:v>44908</c:v>
                </c:pt>
              </c:numCache>
            </c:numRef>
          </c:cat>
          <c:val>
            <c:numRef>
              <c:f>'Calcoli grafico'!$G$23:$G$36</c:f>
              <c:numCache>
                <c:formatCode>#,#00;;;</c:formatCode>
                <c:ptCount val="14"/>
                <c:pt idx="0">
                  <c:v>195</c:v>
                </c:pt>
                <c:pt idx="1">
                  <c:v>265</c:v>
                </c:pt>
                <c:pt idx="2">
                  <c:v>290</c:v>
                </c:pt>
                <c:pt idx="3">
                  <c:v>320</c:v>
                </c:pt>
                <c:pt idx="4">
                  <c:v>350</c:v>
                </c:pt>
                <c:pt idx="5">
                  <c:v>295</c:v>
                </c:pt>
                <c:pt idx="6">
                  <c:v>270</c:v>
                </c:pt>
                <c:pt idx="7">
                  <c:v>325</c:v>
                </c:pt>
                <c:pt idx="8">
                  <c:v>175</c:v>
                </c:pt>
                <c:pt idx="9">
                  <c:v>335</c:v>
                </c:pt>
                <c:pt idx="10">
                  <c:v>205</c:v>
                </c:pt>
                <c:pt idx="11">
                  <c:v>285</c:v>
                </c:pt>
                <c:pt idx="12">
                  <c:v>125</c:v>
                </c:pt>
                <c:pt idx="1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2224112"/>
        <c:axId val="492219016"/>
      </c:barChart>
      <c:lineChart>
        <c:grouping val="standard"/>
        <c:varyColors val="0"/>
        <c:ser>
          <c:idx val="1"/>
          <c:order val="1"/>
          <c:tx>
            <c:strRef>
              <c:f>'Calcoli grafico'!$F$22</c:f>
              <c:strCache>
                <c:ptCount val="1"/>
                <c:pt idx="0">
                  <c:v>DURATA (MIN.)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'Calcoli grafico'!$D$23:$E$36</c:f>
              <c:strCache>
                <c:ptCount val="14"/>
                <c:pt idx="0">
                  <c:v>12/26/2022</c:v>
                </c:pt>
                <c:pt idx="1">
                  <c:v>12/25/2022</c:v>
                </c:pt>
                <c:pt idx="2">
                  <c:v>12/24/2022</c:v>
                </c:pt>
                <c:pt idx="3">
                  <c:v>12/23/2022</c:v>
                </c:pt>
                <c:pt idx="4">
                  <c:v>12/22/2022</c:v>
                </c:pt>
                <c:pt idx="5">
                  <c:v>12/21/2022</c:v>
                </c:pt>
                <c:pt idx="6">
                  <c:v>12/20/2022</c:v>
                </c:pt>
                <c:pt idx="7">
                  <c:v>12/19/2022</c:v>
                </c:pt>
                <c:pt idx="8">
                  <c:v>12/18/2022</c:v>
                </c:pt>
                <c:pt idx="9">
                  <c:v>12/17/2022</c:v>
                </c:pt>
                <c:pt idx="10">
                  <c:v>12/16/2022</c:v>
                </c:pt>
                <c:pt idx="11">
                  <c:v>12/15/2022</c:v>
                </c:pt>
                <c:pt idx="12">
                  <c:v>12/14/2022</c:v>
                </c:pt>
                <c:pt idx="13">
                  <c:v>12/13/2022</c:v>
                </c:pt>
              </c:strCache>
            </c:strRef>
          </c:cat>
          <c:val>
            <c:numRef>
              <c:f>'Calcoli grafico'!$F$23:$F$36</c:f>
              <c:numCache>
                <c:formatCode>#,#00;;;</c:formatCode>
                <c:ptCount val="14"/>
                <c:pt idx="0">
                  <c:v>20</c:v>
                </c:pt>
                <c:pt idx="1">
                  <c:v>25</c:v>
                </c:pt>
                <c:pt idx="2">
                  <c:v>40</c:v>
                </c:pt>
                <c:pt idx="3">
                  <c:v>35</c:v>
                </c:pt>
                <c:pt idx="4">
                  <c:v>45</c:v>
                </c:pt>
                <c:pt idx="5">
                  <c:v>20</c:v>
                </c:pt>
                <c:pt idx="6">
                  <c:v>40</c:v>
                </c:pt>
                <c:pt idx="7">
                  <c:v>45</c:v>
                </c:pt>
                <c:pt idx="8">
                  <c:v>40</c:v>
                </c:pt>
                <c:pt idx="9">
                  <c:v>30</c:v>
                </c:pt>
                <c:pt idx="10">
                  <c:v>40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24112"/>
        <c:axId val="492219016"/>
      </c:lineChart>
      <c:catAx>
        <c:axId val="49222411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219016"/>
        <c:crosses val="autoZero"/>
        <c:auto val="0"/>
        <c:lblAlgn val="ctr"/>
        <c:lblOffset val="100"/>
        <c:noMultiLvlLbl val="1"/>
      </c:catAx>
      <c:valAx>
        <c:axId val="49221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numFmt formatCode="#,#00;;;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2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8222327472223863"/>
          <c:y val="7.6196618938165192E-2"/>
          <c:w val="0.21273472394898005"/>
          <c:h val="0.19608938656100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3.xml.rels>&#65279;<?xml version="1.0" encoding="utf-8"?><Relationships xmlns="http://schemas.openxmlformats.org/package/2006/relationships"><Relationship Type="http://schemas.openxmlformats.org/officeDocument/2006/relationships/chart" Target="/xl/charts/chart11.xml" Id="rId3" /><Relationship Type="http://schemas.openxmlformats.org/officeDocument/2006/relationships/chart" Target="/xl/charts/chart22.xml" Id="rId4" /><Relationship Type="http://schemas.openxmlformats.org/officeDocument/2006/relationships/hyperlink" Target="#'DIETA'!A1" TargetMode="External" Id="rId2" /><Relationship Type="http://schemas.openxmlformats.org/officeDocument/2006/relationships/hyperlink" Target="#'ESERCIZI'!A1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hyperlink" Target="#'ESERCIZI'!A1" TargetMode="External" Id="rId2" /><Relationship Type="http://schemas.openxmlformats.org/officeDocument/2006/relationships/hyperlink" Target="#'OBIETTIVI'!A1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hyperlink" Target="#'OBIETTIVI'!A1" TargetMode="External" Id="rId2" /><Relationship Type="http://schemas.openxmlformats.org/officeDocument/2006/relationships/hyperlink" Target="#'DIETA'!A1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0</xdr:row>
      <xdr:rowOff>85725</xdr:rowOff>
    </xdr:from>
    <xdr:to>
      <xdr:col>9</xdr:col>
      <xdr:colOff>657225</xdr:colOff>
      <xdr:row>0</xdr:row>
      <xdr:rowOff>390524</xdr:rowOff>
    </xdr:to>
    <xdr:sp macro="" textlink="">
      <xdr:nvSpPr>
        <xdr:cNvPr id="2" name="Esercizi" descr="Pulsante di spostamento Esercizi">
          <a:hlinkClick xmlns:r="http://schemas.openxmlformats.org/officeDocument/2006/relationships" r:id="rId1" tooltip="Selezionare per visualizzare il foglio di lavoro Esercizi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77200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it">
              <a:solidFill>
                <a:schemeClr val="bg1"/>
              </a:solidFill>
              <a:latin typeface="Arial Black" panose="020B0A04020102020204" pitchFamily="34" charset="0"/>
            </a:rPr>
            <a:t>&lt;</a:t>
          </a:r>
        </a:p>
      </xdr:txBody>
    </xdr:sp>
    <xdr:clientData fPrintsWithSheet="0"/>
  </xdr:twoCellAnchor>
  <xdr:twoCellAnchor editAs="oneCell">
    <xdr:from>
      <xdr:col>10</xdr:col>
      <xdr:colOff>180975</xdr:colOff>
      <xdr:row>0</xdr:row>
      <xdr:rowOff>85725</xdr:rowOff>
    </xdr:from>
    <xdr:to>
      <xdr:col>10</xdr:col>
      <xdr:colOff>638175</xdr:colOff>
      <xdr:row>0</xdr:row>
      <xdr:rowOff>390524</xdr:rowOff>
    </xdr:to>
    <xdr:sp macro="" textlink="">
      <xdr:nvSpPr>
        <xdr:cNvPr id="3" name="Dieta" descr="Pulsante di spostamento Dieta">
          <a:hlinkClick xmlns:r="http://schemas.openxmlformats.org/officeDocument/2006/relationships" r:id="rId2" tooltip="Selezionare per visualizzare il foglio di lavoro Dieta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7775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it" sz="1100" b="0">
              <a:solidFill>
                <a:schemeClr val="bg1"/>
              </a:solidFill>
              <a:latin typeface="Arial Black" panose="020B0A04020102020204" pitchFamily="34" charset="0"/>
            </a:rPr>
            <a:t>&gt;</a:t>
          </a:r>
        </a:p>
      </xdr:txBody>
    </xdr:sp>
    <xdr:clientData fPrintsWithSheet="0"/>
  </xdr:twoCellAnchor>
  <xdr:twoCellAnchor editAs="oneCell">
    <xdr:from>
      <xdr:col>2</xdr:col>
      <xdr:colOff>38100</xdr:colOff>
      <xdr:row>3</xdr:row>
      <xdr:rowOff>38101</xdr:rowOff>
    </xdr:from>
    <xdr:to>
      <xdr:col>10</xdr:col>
      <xdr:colOff>790575</xdr:colOff>
      <xdr:row>5</xdr:row>
      <xdr:rowOff>542926</xdr:rowOff>
    </xdr:to>
    <xdr:graphicFrame macro="">
      <xdr:nvGraphicFramePr>
        <xdr:cNvPr id="19" name="graficoAnalisiNutrizionale" descr="Grafico a barre in pila 100% che mostra gli ultimi 14 giorni di voci nutrizionali, tra cui grassi, proteine, carboidrati e calori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28575</xdr:colOff>
      <xdr:row>7</xdr:row>
      <xdr:rowOff>1</xdr:rowOff>
    </xdr:from>
    <xdr:to>
      <xdr:col>10</xdr:col>
      <xdr:colOff>809624</xdr:colOff>
      <xdr:row>13</xdr:row>
      <xdr:rowOff>561976</xdr:rowOff>
    </xdr:to>
    <xdr:graphicFrame macro="">
      <xdr:nvGraphicFramePr>
        <xdr:cNvPr id="21" name="graficoAnalisiEsercizi" descr="Istogramma a colonne raggruppate e grafico a linee che mostrano le calorie bruciate e la durata in minuti delle ultime 14 voci di esercizi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66675</xdr:rowOff>
    </xdr:from>
    <xdr:to>
      <xdr:col>6</xdr:col>
      <xdr:colOff>733425</xdr:colOff>
      <xdr:row>0</xdr:row>
      <xdr:rowOff>371474</xdr:rowOff>
    </xdr:to>
    <xdr:sp macro="" textlink="">
      <xdr:nvSpPr>
        <xdr:cNvPr id="2" name="Obiettivi" descr="Pulsante di spostamento Obiettivi">
          <a:hlinkClick xmlns:r="http://schemas.openxmlformats.org/officeDocument/2006/relationships" r:id="rId1" tooltip="Selezionare per visualizzare il foglio di lavoro Obiettivi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210300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it" sz="1100" b="0">
              <a:solidFill>
                <a:schemeClr val="bg1"/>
              </a:solidFill>
              <a:latin typeface="Arial Black" panose="020B0A04020102020204" pitchFamily="34" charset="0"/>
            </a:rPr>
            <a:t>&lt;</a:t>
          </a:r>
        </a:p>
      </xdr:txBody>
    </xdr:sp>
    <xdr:clientData fPrintsWithSheet="0"/>
  </xdr:twoCellAnchor>
  <xdr:twoCellAnchor editAs="oneCell">
    <xdr:from>
      <xdr:col>7</xdr:col>
      <xdr:colOff>266700</xdr:colOff>
      <xdr:row>0</xdr:row>
      <xdr:rowOff>66675</xdr:rowOff>
    </xdr:from>
    <xdr:to>
      <xdr:col>7</xdr:col>
      <xdr:colOff>723900</xdr:colOff>
      <xdr:row>0</xdr:row>
      <xdr:rowOff>371474</xdr:rowOff>
    </xdr:to>
    <xdr:sp macro="" textlink="">
      <xdr:nvSpPr>
        <xdr:cNvPr id="3" name="Esercizi" descr="Pulsante di spostamento Esercizi">
          <a:hlinkClick xmlns:r="http://schemas.openxmlformats.org/officeDocument/2006/relationships" r:id="rId2" tooltip="Selezionare per visualizzare il foglio di lavoro Esercizi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162800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it" sz="1100" b="0">
              <a:solidFill>
                <a:schemeClr val="bg1"/>
              </a:solidFill>
              <a:latin typeface="Arial Black" panose="020B0A04020102020204" pitchFamily="34" charset="0"/>
            </a:rPr>
            <a:t>&gt;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109538</xdr:rowOff>
    </xdr:from>
    <xdr:to>
      <xdr:col>5</xdr:col>
      <xdr:colOff>714375</xdr:colOff>
      <xdr:row>0</xdr:row>
      <xdr:rowOff>414337</xdr:rowOff>
    </xdr:to>
    <xdr:sp macro="" textlink="">
      <xdr:nvSpPr>
        <xdr:cNvPr id="2" name="Dieta" descr="Pulsante di spostamento Dieta">
          <a:hlinkClick xmlns:r="http://schemas.openxmlformats.org/officeDocument/2006/relationships" r:id="rId1" tooltip="Selezionare per visualizzare il foglio di lavoro Dieta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48575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it" sz="1100" b="0">
              <a:solidFill>
                <a:schemeClr val="bg1"/>
              </a:solidFill>
              <a:latin typeface="Arial Black" panose="020B0A04020102020204" pitchFamily="34" charset="0"/>
            </a:rPr>
            <a:t>&lt;</a:t>
          </a:r>
        </a:p>
      </xdr:txBody>
    </xdr:sp>
    <xdr:clientData fPrintsWithSheet="0"/>
  </xdr:twoCellAnchor>
  <xdr:twoCellAnchor editAs="oneCell">
    <xdr:from>
      <xdr:col>6</xdr:col>
      <xdr:colOff>276225</xdr:colOff>
      <xdr:row>0</xdr:row>
      <xdr:rowOff>109538</xdr:rowOff>
    </xdr:from>
    <xdr:to>
      <xdr:col>6</xdr:col>
      <xdr:colOff>733425</xdr:colOff>
      <xdr:row>0</xdr:row>
      <xdr:rowOff>414337</xdr:rowOff>
    </xdr:to>
    <xdr:sp macro="" textlink="">
      <xdr:nvSpPr>
        <xdr:cNvPr id="3" name="Obiettivi" descr="Pulsante di spostamento Obiettivi">
          <a:hlinkClick xmlns:r="http://schemas.openxmlformats.org/officeDocument/2006/relationships" r:id="rId2" tooltip="Selezionare per visualizzare il foglio di lavoro Obiettivi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629650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it" sz="1100" b="0">
              <a:solidFill>
                <a:schemeClr val="bg1"/>
              </a:solidFill>
              <a:latin typeface="Arial Black" panose="020B0A04020102020204" pitchFamily="34" charset="0"/>
            </a:rPr>
            <a:t>&gt;</a:t>
          </a:r>
        </a:p>
      </xdr:txBody>
    </xdr:sp>
    <xdr:clientData fPrintsWithSheet="0"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ieta" displayName="Dieta" ref="B3:I19" totalsRowShown="0" dataDxfId="14">
  <autoFilter ref="B3:I19" xr:uid="{00000000-0009-0000-0100-000001000000}"/>
  <tableColumns count="8">
    <tableColumn id="1" xr3:uid="{00000000-0010-0000-0000-000001000000}" name="DATA" dataDxfId="13" dataCellStyle="Data"/>
    <tableColumn id="2" xr3:uid="{00000000-0010-0000-0000-000002000000}" name="ORA" dataDxfId="12" dataCellStyle="Ora"/>
    <tableColumn id="3" xr3:uid="{00000000-0010-0000-0000-000003000000}" name="DESCRIZIONE" dataDxfId="11"/>
    <tableColumn id="4" xr3:uid="{00000000-0010-0000-0000-000004000000}" name="CALORIE" dataDxfId="10" dataCellStyle="Numero"/>
    <tableColumn id="5" xr3:uid="{00000000-0010-0000-0000-000005000000}" name="CARBOIDRATI" dataDxfId="9" dataCellStyle="Numero"/>
    <tableColumn id="6" xr3:uid="{00000000-0010-0000-0000-000006000000}" name="PROTEINE" dataDxfId="8" dataCellStyle="Numero"/>
    <tableColumn id="7" xr3:uid="{00000000-0010-0000-0000-000007000000}" name="GRASSI" dataDxfId="7" dataCellStyle="Numero"/>
    <tableColumn id="8" xr3:uid="{00000000-0010-0000-0000-000008000000}" name="NOTE" dataDxfId="6"/>
  </tableColumns>
  <tableStyleInfo name="Dieta" showFirstColumn="0" showLastColumn="0" showRowStripes="1" showColumnStripes="0"/>
  <extLst>
    <ext xmlns:x14="http://schemas.microsoft.com/office/spreadsheetml/2009/9/main" uri="{504A1905-F514-4f6f-8877-14C23A59335A}">
      <x14:table altTextSummary="Immettere le informazioni sulla dieta, ad esempio la data, l'ora, la descrizione, le calorie, i carboidrati, le proteine, i grassi e le eventuali annotazioni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sercizi" displayName="Esercizi" ref="B3:E20" totalsRowShown="0" headerRowDxfId="5" dataDxfId="4">
  <autoFilter ref="B3:E20" xr:uid="{00000000-0009-0000-0100-000002000000}"/>
  <tableColumns count="4">
    <tableColumn id="1" xr3:uid="{00000000-0010-0000-0100-000001000000}" name="DATA" dataDxfId="3" dataCellStyle="Data"/>
    <tableColumn id="2" xr3:uid="{00000000-0010-0000-0100-000002000000}" name="DURATA (MIN.)" dataDxfId="2" dataCellStyle="Numero"/>
    <tableColumn id="3" xr3:uid="{00000000-0010-0000-0100-000003000000}" name="CALORIE BRUCIATE" dataDxfId="1" dataCellStyle="Numero"/>
    <tableColumn id="4" xr3:uid="{00000000-0010-0000-0100-000004000000}" name="NOTE" dataDxfId="0"/>
  </tableColumns>
  <tableStyleInfo name="Dieta" showFirstColumn="0" showLastColumn="0" showRowStripes="1" showColumnStripes="0"/>
  <extLst>
    <ext xmlns:x14="http://schemas.microsoft.com/office/spreadsheetml/2009/9/main" uri="{504A1905-F514-4f6f-8877-14C23A59335A}">
      <x14:table altTextSummary="Immettere le informazioni sugli esercizi, ad esempio la data, la durata, le calorie bruciate e le eventuali annotazioni"/>
    </ext>
  </extLst>
</table>
</file>

<file path=xl/theme/theme1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2" /><Relationship Type="http://schemas.openxmlformats.org/officeDocument/2006/relationships/externalLinkPath" Target="file:///C:\Users\ABC%20Work\Dropbox\Development\AccessibilityTask_Excel\21-30\TF04036851_Diet%20and%20exercise%20journal_MZM_v2.xltx" TargetMode="External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B1:K14"/>
  <sheetViews>
    <sheetView showGridLines="0" tabSelected="1" zoomScaleNormal="100" workbookViewId="0"/>
  </sheetViews>
  <sheetFormatPr defaultRowHeight="14.25" x14ac:dyDescent="0.2"/>
  <cols>
    <col min="1" max="1" width="2.625" customWidth="1"/>
    <col min="2" max="2" width="25.125" style="33" customWidth="1"/>
    <col min="3" max="3" width="16.375" customWidth="1"/>
    <col min="4" max="9" width="10.375" customWidth="1"/>
    <col min="10" max="11" width="10.625" customWidth="1"/>
    <col min="12" max="12" width="2.625" customWidth="1"/>
  </cols>
  <sheetData>
    <row r="1" spans="2:11" ht="36.75" x14ac:dyDescent="0.7">
      <c r="B1" s="30">
        <f ca="1">TODAY()</f>
        <v>44901</v>
      </c>
      <c r="C1" s="23" t="s">
        <v>7</v>
      </c>
      <c r="D1" s="23"/>
      <c r="E1" s="23"/>
      <c r="F1" s="23"/>
      <c r="G1" s="23"/>
      <c r="H1" s="23"/>
      <c r="I1" s="23"/>
      <c r="J1" s="25" t="s">
        <v>11</v>
      </c>
      <c r="K1" s="25" t="s">
        <v>12</v>
      </c>
    </row>
    <row r="2" spans="2:11" ht="45" customHeight="1" x14ac:dyDescent="0.2">
      <c r="B2" s="29" t="s">
        <v>0</v>
      </c>
      <c r="C2" s="1" t="s">
        <v>8</v>
      </c>
    </row>
    <row r="3" spans="2:11" ht="30" customHeight="1" x14ac:dyDescent="0.5">
      <c r="B3" s="31">
        <f ca="1">DataDiInizio+121</f>
        <v>45022</v>
      </c>
      <c r="C3" s="16" t="s">
        <v>9</v>
      </c>
      <c r="D3" s="16"/>
      <c r="E3" s="16"/>
      <c r="F3" s="16"/>
      <c r="G3" s="16"/>
      <c r="H3" s="16"/>
      <c r="I3" s="16"/>
      <c r="J3" s="16"/>
      <c r="K3" s="16"/>
    </row>
    <row r="4" spans="2:11" ht="45" customHeight="1" x14ac:dyDescent="0.2">
      <c r="B4" s="29" t="s">
        <v>1</v>
      </c>
    </row>
    <row r="5" spans="2:11" ht="36.75" customHeight="1" x14ac:dyDescent="0.5">
      <c r="B5" s="24">
        <v>220</v>
      </c>
    </row>
    <row r="6" spans="2:11" ht="45" customHeight="1" x14ac:dyDescent="0.2">
      <c r="B6" s="19" t="s">
        <v>2</v>
      </c>
    </row>
    <row r="7" spans="2:11" ht="36.75" customHeight="1" x14ac:dyDescent="0.5">
      <c r="B7" s="24">
        <v>180</v>
      </c>
      <c r="C7" s="16" t="s">
        <v>10</v>
      </c>
      <c r="D7" s="16"/>
      <c r="E7" s="16"/>
      <c r="F7" s="16"/>
      <c r="G7" s="16"/>
      <c r="H7" s="16"/>
      <c r="I7" s="16"/>
      <c r="J7" s="16"/>
      <c r="K7" s="16"/>
    </row>
    <row r="8" spans="2:11" ht="45" customHeight="1" x14ac:dyDescent="0.2">
      <c r="B8" s="19" t="s">
        <v>3</v>
      </c>
    </row>
    <row r="9" spans="2:11" ht="36.75" customHeight="1" x14ac:dyDescent="0.5">
      <c r="B9" s="32">
        <f>PesoIniziale-PesoFinale</f>
        <v>40</v>
      </c>
    </row>
    <row r="10" spans="2:11" ht="45" customHeight="1" x14ac:dyDescent="0.2">
      <c r="B10" s="20" t="s">
        <v>4</v>
      </c>
    </row>
    <row r="11" spans="2:11" ht="36.75" customHeight="1" x14ac:dyDescent="0.5">
      <c r="B11" s="32">
        <f ca="1">DataDiFine-DataDiInizio</f>
        <v>121</v>
      </c>
      <c r="J11" s="2"/>
      <c r="K11" s="2"/>
    </row>
    <row r="12" spans="2:11" ht="45" customHeight="1" x14ac:dyDescent="0.2">
      <c r="B12" s="20" t="s">
        <v>5</v>
      </c>
      <c r="J12" s="2"/>
      <c r="K12" s="2"/>
    </row>
    <row r="13" spans="2:11" ht="36.75" customHeight="1" x14ac:dyDescent="0.5">
      <c r="B13" s="22">
        <f ca="1">ObiettivoPeso/B11</f>
        <v>0.33057851239669422</v>
      </c>
      <c r="J13" s="2"/>
      <c r="K13" s="2"/>
    </row>
    <row r="14" spans="2:11" ht="45" customHeight="1" x14ac:dyDescent="0.2">
      <c r="B14" s="20" t="s">
        <v>6</v>
      </c>
    </row>
  </sheetData>
  <dataValidations count="15">
    <dataValidation allowBlank="1" showInputMessage="1" showErrorMessage="1" prompt="Immettere la data di inizio in questa cella. Aggiornare la data di fine, il peso iniziale e il peso finale desiderato nelle celle sottostanti. L'obiettivo di perdita, i giorni per la perdita e la perdita giornaliera vengono calcolati automaticamente" sqref="B1" xr:uid="{00000000-0002-0000-0000-000000000000}"/>
    <dataValidation allowBlank="1" showInputMessage="1" showErrorMessage="1" prompt="Questa cartella di lavoro consente di creare un diario per dieta ed esercizi. Immettere il peso iniziale e il peso finale desiderato per calcolare l'obiettivo di perdita in questo foglio di lavoro. Il grafico rappresenta i risultati per dieta ed esercizi" sqref="A1" xr:uid="{00000000-0002-0000-0000-000001000000}"/>
    <dataValidation allowBlank="1" showInputMessage="1" showErrorMessage="1" prompt="Immettere la data di fine in questa cella" sqref="B3" xr:uid="{00000000-0002-0000-0000-000002000000}"/>
    <dataValidation allowBlank="1" showInputMessage="1" showErrorMessage="1" prompt="Immettere il peso iniziale in questa cella" sqref="B5" xr:uid="{00000000-0002-0000-0000-000003000000}"/>
    <dataValidation allowBlank="1" showInputMessage="1" showErrorMessage="1" prompt="Immettere il peso finale in questa cella" sqref="B7" xr:uid="{00000000-0002-0000-0000-000004000000}"/>
    <dataValidation allowBlank="1" showInputMessage="1" showErrorMessage="1" prompt="L'obiettivo di perdita viene calcolato automaticamente in questa cella" sqref="B9" xr:uid="{00000000-0002-0000-0000-000005000000}"/>
    <dataValidation allowBlank="1" showInputMessage="1" showErrorMessage="1" prompt="Il giorni per realizzare la perdita vengono calcolati automaticamente in questa cella" sqref="B11" xr:uid="{00000000-0002-0000-0000-000006000000}"/>
    <dataValidation allowBlank="1" showInputMessage="1" showErrorMessage="1" prompt="La perdita giornaliera viene calcolata automaticamente in questa cella" sqref="B13" xr:uid="{00000000-0002-0000-0000-000007000000}"/>
    <dataValidation allowBlank="1" showInputMessage="1" showErrorMessage="1" prompt="Il titolo del foglio di lavoro si trova in questa cella. Selezionare la cella J1 per passare al foglio di lavoro Esercizi e la cella K1 per passare al foglio di lavoro Dieta" sqref="C1" xr:uid="{00000000-0002-0000-0000-000008000000}"/>
    <dataValidation allowBlank="1" showInputMessage="1" showErrorMessage="1" prompt="Collegamento di spostamento al foglio di lavoro Esercizi" sqref="J1" xr:uid="{00000000-0002-0000-0000-000009000000}"/>
    <dataValidation allowBlank="1" showInputMessage="1" showErrorMessage="1" prompt="Collegamento di spostamento al foglio di lavoro Dieta" sqref="K1" xr:uid="{00000000-0002-0000-0000-00000A000000}"/>
    <dataValidation allowBlank="1" showInputMessage="1" showErrorMessage="1" prompt="L'analisi nutrizionale è basata su quanto immesso nel foglio di lavoro Dieta" sqref="C3" xr:uid="{00000000-0002-0000-0000-00000B000000}"/>
    <dataValidation allowBlank="1" showInputMessage="1" showErrorMessage="1" prompt="L'analisi degli esercizi è basata su quanto immesso nel foglio di lavoro Esercizi" sqref="C7" xr:uid="{00000000-0002-0000-0000-00000C000000}"/>
    <dataValidation allowBlank="1" showInputMessage="1" showErrorMessage="1" prompt="Nelle celle da C4 a K7 è presente un grafico a barre in pila Analisi nutrizionale" sqref="C4" xr:uid="{00000000-0002-0000-0000-00000D000000}"/>
    <dataValidation allowBlank="1" showInputMessage="1" showErrorMessage="1" prompt="Il sottotitolo del foglio di lavoro si trova in questa cella. Nella cella C4 inizia un grafico di analisi nutrizionale. Nella cella C9 inizia un grafico di analisi degli esercizi" sqref="C2" xr:uid="{00000000-0002-0000-0000-00000F000000}"/>
  </dataValidations>
  <hyperlinks>
    <hyperlink ref="J1" location="ESERCIZI!A1" tooltip="Selezionare per visualizzare il foglio di lavoro Esercizi" display="Exercise" xr:uid="{00000000-0004-0000-0000-000000000000}"/>
    <hyperlink ref="K1" location="DIETA!A1" tooltip="Selezionare per visualizzare il foglio di lavoro Dieta" display="Diet" xr:uid="{00000000-0004-0000-0000-000001000000}"/>
  </hyperlinks>
  <printOptions horizontalCentered="1"/>
  <pageMargins left="0.4" right="0.4" top="0.4" bottom="0.4" header="0.3" footer="0.3"/>
  <pageSetup paperSize="9" scale="67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499984740745262"/>
    <pageSetUpPr autoPageBreaks="0" fitToPage="1"/>
  </sheetPr>
  <dimension ref="B1:I19"/>
  <sheetViews>
    <sheetView showGridLines="0" zoomScaleNormal="100" workbookViewId="0"/>
  </sheetViews>
  <sheetFormatPr defaultRowHeight="32.25" customHeight="1" x14ac:dyDescent="0.2"/>
  <cols>
    <col min="1" max="1" width="2.625" customWidth="1"/>
    <col min="2" max="2" width="15.625" customWidth="1"/>
    <col min="3" max="3" width="12.5" customWidth="1"/>
    <col min="4" max="4" width="17.25" customWidth="1"/>
    <col min="5" max="5" width="13.625" customWidth="1"/>
    <col min="6" max="6" width="16.25" customWidth="1"/>
    <col min="7" max="8" width="12.625" customWidth="1"/>
    <col min="9" max="9" width="25.375" customWidth="1"/>
    <col min="10" max="10" width="2.625" customWidth="1"/>
  </cols>
  <sheetData>
    <row r="1" spans="2:9" ht="37.5" customHeight="1" x14ac:dyDescent="0.7">
      <c r="B1" s="23" t="s">
        <v>13</v>
      </c>
      <c r="C1" s="23"/>
      <c r="D1" s="23"/>
      <c r="E1" s="23"/>
      <c r="F1" s="23"/>
      <c r="G1" s="25" t="s">
        <v>24</v>
      </c>
      <c r="H1" s="25" t="s">
        <v>11</v>
      </c>
      <c r="I1" s="23"/>
    </row>
    <row r="2" spans="2:9" ht="35.25" customHeight="1" x14ac:dyDescent="0.2">
      <c r="B2" s="14" t="str">
        <f>Sottotitolo</f>
        <v>DIARIO PER DIETA ED ESERCIZI</v>
      </c>
      <c r="C2" s="1"/>
      <c r="D2" s="1"/>
      <c r="E2" s="1"/>
      <c r="F2" s="1"/>
      <c r="G2" s="1"/>
      <c r="H2" s="1"/>
      <c r="I2" s="1"/>
    </row>
    <row r="3" spans="2:9" ht="21" customHeight="1" x14ac:dyDescent="0.2">
      <c r="B3" s="11" t="s">
        <v>14</v>
      </c>
      <c r="C3" s="34" t="s">
        <v>15</v>
      </c>
      <c r="D3" s="12" t="s">
        <v>16</v>
      </c>
      <c r="E3" s="13" t="s">
        <v>22</v>
      </c>
      <c r="F3" s="13" t="s">
        <v>23</v>
      </c>
      <c r="G3" s="13" t="s">
        <v>25</v>
      </c>
      <c r="H3" s="13" t="s">
        <v>26</v>
      </c>
      <c r="I3" s="12" t="s">
        <v>27</v>
      </c>
    </row>
    <row r="4" spans="2:9" ht="32.25" customHeight="1" x14ac:dyDescent="0.2">
      <c r="B4" s="17">
        <f ca="1">DataDiInizio</f>
        <v>44901</v>
      </c>
      <c r="C4" s="35">
        <v>0.29166666666666669</v>
      </c>
      <c r="D4" s="9" t="s">
        <v>17</v>
      </c>
      <c r="E4" s="21">
        <v>1</v>
      </c>
      <c r="F4" s="21">
        <v>0</v>
      </c>
      <c r="G4" s="21">
        <v>0</v>
      </c>
      <c r="H4" s="21">
        <v>0</v>
      </c>
      <c r="I4" s="9" t="s">
        <v>28</v>
      </c>
    </row>
    <row r="5" spans="2:9" ht="32.25" customHeight="1" x14ac:dyDescent="0.2">
      <c r="B5" s="17">
        <f ca="1">DataDiInizio</f>
        <v>44901</v>
      </c>
      <c r="C5" s="35">
        <v>0.33333333333333331</v>
      </c>
      <c r="D5" s="9" t="s">
        <v>18</v>
      </c>
      <c r="E5" s="21">
        <v>10</v>
      </c>
      <c r="F5" s="21">
        <v>10</v>
      </c>
      <c r="G5" s="21">
        <v>2</v>
      </c>
      <c r="H5" s="21">
        <v>10</v>
      </c>
      <c r="I5" s="9" t="s">
        <v>29</v>
      </c>
    </row>
    <row r="6" spans="2:9" ht="32.25" customHeight="1" x14ac:dyDescent="0.2">
      <c r="B6" s="17">
        <f ca="1">DataDiInizio</f>
        <v>44901</v>
      </c>
      <c r="C6" s="35">
        <v>0.5</v>
      </c>
      <c r="D6" s="9" t="s">
        <v>19</v>
      </c>
      <c r="E6" s="21">
        <v>283</v>
      </c>
      <c r="F6" s="21">
        <v>46</v>
      </c>
      <c r="G6" s="21">
        <v>18</v>
      </c>
      <c r="H6" s="21">
        <v>3.5</v>
      </c>
      <c r="I6" s="9" t="s">
        <v>30</v>
      </c>
    </row>
    <row r="7" spans="2:9" ht="32.25" customHeight="1" x14ac:dyDescent="0.2">
      <c r="B7" s="17">
        <f ca="1">DataDiInizio</f>
        <v>44901</v>
      </c>
      <c r="C7" s="35">
        <v>0.79166666666666663</v>
      </c>
      <c r="D7" s="9" t="s">
        <v>20</v>
      </c>
      <c r="E7" s="21">
        <v>500</v>
      </c>
      <c r="F7" s="21">
        <v>42</v>
      </c>
      <c r="G7" s="21">
        <v>35</v>
      </c>
      <c r="H7" s="21">
        <v>25</v>
      </c>
      <c r="I7" s="9" t="s">
        <v>31</v>
      </c>
    </row>
    <row r="8" spans="2:9" ht="32.25" customHeight="1" x14ac:dyDescent="0.2">
      <c r="B8" s="17">
        <f ca="1">DataDiInizio+1</f>
        <v>44902</v>
      </c>
      <c r="C8" s="35">
        <v>0.29166666666666669</v>
      </c>
      <c r="D8" s="9" t="s">
        <v>17</v>
      </c>
      <c r="E8" s="21">
        <v>1</v>
      </c>
      <c r="F8" s="21">
        <v>0</v>
      </c>
      <c r="G8" s="21">
        <v>0</v>
      </c>
      <c r="H8" s="21">
        <v>0</v>
      </c>
      <c r="I8" s="9" t="s">
        <v>28</v>
      </c>
    </row>
    <row r="9" spans="2:9" ht="32.25" customHeight="1" x14ac:dyDescent="0.2">
      <c r="B9" s="17">
        <f ca="1">DataDiInizio+1</f>
        <v>44902</v>
      </c>
      <c r="C9" s="35">
        <v>0.33333333333333331</v>
      </c>
      <c r="D9" s="9" t="s">
        <v>21</v>
      </c>
      <c r="E9" s="21">
        <v>10</v>
      </c>
      <c r="F9" s="21">
        <v>10</v>
      </c>
      <c r="G9" s="21">
        <v>2</v>
      </c>
      <c r="H9" s="21">
        <v>10</v>
      </c>
      <c r="I9" s="9" t="s">
        <v>29</v>
      </c>
    </row>
    <row r="10" spans="2:9" ht="32.25" customHeight="1" x14ac:dyDescent="0.2">
      <c r="B10" s="17">
        <f ca="1">DataDiInizio+1</f>
        <v>44902</v>
      </c>
      <c r="C10" s="35">
        <v>0.5</v>
      </c>
      <c r="D10" s="9" t="s">
        <v>19</v>
      </c>
      <c r="E10" s="21">
        <v>189</v>
      </c>
      <c r="F10" s="21">
        <v>26</v>
      </c>
      <c r="G10" s="21">
        <v>3</v>
      </c>
      <c r="H10" s="21">
        <v>8</v>
      </c>
      <c r="I10" s="9" t="s">
        <v>32</v>
      </c>
    </row>
    <row r="11" spans="2:9" ht="32.25" customHeight="1" x14ac:dyDescent="0.2">
      <c r="B11" s="17">
        <f ca="1">DataDiInizio+1</f>
        <v>44902</v>
      </c>
      <c r="C11" s="35">
        <v>0.79166666666666663</v>
      </c>
      <c r="D11" s="9" t="s">
        <v>20</v>
      </c>
      <c r="E11" s="21">
        <v>477</v>
      </c>
      <c r="F11" s="21">
        <v>62</v>
      </c>
      <c r="G11" s="21">
        <v>13.5</v>
      </c>
      <c r="H11" s="21">
        <v>21</v>
      </c>
      <c r="I11" s="9" t="s">
        <v>20</v>
      </c>
    </row>
    <row r="12" spans="2:9" ht="32.25" customHeight="1" x14ac:dyDescent="0.2">
      <c r="B12" s="17">
        <f ca="1">DataDiInizio+2</f>
        <v>44903</v>
      </c>
      <c r="C12" s="35">
        <v>0.29166666666666669</v>
      </c>
      <c r="D12" s="9" t="s">
        <v>17</v>
      </c>
      <c r="E12" s="21">
        <v>1</v>
      </c>
      <c r="F12" s="21">
        <v>0</v>
      </c>
      <c r="G12" s="21">
        <v>0</v>
      </c>
      <c r="H12" s="21">
        <v>0</v>
      </c>
      <c r="I12" s="9" t="s">
        <v>28</v>
      </c>
    </row>
    <row r="13" spans="2:9" ht="32.25" customHeight="1" x14ac:dyDescent="0.2">
      <c r="B13" s="17">
        <f ca="1">DataDiInizio+2</f>
        <v>44903</v>
      </c>
      <c r="C13" s="35">
        <v>0.33333333333333331</v>
      </c>
      <c r="D13" s="9" t="s">
        <v>18</v>
      </c>
      <c r="E13" s="21">
        <v>245</v>
      </c>
      <c r="F13" s="21">
        <v>48</v>
      </c>
      <c r="G13" s="21">
        <v>10</v>
      </c>
      <c r="H13" s="21">
        <v>1.5</v>
      </c>
      <c r="I13" s="9" t="s">
        <v>29</v>
      </c>
    </row>
    <row r="14" spans="2:9" ht="32.25" customHeight="1" x14ac:dyDescent="0.2">
      <c r="B14" s="17">
        <f ca="1">DataDiInizio+2</f>
        <v>44903</v>
      </c>
      <c r="C14" s="35">
        <v>0.5</v>
      </c>
      <c r="D14" s="9" t="s">
        <v>19</v>
      </c>
      <c r="E14" s="21">
        <v>247</v>
      </c>
      <c r="F14" s="21">
        <v>11</v>
      </c>
      <c r="G14" s="21">
        <v>43</v>
      </c>
      <c r="H14" s="21">
        <v>5</v>
      </c>
      <c r="I14" s="9" t="s">
        <v>33</v>
      </c>
    </row>
    <row r="15" spans="2:9" ht="32.25" customHeight="1" x14ac:dyDescent="0.2">
      <c r="B15" s="17">
        <f ca="1">DataDiInizio+2</f>
        <v>44903</v>
      </c>
      <c r="C15" s="35">
        <v>0.79166666666666663</v>
      </c>
      <c r="D15" s="9" t="s">
        <v>20</v>
      </c>
      <c r="E15" s="21">
        <v>456</v>
      </c>
      <c r="F15" s="21">
        <v>64</v>
      </c>
      <c r="G15" s="21">
        <v>32</v>
      </c>
      <c r="H15" s="21">
        <v>22</v>
      </c>
      <c r="I15" s="9" t="s">
        <v>20</v>
      </c>
    </row>
    <row r="16" spans="2:9" ht="32.25" customHeight="1" x14ac:dyDescent="0.2">
      <c r="B16" s="18">
        <f ca="1">DataDiInizio+3</f>
        <v>44904</v>
      </c>
      <c r="C16" s="36">
        <v>0.29166666666666669</v>
      </c>
      <c r="D16" s="9" t="s">
        <v>21</v>
      </c>
      <c r="E16" s="21">
        <v>10</v>
      </c>
      <c r="F16" s="21">
        <v>10</v>
      </c>
      <c r="G16" s="21">
        <v>2</v>
      </c>
      <c r="H16" s="21">
        <v>10</v>
      </c>
      <c r="I16" s="9" t="s">
        <v>29</v>
      </c>
    </row>
    <row r="17" spans="2:9" ht="32.25" customHeight="1" x14ac:dyDescent="0.2">
      <c r="B17" s="18">
        <f ca="1">DataDiInizio+3</f>
        <v>44904</v>
      </c>
      <c r="C17" s="36">
        <v>0.41666666666666669</v>
      </c>
      <c r="D17" t="s">
        <v>17</v>
      </c>
      <c r="E17" s="21">
        <v>135</v>
      </c>
      <c r="F17" s="21">
        <v>12.36</v>
      </c>
      <c r="G17" s="21">
        <v>8.81</v>
      </c>
      <c r="H17" s="21">
        <v>5.51</v>
      </c>
      <c r="I17" t="s">
        <v>34</v>
      </c>
    </row>
    <row r="18" spans="2:9" ht="32.25" customHeight="1" x14ac:dyDescent="0.2">
      <c r="B18" s="18">
        <f ca="1">DataDiInizio+3</f>
        <v>44904</v>
      </c>
      <c r="C18" s="36">
        <v>0.51041666666666663</v>
      </c>
      <c r="D18" t="s">
        <v>19</v>
      </c>
      <c r="E18" s="21">
        <v>184</v>
      </c>
      <c r="F18" s="21">
        <v>7</v>
      </c>
      <c r="G18" s="21">
        <v>5.43</v>
      </c>
      <c r="H18" s="21">
        <v>15</v>
      </c>
      <c r="I18" t="s">
        <v>33</v>
      </c>
    </row>
    <row r="19" spans="2:9" ht="32.25" customHeight="1" x14ac:dyDescent="0.2">
      <c r="B19" s="17">
        <f ca="1">DataDiInizio+5</f>
        <v>44906</v>
      </c>
      <c r="C19" s="36">
        <v>0.79166666666666663</v>
      </c>
      <c r="D19" s="9" t="s">
        <v>20</v>
      </c>
      <c r="E19" s="21">
        <v>477</v>
      </c>
      <c r="F19" s="21">
        <v>62</v>
      </c>
      <c r="G19" s="21">
        <v>13.5</v>
      </c>
      <c r="H19" s="21">
        <v>21</v>
      </c>
      <c r="I19" s="9" t="s">
        <v>20</v>
      </c>
    </row>
  </sheetData>
  <dataValidations count="13">
    <dataValidation allowBlank="1" showInputMessage="1" showErrorMessage="1" prompt="Collegamento di spostamento al foglio di lavoro Obiettivi" sqref="G1" xr:uid="{00000000-0002-0000-0100-000000000000}"/>
    <dataValidation allowBlank="1" showInputMessage="1" showErrorMessage="1" prompt="Collegamento di spostamento al foglio di lavoro Esercizi" sqref="H1" xr:uid="{00000000-0002-0000-0100-000001000000}"/>
    <dataValidation allowBlank="1" showInputMessage="1" showErrorMessage="1" prompt="Immettere la data in questa colonna sotto questa intestazione. Usare i filtri delle intestazioni per trovare voci specifiche" sqref="B3" xr:uid="{00000000-0002-0000-0100-000002000000}"/>
    <dataValidation allowBlank="1" showInputMessage="1" showErrorMessage="1" prompt="Immettere l'ora in questa colonna sotto questa intestazione" sqref="C3" xr:uid="{00000000-0002-0000-0100-000003000000}"/>
    <dataValidation allowBlank="1" showInputMessage="1" showErrorMessage="1" prompt="Immettere una descrizione, ad esempio Colazione, Pranzo o Cena, in questa colonna sotto questa intestazione" sqref="D3" xr:uid="{00000000-0002-0000-0100-000004000000}"/>
    <dataValidation allowBlank="1" showInputMessage="1" showErrorMessage="1" prompt="Immettere il totale delle calorie in questa colonna sotto questa intestazione." sqref="E3" xr:uid="{00000000-0002-0000-0100-000005000000}"/>
    <dataValidation allowBlank="1" showInputMessage="1" showErrorMessage="1" prompt="Immettere il totale dei carboidrati in questa colonna sotto questa intestazione." sqref="F3" xr:uid="{00000000-0002-0000-0100-000006000000}"/>
    <dataValidation allowBlank="1" showInputMessage="1" showErrorMessage="1" prompt="Immettere il totale delle proteine in questa colonna sotto questa intestazione." sqref="G3" xr:uid="{00000000-0002-0000-0100-000007000000}"/>
    <dataValidation allowBlank="1" showInputMessage="1" showErrorMessage="1" prompt="Immettere il totale dei grassi in questa colonna sotto questa intestazione." sqref="H3" xr:uid="{00000000-0002-0000-0100-000008000000}"/>
    <dataValidation allowBlank="1" showInputMessage="1" showErrorMessage="1" prompt="Immettere le note nella colonna sotto questa intestazione" sqref="I3" xr:uid="{00000000-0002-0000-0100-000009000000}"/>
    <dataValidation allowBlank="1" showInputMessage="1" showErrorMessage="1" prompt="Tenere traccia della dieta in questo foglio di lavoro. Immettere le informazioni sulla dieta nella tabella Dieta. I dati relativi alle ultime due settimane verranno visualizzati nel grafico Analisi esercizi nel foglio di lavoro Obiettivi" sqref="A1" xr:uid="{00000000-0002-0000-0100-00000A000000}"/>
    <dataValidation allowBlank="1" showInputMessage="1" showErrorMessage="1" prompt="Il titolo del foglio di lavoro si trova in questa cella. Selezionare la cella G1 per passare al foglio di lavoro Obiettivi e la cella H1 per passare al foglio di lavoro Esercizi" sqref="B1" xr:uid="{00000000-0002-0000-0100-00000B000000}"/>
    <dataValidation allowBlank="1" showInputMessage="1" showErrorMessage="1" prompt="Questa cella contiene il sottotitolo del foglio di lavoro. Immettere le informazioni sulla dieta nella tabella sottostante" sqref="B2" xr:uid="{00000000-0002-0000-0100-00000C000000}"/>
  </dataValidations>
  <hyperlinks>
    <hyperlink ref="G1" location="OBIETTIVI!A1" tooltip="Selezionare per visualizzare il foglio di lavoro Obiettivi" display="Goals" xr:uid="{00000000-0004-0000-0100-000000000000}"/>
    <hyperlink ref="H1" location="ESERCIZI!A1" tooltip="Selezionare per visualizzare il foglio di lavoro Esercizi" display="Exercise" xr:uid="{00000000-0004-0000-0100-000001000000}"/>
  </hyperlinks>
  <printOptions horizontalCentered="1"/>
  <pageMargins left="0.4" right="0.4" top="0.4" bottom="0.4" header="0.3" footer="0.3"/>
  <pageSetup paperSize="9" scale="6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  <pageSetUpPr autoPageBreaks="0" fitToPage="1"/>
  </sheetPr>
  <dimension ref="B1:G20"/>
  <sheetViews>
    <sheetView showGridLines="0" zoomScaleNormal="100" workbookViewId="0"/>
  </sheetViews>
  <sheetFormatPr defaultColWidth="9" defaultRowHeight="32.25" customHeight="1" x14ac:dyDescent="0.2"/>
  <cols>
    <col min="1" max="1" width="2.625" style="10" customWidth="1"/>
    <col min="2" max="2" width="13.75" style="10" customWidth="1"/>
    <col min="3" max="3" width="20.875" style="10" customWidth="1"/>
    <col min="4" max="4" width="23" style="10" customWidth="1"/>
    <col min="5" max="5" width="36.75" style="10" customWidth="1"/>
    <col min="6" max="7" width="12.625" style="10" customWidth="1"/>
    <col min="8" max="16384" width="9" style="10"/>
  </cols>
  <sheetData>
    <row r="1" spans="2:7" customFormat="1" ht="37.5" customHeight="1" x14ac:dyDescent="0.7">
      <c r="B1" s="23" t="s">
        <v>35</v>
      </c>
      <c r="C1" s="23"/>
      <c r="D1" s="23"/>
      <c r="E1" s="23"/>
      <c r="F1" s="25" t="s">
        <v>12</v>
      </c>
      <c r="G1" s="25" t="s">
        <v>24</v>
      </c>
    </row>
    <row r="2" spans="2:7" customFormat="1" ht="35.25" customHeight="1" x14ac:dyDescent="0.2">
      <c r="B2" s="14" t="str">
        <f>Sottotitolo</f>
        <v>DIARIO PER DIETA ED ESERCIZI</v>
      </c>
      <c r="F2" s="10"/>
      <c r="G2" s="10"/>
    </row>
    <row r="3" spans="2:7" ht="21" customHeight="1" x14ac:dyDescent="0.2">
      <c r="B3" s="26" t="s">
        <v>14</v>
      </c>
      <c r="C3" s="27" t="s">
        <v>36</v>
      </c>
      <c r="D3" s="27" t="s">
        <v>37</v>
      </c>
      <c r="E3" s="28" t="s">
        <v>27</v>
      </c>
    </row>
    <row r="4" spans="2:7" ht="32.25" customHeight="1" x14ac:dyDescent="0.2">
      <c r="B4" s="17">
        <f ca="1">DataDiInizio+4</f>
        <v>44905</v>
      </c>
      <c r="C4" s="21">
        <v>30</v>
      </c>
      <c r="D4" s="21">
        <v>120</v>
      </c>
      <c r="E4" s="9" t="s">
        <v>38</v>
      </c>
    </row>
    <row r="5" spans="2:7" ht="32.25" customHeight="1" x14ac:dyDescent="0.2">
      <c r="B5" s="17">
        <f ca="1">B4+1</f>
        <v>44906</v>
      </c>
      <c r="C5" s="21">
        <v>60</v>
      </c>
      <c r="D5" s="21">
        <v>180</v>
      </c>
      <c r="E5" s="9" t="s">
        <v>39</v>
      </c>
    </row>
    <row r="6" spans="2:7" ht="32.25" customHeight="1" x14ac:dyDescent="0.2">
      <c r="B6" s="17">
        <f t="shared" ref="B6:B20" ca="1" si="0">B5+1</f>
        <v>44907</v>
      </c>
      <c r="C6" s="21">
        <v>60</v>
      </c>
      <c r="D6" s="21">
        <v>350</v>
      </c>
      <c r="E6" s="9" t="s">
        <v>40</v>
      </c>
    </row>
    <row r="7" spans="2:7" ht="32.25" customHeight="1" x14ac:dyDescent="0.2">
      <c r="B7" s="17">
        <f t="shared" ca="1" si="0"/>
        <v>44908</v>
      </c>
      <c r="C7" s="21">
        <v>30</v>
      </c>
      <c r="D7" s="21">
        <v>150</v>
      </c>
      <c r="E7" s="9" t="s">
        <v>38</v>
      </c>
    </row>
    <row r="8" spans="2:7" ht="32.25" customHeight="1" x14ac:dyDescent="0.2">
      <c r="B8" s="17">
        <f t="shared" ca="1" si="0"/>
        <v>44909</v>
      </c>
      <c r="C8" s="21">
        <v>25</v>
      </c>
      <c r="D8" s="21">
        <v>125</v>
      </c>
      <c r="E8" s="9" t="s">
        <v>41</v>
      </c>
    </row>
    <row r="9" spans="2:7" ht="32.25" customHeight="1" x14ac:dyDescent="0.2">
      <c r="B9" s="17">
        <f t="shared" ca="1" si="0"/>
        <v>44910</v>
      </c>
      <c r="C9" s="21">
        <v>20</v>
      </c>
      <c r="D9" s="21">
        <v>285</v>
      </c>
      <c r="E9" s="9" t="s">
        <v>38</v>
      </c>
    </row>
    <row r="10" spans="2:7" ht="32.25" customHeight="1" x14ac:dyDescent="0.2">
      <c r="B10" s="17">
        <f t="shared" ca="1" si="0"/>
        <v>44911</v>
      </c>
      <c r="C10" s="21">
        <v>40</v>
      </c>
      <c r="D10" s="21">
        <v>205</v>
      </c>
      <c r="E10" s="9" t="s">
        <v>41</v>
      </c>
    </row>
    <row r="11" spans="2:7" ht="32.25" customHeight="1" x14ac:dyDescent="0.2">
      <c r="B11" s="17">
        <f t="shared" ca="1" si="0"/>
        <v>44912</v>
      </c>
      <c r="C11" s="21">
        <v>30</v>
      </c>
      <c r="D11" s="21">
        <v>335</v>
      </c>
      <c r="E11" s="9" t="s">
        <v>41</v>
      </c>
    </row>
    <row r="12" spans="2:7" ht="32.25" customHeight="1" x14ac:dyDescent="0.2">
      <c r="B12" s="17">
        <f t="shared" ca="1" si="0"/>
        <v>44913</v>
      </c>
      <c r="C12" s="21">
        <v>40</v>
      </c>
      <c r="D12" s="21">
        <v>175</v>
      </c>
      <c r="E12" s="9" t="s">
        <v>41</v>
      </c>
    </row>
    <row r="13" spans="2:7" ht="32.25" customHeight="1" x14ac:dyDescent="0.2">
      <c r="B13" s="17">
        <f t="shared" ca="1" si="0"/>
        <v>44914</v>
      </c>
      <c r="C13" s="21">
        <v>45</v>
      </c>
      <c r="D13" s="21">
        <v>325</v>
      </c>
      <c r="E13" s="9" t="s">
        <v>38</v>
      </c>
    </row>
    <row r="14" spans="2:7" ht="32.25" customHeight="1" x14ac:dyDescent="0.2">
      <c r="B14" s="17">
        <f t="shared" ca="1" si="0"/>
        <v>44915</v>
      </c>
      <c r="C14" s="21">
        <v>40</v>
      </c>
      <c r="D14" s="21">
        <v>270</v>
      </c>
      <c r="E14" s="9" t="s">
        <v>41</v>
      </c>
    </row>
    <row r="15" spans="2:7" ht="32.25" customHeight="1" x14ac:dyDescent="0.2">
      <c r="B15" s="17">
        <f t="shared" ca="1" si="0"/>
        <v>44916</v>
      </c>
      <c r="C15" s="21">
        <v>20</v>
      </c>
      <c r="D15" s="21">
        <v>295</v>
      </c>
      <c r="E15" s="9" t="s">
        <v>38</v>
      </c>
    </row>
    <row r="16" spans="2:7" ht="32.25" customHeight="1" x14ac:dyDescent="0.2">
      <c r="B16" s="17">
        <f ca="1">B15+1</f>
        <v>44917</v>
      </c>
      <c r="C16" s="21">
        <v>45</v>
      </c>
      <c r="D16" s="21">
        <v>350</v>
      </c>
      <c r="E16" s="9" t="s">
        <v>41</v>
      </c>
    </row>
    <row r="17" spans="2:5" ht="32.25" customHeight="1" x14ac:dyDescent="0.2">
      <c r="B17" s="17">
        <f t="shared" ca="1" si="0"/>
        <v>44918</v>
      </c>
      <c r="C17" s="21">
        <v>35</v>
      </c>
      <c r="D17" s="21">
        <v>320</v>
      </c>
      <c r="E17" s="9" t="s">
        <v>41</v>
      </c>
    </row>
    <row r="18" spans="2:5" ht="32.25" customHeight="1" x14ac:dyDescent="0.2">
      <c r="B18" s="17">
        <f t="shared" ca="1" si="0"/>
        <v>44919</v>
      </c>
      <c r="C18" s="21">
        <v>40</v>
      </c>
      <c r="D18" s="21">
        <v>290</v>
      </c>
      <c r="E18" s="9" t="s">
        <v>41</v>
      </c>
    </row>
    <row r="19" spans="2:5" ht="32.25" customHeight="1" x14ac:dyDescent="0.2">
      <c r="B19" s="17">
        <f ca="1">B18+1</f>
        <v>44920</v>
      </c>
      <c r="C19" s="21">
        <v>25</v>
      </c>
      <c r="D19" s="21">
        <v>265</v>
      </c>
      <c r="E19" s="9" t="s">
        <v>38</v>
      </c>
    </row>
    <row r="20" spans="2:5" ht="32.25" customHeight="1" x14ac:dyDescent="0.2">
      <c r="B20" s="17">
        <f t="shared" ca="1" si="0"/>
        <v>44921</v>
      </c>
      <c r="C20" s="21">
        <v>20</v>
      </c>
      <c r="D20" s="21">
        <v>195</v>
      </c>
      <c r="E20" s="9" t="s">
        <v>41</v>
      </c>
    </row>
  </sheetData>
  <dataValidations count="9">
    <dataValidation allowBlank="1" showInputMessage="1" showErrorMessage="1" prompt="Tenere traccia degli esercizi in questo foglio di lavoro. Immettere le informazioni sugli esercizi nella tabella Esercizi. I dati relativi alle ultime due settimane verranno visualizzati nel grafico Analisi esercizi nel foglio di lavoro Obiettivi" sqref="A1" xr:uid="{00000000-0002-0000-0200-000000000000}"/>
    <dataValidation allowBlank="1" showInputMessage="1" showErrorMessage="1" prompt="Il titolo del foglio di lavoro si trova in questa cella. Selezionare la cella F1 per passare al foglio di lavoro Dieta e la cella G1 per passare al foglio di lavoro Obiettivi" sqref="B1" xr:uid="{00000000-0002-0000-0200-000001000000}"/>
    <dataValidation allowBlank="1" showInputMessage="1" showErrorMessage="1" prompt="Questa cella contiene il sottotitolo del foglio di lavoro. Immettere le informazioni sugli esercizi nella tabella sottostante" sqref="B2" xr:uid="{00000000-0002-0000-0200-000002000000}"/>
    <dataValidation allowBlank="1" showInputMessage="1" showErrorMessage="1" prompt="Collegamento di spostamento al foglio di lavoro Dieta" sqref="F1" xr:uid="{00000000-0002-0000-0200-000003000000}"/>
    <dataValidation allowBlank="1" showInputMessage="1" showErrorMessage="1" prompt="Collegamento di spostamento al foglio di lavoro Obiettivi" sqref="G1" xr:uid="{00000000-0002-0000-0200-000004000000}"/>
    <dataValidation allowBlank="1" showInputMessage="1" showErrorMessage="1" prompt="Immettere la data nella colonna sotto questa intestazione. Usare i filtri delle intestazioni per trovare una voce specifica" sqref="B3" xr:uid="{00000000-0002-0000-0200-000005000000}"/>
    <dataValidation allowBlank="1" showInputMessage="1" showErrorMessage="1" prompt="Immettere la durata in minuti in questa colonna sotto questa intestazione" sqref="C3" xr:uid="{00000000-0002-0000-0200-000006000000}"/>
    <dataValidation allowBlank="1" showInputMessage="1" showErrorMessage="1" prompt="Immettere le calorie bruciate in questa colonna sotto questa intestazione" sqref="D3" xr:uid="{00000000-0002-0000-0200-000007000000}"/>
    <dataValidation allowBlank="1" showInputMessage="1" showErrorMessage="1" prompt="Immettere le note nella colonna sotto questa intestazione" sqref="E3" xr:uid="{00000000-0002-0000-0200-000008000000}"/>
  </dataValidations>
  <hyperlinks>
    <hyperlink ref="F1" location="DIETA!A1" tooltip="Selezionare per visualizzare il foglio di lavoro Dieta" display="Diet" xr:uid="{00000000-0004-0000-0200-000000000000}"/>
    <hyperlink ref="G1" location="OBIETTIVI!A1" tooltip="Selezionare per visualizzare il foglio di lavoro Obiettivi" display="Goals" xr:uid="{00000000-0004-0000-0200-000001000000}"/>
  </hyperlinks>
  <printOptions horizontalCentered="1"/>
  <pageMargins left="0.4" right="0.4" top="0.4" bottom="0.4" header="0.3" footer="0.3"/>
  <pageSetup paperSize="9" scale="7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2:J36"/>
  <sheetViews>
    <sheetView showGridLines="0" zoomScaleNormal="100" workbookViewId="0"/>
  </sheetViews>
  <sheetFormatPr defaultColWidth="9" defaultRowHeight="14.25" x14ac:dyDescent="0.2"/>
  <cols>
    <col min="1" max="1" width="1.625" customWidth="1"/>
    <col min="2" max="2" width="21.5" customWidth="1"/>
    <col min="3" max="3" width="2.875" customWidth="1"/>
    <col min="4" max="4" width="8.625" customWidth="1"/>
    <col min="5" max="5" width="9.875" customWidth="1"/>
    <col min="6" max="6" width="16.125" customWidth="1"/>
    <col min="7" max="7" width="20.75" customWidth="1"/>
    <col min="8" max="8" width="18.125" customWidth="1"/>
    <col min="9" max="9" width="10.375" customWidth="1"/>
    <col min="10" max="10" width="4.875" customWidth="1"/>
  </cols>
  <sheetData>
    <row r="2" spans="2:10" ht="27" x14ac:dyDescent="0.5">
      <c r="B2" s="37" t="s">
        <v>42</v>
      </c>
      <c r="C2" s="37"/>
      <c r="D2" s="37"/>
      <c r="E2" s="37"/>
      <c r="F2" s="37"/>
      <c r="G2" s="37"/>
      <c r="H2" s="37"/>
      <c r="I2" s="37"/>
      <c r="J2" s="37"/>
    </row>
    <row r="4" spans="2:10" ht="15" x14ac:dyDescent="0.2">
      <c r="B4" s="8" t="s">
        <v>43</v>
      </c>
      <c r="C4" s="8">
        <f>ROW(Dieta[[#Headers],[DATA]])+1</f>
        <v>4</v>
      </c>
      <c r="D4" s="4" t="s">
        <v>14</v>
      </c>
      <c r="E4" s="4" t="s">
        <v>47</v>
      </c>
      <c r="F4" s="4" t="s">
        <v>26</v>
      </c>
      <c r="G4" s="4" t="s">
        <v>25</v>
      </c>
      <c r="H4" s="4" t="s">
        <v>23</v>
      </c>
      <c r="I4" s="4" t="s">
        <v>22</v>
      </c>
      <c r="J4" s="4" t="s">
        <v>48</v>
      </c>
    </row>
    <row r="5" spans="2:10" x14ac:dyDescent="0.2">
      <c r="B5" s="8" t="s">
        <v>44</v>
      </c>
      <c r="C5" s="8">
        <f ca="1">MATCH(9.99E+307,Dieta[DATA])+InizioRigaDieta-1</f>
        <v>19</v>
      </c>
      <c r="D5" s="5">
        <f ca="1">IFERROR(IF(INDEX(Dieta[],FineUltimaDieta-InizioRigaDieta-J5,1)&lt;&gt;"",INDEX(Dieta[],FineUltimaDieta-InizioRigaDieta-J5,1),""),"")</f>
        <v>44901</v>
      </c>
      <c r="E5" s="6" t="str">
        <f t="shared" ref="E5:E18" ca="1" si="0">UPPER(TEXT(D5,"GGG"))</f>
        <v/>
      </c>
      <c r="F5" s="6">
        <f ca="1">IFERROR((IF(INDEX(Dieta[],FineUltimaDieta-InizioRigaDieta-J5,1)&lt;&gt;"",INDEX(Dieta[],FineUltimaDieta-InizioRigaDieta-J5,7),NA())),NA())</f>
        <v>3.5</v>
      </c>
      <c r="G5" s="6">
        <f ca="1">IFERROR((IF(INDEX(Dieta[],FineUltimaDieta-InizioRigaDieta-J5,1)&lt;&gt;"",INDEX(Dieta[],FineUltimaDieta-InizioRigaDieta-J5,6),NA())),NA())</f>
        <v>18</v>
      </c>
      <c r="H5" s="6">
        <f ca="1">IFERROR((IF(INDEX(Dieta[],FineUltimaDieta-InizioRigaDieta-J5,1)&lt;&gt;"",INDEX(Dieta[],FineUltimaDieta-InizioRigaDieta-J5,5),NA())),NA())</f>
        <v>46</v>
      </c>
      <c r="I5" s="6">
        <f ca="1">IFERROR((IF(INDEX(Dieta[],FineUltimaDieta-InizioRigaDieta-J5,1)&lt;&gt;"",INDEX(Dieta[],FineUltimaDieta-InizioRigaDieta-J5,4),NA())),NA())</f>
        <v>283</v>
      </c>
      <c r="J5" s="6">
        <v>12</v>
      </c>
    </row>
    <row r="6" spans="2:10" x14ac:dyDescent="0.2">
      <c r="B6" s="3"/>
      <c r="C6" s="3"/>
      <c r="D6" s="5">
        <f ca="1">IFERROR(IF(INDEX(Dieta[],FineUltimaDieta-InizioRigaDieta-J6,1)&lt;&gt;"",INDEX(Dieta[],FineUltimaDieta-InizioRigaDieta-J6,1),""),"")</f>
        <v>44901</v>
      </c>
      <c r="E6" s="6" t="str">
        <f t="shared" ca="1" si="0"/>
        <v/>
      </c>
      <c r="F6" s="6">
        <f ca="1">IFERROR((IF(INDEX(Dieta[],FineUltimaDieta-InizioRigaDieta-J6,1)&lt;&gt;"",INDEX(Dieta[],FineUltimaDieta-InizioRigaDieta-J6,7),NA())),NA())</f>
        <v>25</v>
      </c>
      <c r="G6" s="6">
        <f ca="1">IFERROR((IF(INDEX(Dieta[],FineUltimaDieta-InizioRigaDieta-J6,1)&lt;&gt;"",INDEX(Dieta[],FineUltimaDieta-InizioRigaDieta-J6,6),NA())),NA())</f>
        <v>35</v>
      </c>
      <c r="H6" s="6">
        <f ca="1">IFERROR((IF(INDEX(Dieta[],FineUltimaDieta-InizioRigaDieta-J6,1)&lt;&gt;"",INDEX(Dieta[],FineUltimaDieta-InizioRigaDieta-J6,5),NA())),NA())</f>
        <v>42</v>
      </c>
      <c r="I6" s="6">
        <f ca="1">IFERROR((IF(INDEX(Dieta[],FineUltimaDieta-InizioRigaDieta-J6,1)&lt;&gt;"",INDEX(Dieta[],FineUltimaDieta-InizioRigaDieta-J6,4),NA())),NA())</f>
        <v>500</v>
      </c>
      <c r="J6" s="6">
        <v>11</v>
      </c>
    </row>
    <row r="7" spans="2:10" x14ac:dyDescent="0.2">
      <c r="B7" s="3"/>
      <c r="C7" s="3"/>
      <c r="D7" s="5">
        <f ca="1">IFERROR(IF(INDEX(Dieta[],FineUltimaDieta-InizioRigaDieta-J7,1)&lt;&gt;"",INDEX(Dieta[],FineUltimaDieta-InizioRigaDieta-J7,1),""),"")</f>
        <v>44902</v>
      </c>
      <c r="E7" s="6" t="str">
        <f t="shared" ca="1" si="0"/>
        <v/>
      </c>
      <c r="F7" s="6">
        <f ca="1">IFERROR((IF(INDEX(Dieta[],FineUltimaDieta-InizioRigaDieta-J7,1)&lt;&gt;"",INDEX(Dieta[],FineUltimaDieta-InizioRigaDieta-J7,7),NA())),NA())</f>
        <v>0</v>
      </c>
      <c r="G7" s="6">
        <f ca="1">IFERROR((IF(INDEX(Dieta[],FineUltimaDieta-InizioRigaDieta-J7,1)&lt;&gt;"",INDEX(Dieta[],FineUltimaDieta-InizioRigaDieta-J7,6),NA())),NA())</f>
        <v>0</v>
      </c>
      <c r="H7" s="6">
        <f ca="1">IFERROR((IF(INDEX(Dieta[],FineUltimaDieta-InizioRigaDieta-J7,1)&lt;&gt;"",INDEX(Dieta[],FineUltimaDieta-InizioRigaDieta-J7,5),NA())),NA())</f>
        <v>0</v>
      </c>
      <c r="I7" s="6">
        <f ca="1">IFERROR((IF(INDEX(Dieta[],FineUltimaDieta-InizioRigaDieta-J7,1)&lt;&gt;"",INDEX(Dieta[],FineUltimaDieta-InizioRigaDieta-J7,4),NA())),NA())</f>
        <v>1</v>
      </c>
      <c r="J7" s="6">
        <v>10</v>
      </c>
    </row>
    <row r="8" spans="2:10" x14ac:dyDescent="0.2">
      <c r="B8" s="3"/>
      <c r="C8" s="3"/>
      <c r="D8" s="5">
        <f ca="1">IFERROR(IF(INDEX(Dieta[],FineUltimaDieta-InizioRigaDieta-J8,1)&lt;&gt;"",INDEX(Dieta[],FineUltimaDieta-InizioRigaDieta-J8,1),""),"")</f>
        <v>44902</v>
      </c>
      <c r="E8" s="6" t="str">
        <f t="shared" ca="1" si="0"/>
        <v/>
      </c>
      <c r="F8" s="6">
        <f ca="1">IFERROR((IF(INDEX(Dieta[],FineUltimaDieta-InizioRigaDieta-J8,1)&lt;&gt;"",INDEX(Dieta[],FineUltimaDieta-InizioRigaDieta-J8,7),NA())),NA())</f>
        <v>10</v>
      </c>
      <c r="G8" s="6">
        <f ca="1">IFERROR((IF(INDEX(Dieta[],FineUltimaDieta-InizioRigaDieta-J8,1)&lt;&gt;"",INDEX(Dieta[],FineUltimaDieta-InizioRigaDieta-J8,6),NA())),NA())</f>
        <v>2</v>
      </c>
      <c r="H8" s="6">
        <f ca="1">IFERROR((IF(INDEX(Dieta[],FineUltimaDieta-InizioRigaDieta-J8,1)&lt;&gt;"",INDEX(Dieta[],FineUltimaDieta-InizioRigaDieta-J8,5),NA())),NA())</f>
        <v>10</v>
      </c>
      <c r="I8" s="6">
        <f ca="1">IFERROR((IF(INDEX(Dieta[],FineUltimaDieta-InizioRigaDieta-J8,1)&lt;&gt;"",INDEX(Dieta[],FineUltimaDieta-InizioRigaDieta-J8,4),NA())),NA())</f>
        <v>10</v>
      </c>
      <c r="J8" s="6">
        <v>9</v>
      </c>
    </row>
    <row r="9" spans="2:10" x14ac:dyDescent="0.2">
      <c r="B9" s="3"/>
      <c r="C9" s="3"/>
      <c r="D9" s="5">
        <f ca="1">IFERROR(IF(INDEX(Dieta[],FineUltimaDieta-InizioRigaDieta-J9,1)&lt;&gt;"",INDEX(Dieta[],FineUltimaDieta-InizioRigaDieta-J9,1),""),"")</f>
        <v>44902</v>
      </c>
      <c r="E9" s="6" t="str">
        <f t="shared" ca="1" si="0"/>
        <v/>
      </c>
      <c r="F9" s="6">
        <f ca="1">IFERROR((IF(INDEX(Dieta[],FineUltimaDieta-InizioRigaDieta-J9,1)&lt;&gt;"",INDEX(Dieta[],FineUltimaDieta-InizioRigaDieta-J9,7),NA())),NA())</f>
        <v>8</v>
      </c>
      <c r="G9" s="6">
        <f ca="1">IFERROR((IF(INDEX(Dieta[],FineUltimaDieta-InizioRigaDieta-J9,1)&lt;&gt;"",INDEX(Dieta[],FineUltimaDieta-InizioRigaDieta-J9,6),NA())),NA())</f>
        <v>3</v>
      </c>
      <c r="H9" s="6">
        <f ca="1">IFERROR((IF(INDEX(Dieta[],FineUltimaDieta-InizioRigaDieta-J9,1)&lt;&gt;"",INDEX(Dieta[],FineUltimaDieta-InizioRigaDieta-J9,5),NA())),NA())</f>
        <v>26</v>
      </c>
      <c r="I9" s="6">
        <f ca="1">IFERROR((IF(INDEX(Dieta[],FineUltimaDieta-InizioRigaDieta-J9,1)&lt;&gt;"",INDEX(Dieta[],FineUltimaDieta-InizioRigaDieta-J9,4),NA())),NA())</f>
        <v>189</v>
      </c>
      <c r="J9" s="6">
        <v>8</v>
      </c>
    </row>
    <row r="10" spans="2:10" x14ac:dyDescent="0.2">
      <c r="B10" s="3"/>
      <c r="C10" s="3"/>
      <c r="D10" s="5">
        <f ca="1">IFERROR(IF(INDEX(Dieta[],FineUltimaDieta-InizioRigaDieta-J10,1)&lt;&gt;"",INDEX(Dieta[],FineUltimaDieta-InizioRigaDieta-J10,1),""),"")</f>
        <v>44902</v>
      </c>
      <c r="E10" s="6" t="str">
        <f t="shared" ca="1" si="0"/>
        <v/>
      </c>
      <c r="F10" s="6">
        <f ca="1">IFERROR((IF(INDEX(Dieta[],FineUltimaDieta-InizioRigaDieta-J10,1)&lt;&gt;"",INDEX(Dieta[],FineUltimaDieta-InizioRigaDieta-J10,7),NA())),NA())</f>
        <v>21</v>
      </c>
      <c r="G10" s="6">
        <f ca="1">IFERROR((IF(INDEX(Dieta[],FineUltimaDieta-InizioRigaDieta-J10,1)&lt;&gt;"",INDEX(Dieta[],FineUltimaDieta-InizioRigaDieta-J10,6),NA())),NA())</f>
        <v>13.5</v>
      </c>
      <c r="H10" s="6">
        <f ca="1">IFERROR((IF(INDEX(Dieta[],FineUltimaDieta-InizioRigaDieta-J10,1)&lt;&gt;"",INDEX(Dieta[],FineUltimaDieta-InizioRigaDieta-J10,5),NA())),NA())</f>
        <v>62</v>
      </c>
      <c r="I10" s="6">
        <f ca="1">IFERROR((IF(INDEX(Dieta[],FineUltimaDieta-InizioRigaDieta-J10,1)&lt;&gt;"",INDEX(Dieta[],FineUltimaDieta-InizioRigaDieta-J10,4),NA())),NA())</f>
        <v>477</v>
      </c>
      <c r="J10" s="6">
        <v>7</v>
      </c>
    </row>
    <row r="11" spans="2:10" x14ac:dyDescent="0.2">
      <c r="B11" s="3"/>
      <c r="C11" s="3"/>
      <c r="D11" s="5">
        <f ca="1">IFERROR(IF(INDEX(Dieta[],FineUltimaDieta-InizioRigaDieta-J11,1)&lt;&gt;"",INDEX(Dieta[],FineUltimaDieta-InizioRigaDieta-J11,1),""),"")</f>
        <v>44903</v>
      </c>
      <c r="E11" s="6" t="str">
        <f t="shared" ca="1" si="0"/>
        <v/>
      </c>
      <c r="F11" s="6">
        <f ca="1">IFERROR((IF(INDEX(Dieta[],FineUltimaDieta-InizioRigaDieta-J11,1)&lt;&gt;"",INDEX(Dieta[],FineUltimaDieta-InizioRigaDieta-J11,7),NA())),NA())</f>
        <v>0</v>
      </c>
      <c r="G11" s="6">
        <f ca="1">IFERROR((IF(INDEX(Dieta[],FineUltimaDieta-InizioRigaDieta-J11,1)&lt;&gt;"",INDEX(Dieta[],FineUltimaDieta-InizioRigaDieta-J11,6),NA())),NA())</f>
        <v>0</v>
      </c>
      <c r="H11" s="6">
        <f ca="1">IFERROR((IF(INDEX(Dieta[],FineUltimaDieta-InizioRigaDieta-J11,1)&lt;&gt;"",INDEX(Dieta[],FineUltimaDieta-InizioRigaDieta-J11,5),NA())),NA())</f>
        <v>0</v>
      </c>
      <c r="I11" s="6">
        <f ca="1">IFERROR((IF(INDEX(Dieta[],FineUltimaDieta-InizioRigaDieta-J11,1)&lt;&gt;"",INDEX(Dieta[],FineUltimaDieta-InizioRigaDieta-J11,4),NA())),NA())</f>
        <v>1</v>
      </c>
      <c r="J11" s="6">
        <v>6</v>
      </c>
    </row>
    <row r="12" spans="2:10" x14ac:dyDescent="0.2">
      <c r="B12" s="3"/>
      <c r="C12" s="3"/>
      <c r="D12" s="5">
        <f ca="1">IFERROR(IF(INDEX(Dieta[],FineUltimaDieta-InizioRigaDieta-J12,1)&lt;&gt;"",INDEX(Dieta[],FineUltimaDieta-InizioRigaDieta-J12,1),""),"")</f>
        <v>44903</v>
      </c>
      <c r="E12" s="6" t="str">
        <f t="shared" ca="1" si="0"/>
        <v/>
      </c>
      <c r="F12" s="6">
        <f ca="1">IFERROR((IF(INDEX(Dieta[],FineUltimaDieta-InizioRigaDieta-J12,1)&lt;&gt;"",INDEX(Dieta[],FineUltimaDieta-InizioRigaDieta-J12,7),NA())),NA())</f>
        <v>1.5</v>
      </c>
      <c r="G12" s="6">
        <f ca="1">IFERROR((IF(INDEX(Dieta[],FineUltimaDieta-InizioRigaDieta-J12,1)&lt;&gt;"",INDEX(Dieta[],FineUltimaDieta-InizioRigaDieta-J12,6),NA())),NA())</f>
        <v>10</v>
      </c>
      <c r="H12" s="6">
        <f ca="1">IFERROR((IF(INDEX(Dieta[],FineUltimaDieta-InizioRigaDieta-J12,1)&lt;&gt;"",INDEX(Dieta[],FineUltimaDieta-InizioRigaDieta-J12,5),NA())),NA())</f>
        <v>48</v>
      </c>
      <c r="I12" s="6">
        <f ca="1">IFERROR((IF(INDEX(Dieta[],FineUltimaDieta-InizioRigaDieta-J12,1)&lt;&gt;"",INDEX(Dieta[],FineUltimaDieta-InizioRigaDieta-J12,4),NA())),NA())</f>
        <v>245</v>
      </c>
      <c r="J12" s="6">
        <v>5</v>
      </c>
    </row>
    <row r="13" spans="2:10" x14ac:dyDescent="0.2">
      <c r="B13" s="3"/>
      <c r="C13" s="3"/>
      <c r="D13" s="5">
        <f ca="1">IFERROR(IF(INDEX(Dieta[],FineUltimaDieta-InizioRigaDieta-J13,1)&lt;&gt;"",INDEX(Dieta[],FineUltimaDieta-InizioRigaDieta-J13,1),""),"")</f>
        <v>44903</v>
      </c>
      <c r="E13" s="6" t="str">
        <f t="shared" ca="1" si="0"/>
        <v/>
      </c>
      <c r="F13" s="6">
        <f ca="1">IFERROR((IF(INDEX(Dieta[],FineUltimaDieta-InizioRigaDieta-J13,1)&lt;&gt;"",INDEX(Dieta[],FineUltimaDieta-InizioRigaDieta-J13,7),NA())),NA())</f>
        <v>5</v>
      </c>
      <c r="G13" s="6">
        <f ca="1">IFERROR((IF(INDEX(Dieta[],FineUltimaDieta-InizioRigaDieta-J13,1)&lt;&gt;"",INDEX(Dieta[],FineUltimaDieta-InizioRigaDieta-J13,6),NA())),NA())</f>
        <v>43</v>
      </c>
      <c r="H13" s="6">
        <f ca="1">IFERROR((IF(INDEX(Dieta[],FineUltimaDieta-InizioRigaDieta-J13,1)&lt;&gt;"",INDEX(Dieta[],FineUltimaDieta-InizioRigaDieta-J13,5),NA())),NA())</f>
        <v>11</v>
      </c>
      <c r="I13" s="6">
        <f ca="1">IFERROR((IF(INDEX(Dieta[],FineUltimaDieta-InizioRigaDieta-J13,1)&lt;&gt;"",INDEX(Dieta[],FineUltimaDieta-InizioRigaDieta-J13,4),NA())),NA())</f>
        <v>247</v>
      </c>
      <c r="J13" s="6">
        <v>4</v>
      </c>
    </row>
    <row r="14" spans="2:10" x14ac:dyDescent="0.2">
      <c r="B14" s="3"/>
      <c r="C14" s="3"/>
      <c r="D14" s="5">
        <f ca="1">IFERROR(IF(INDEX(Dieta[],FineUltimaDieta-InizioRigaDieta-J14,1)&lt;&gt;"",INDEX(Dieta[],FineUltimaDieta-InizioRigaDieta-J14,1),""),"")</f>
        <v>44903</v>
      </c>
      <c r="E14" s="6" t="str">
        <f t="shared" ca="1" si="0"/>
        <v/>
      </c>
      <c r="F14" s="6">
        <f ca="1">IFERROR((IF(INDEX(Dieta[],FineUltimaDieta-InizioRigaDieta-J14,1)&lt;&gt;"",INDEX(Dieta[],FineUltimaDieta-InizioRigaDieta-J14,7),NA())),NA())</f>
        <v>22</v>
      </c>
      <c r="G14" s="6">
        <f ca="1">IFERROR((IF(INDEX(Dieta[],FineUltimaDieta-InizioRigaDieta-J14,1)&lt;&gt;"",INDEX(Dieta[],FineUltimaDieta-InizioRigaDieta-J14,6),NA())),NA())</f>
        <v>32</v>
      </c>
      <c r="H14" s="6">
        <f ca="1">IFERROR((IF(INDEX(Dieta[],FineUltimaDieta-InizioRigaDieta-J14,1)&lt;&gt;"",INDEX(Dieta[],FineUltimaDieta-InizioRigaDieta-J14,5),NA())),NA())</f>
        <v>64</v>
      </c>
      <c r="I14" s="6">
        <f ca="1">IFERROR((IF(INDEX(Dieta[],FineUltimaDieta-InizioRigaDieta-J14,1)&lt;&gt;"",INDEX(Dieta[],FineUltimaDieta-InizioRigaDieta-J14,4),NA())),NA())</f>
        <v>456</v>
      </c>
      <c r="J14" s="6">
        <v>3</v>
      </c>
    </row>
    <row r="15" spans="2:10" x14ac:dyDescent="0.2">
      <c r="B15" s="3"/>
      <c r="C15" s="3"/>
      <c r="D15" s="5">
        <f ca="1">IFERROR(IF(INDEX(Dieta[],FineUltimaDieta-InizioRigaDieta-J15,1)&lt;&gt;"",INDEX(Dieta[],FineUltimaDieta-InizioRigaDieta-J15,1),""),"")</f>
        <v>44904</v>
      </c>
      <c r="E15" s="6" t="str">
        <f t="shared" ca="1" si="0"/>
        <v/>
      </c>
      <c r="F15" s="6">
        <f ca="1">IFERROR((IF(INDEX(Dieta[],FineUltimaDieta-InizioRigaDieta-J15,1)&lt;&gt;"",INDEX(Dieta[],FineUltimaDieta-InizioRigaDieta-J15,7),NA())),NA())</f>
        <v>10</v>
      </c>
      <c r="G15" s="6">
        <f ca="1">IFERROR((IF(INDEX(Dieta[],FineUltimaDieta-InizioRigaDieta-J15,1)&lt;&gt;"",INDEX(Dieta[],FineUltimaDieta-InizioRigaDieta-J15,6),NA())),NA())</f>
        <v>2</v>
      </c>
      <c r="H15" s="6">
        <f ca="1">IFERROR((IF(INDEX(Dieta[],FineUltimaDieta-InizioRigaDieta-J15,1)&lt;&gt;"",INDEX(Dieta[],FineUltimaDieta-InizioRigaDieta-J15,5),NA())),NA())</f>
        <v>10</v>
      </c>
      <c r="I15" s="6">
        <f ca="1">IFERROR((IF(INDEX(Dieta[],FineUltimaDieta-InizioRigaDieta-J15,1)&lt;&gt;"",INDEX(Dieta[],FineUltimaDieta-InizioRigaDieta-J15,4),NA())),NA())</f>
        <v>10</v>
      </c>
      <c r="J15" s="6">
        <v>2</v>
      </c>
    </row>
    <row r="16" spans="2:10" x14ac:dyDescent="0.2">
      <c r="B16" s="3"/>
      <c r="C16" s="3"/>
      <c r="D16" s="5">
        <f ca="1">IFERROR(IF(INDEX(Dieta[],FineUltimaDieta-InizioRigaDieta-J16,1)&lt;&gt;"",INDEX(Dieta[],FineUltimaDieta-InizioRigaDieta-J16,1),""),"")</f>
        <v>44904</v>
      </c>
      <c r="E16" s="6" t="str">
        <f t="shared" ca="1" si="0"/>
        <v/>
      </c>
      <c r="F16" s="6">
        <f ca="1">IFERROR((IF(INDEX(Dieta[],FineUltimaDieta-InizioRigaDieta-J16,1)&lt;&gt;"",INDEX(Dieta[],FineUltimaDieta-InizioRigaDieta-J16,7),NA())),NA())</f>
        <v>5.51</v>
      </c>
      <c r="G16" s="6">
        <f ca="1">IFERROR((IF(INDEX(Dieta[],FineUltimaDieta-InizioRigaDieta-J16,1)&lt;&gt;"",INDEX(Dieta[],FineUltimaDieta-InizioRigaDieta-J16,6),NA())),NA())</f>
        <v>8.81</v>
      </c>
      <c r="H16" s="6">
        <f ca="1">IFERROR((IF(INDEX(Dieta[],FineUltimaDieta-InizioRigaDieta-J16,1)&lt;&gt;"",INDEX(Dieta[],FineUltimaDieta-InizioRigaDieta-J16,5),NA())),NA())</f>
        <v>12.36</v>
      </c>
      <c r="I16" s="6">
        <f ca="1">IFERROR((IF(INDEX(Dieta[],FineUltimaDieta-InizioRigaDieta-J16,1)&lt;&gt;"",INDEX(Dieta[],FineUltimaDieta-InizioRigaDieta-J16,4),NA())),NA())</f>
        <v>135</v>
      </c>
      <c r="J16" s="6">
        <v>1</v>
      </c>
    </row>
    <row r="17" spans="2:10" x14ac:dyDescent="0.2">
      <c r="B17" s="3"/>
      <c r="C17" s="3"/>
      <c r="D17" s="5">
        <f ca="1">IFERROR(IF(INDEX(Dieta[],FineUltimaDieta-InizioRigaDieta-J17,1)&lt;&gt;"",INDEX(Dieta[],FineUltimaDieta-InizioRigaDieta-J17,1),""),"")</f>
        <v>44904</v>
      </c>
      <c r="E17" s="6" t="str">
        <f t="shared" ca="1" si="0"/>
        <v/>
      </c>
      <c r="F17" s="6">
        <f ca="1">IFERROR((IF(INDEX(Dieta[],FineUltimaDieta-InizioRigaDieta-J17,1)&lt;&gt;"",INDEX(Dieta[],FineUltimaDieta-InizioRigaDieta-J17,7),NA())),NA())</f>
        <v>15</v>
      </c>
      <c r="G17" s="6">
        <f ca="1">IFERROR((IF(INDEX(Dieta[],FineUltimaDieta-InizioRigaDieta-J17,1)&lt;&gt;"",INDEX(Dieta[],FineUltimaDieta-InizioRigaDieta-J17,6),NA())),NA())</f>
        <v>5.43</v>
      </c>
      <c r="H17" s="6">
        <f ca="1">IFERROR((IF(INDEX(Dieta[],FineUltimaDieta-InizioRigaDieta-J17,1)&lt;&gt;"",INDEX(Dieta[],FineUltimaDieta-InizioRigaDieta-J17,5),NA())),NA())</f>
        <v>7</v>
      </c>
      <c r="I17" s="6">
        <f ca="1">IFERROR((IF(INDEX(Dieta[],FineUltimaDieta-InizioRigaDieta-J17,1)&lt;&gt;"",INDEX(Dieta[],FineUltimaDieta-InizioRigaDieta-J17,4),NA())),NA())</f>
        <v>184</v>
      </c>
      <c r="J17" s="6">
        <v>0</v>
      </c>
    </row>
    <row r="18" spans="2:10" x14ac:dyDescent="0.2">
      <c r="B18" s="3"/>
      <c r="C18" s="3"/>
      <c r="D18" s="5">
        <f ca="1">IFERROR(IF(INDEX(Dieta[],FineUltimaDieta-InizioRigaDieta-J18,1)&lt;&gt;"",INDEX(Dieta[],FineUltimaDieta-InizioRigaDieta-J18,1)),"")</f>
        <v>44906</v>
      </c>
      <c r="E18" s="6" t="str">
        <f t="shared" ca="1" si="0"/>
        <v/>
      </c>
      <c r="F18" s="6">
        <f ca="1">IFERROR((IF(INDEX(Dieta[],FineUltimaDieta-InizioRigaDieta-J18,1)&lt;&gt;"",INDEX(Dieta[],FineUltimaDieta-InizioRigaDieta-J18,7),NA())),NA())</f>
        <v>21</v>
      </c>
      <c r="G18" s="6">
        <f ca="1">IFERROR((IF(INDEX(Dieta[],FineUltimaDieta-InizioRigaDieta-J18,1)&lt;&gt;"",INDEX(Dieta[],FineUltimaDieta-InizioRigaDieta-J18,6),NA())),NA())</f>
        <v>13.5</v>
      </c>
      <c r="H18" s="6">
        <f ca="1">IFERROR((IF(INDEX(Dieta[],FineUltimaDieta-InizioRigaDieta-J18,1)&lt;&gt;"",INDEX(Dieta[],FineUltimaDieta-InizioRigaDieta-J18,5),NA())),NA())</f>
        <v>62</v>
      </c>
      <c r="I18" s="6">
        <f ca="1">IFERROR((IF(INDEX(Dieta[],FineUltimaDieta-InizioRigaDieta-J18,1)&lt;&gt;"",INDEX(Dieta[],FineUltimaDieta-InizioRigaDieta-J18,4),NA())),NA())</f>
        <v>477</v>
      </c>
      <c r="J18" s="6">
        <v>-1</v>
      </c>
    </row>
    <row r="20" spans="2:10" ht="27" x14ac:dyDescent="0.5">
      <c r="B20" s="37" t="s">
        <v>45</v>
      </c>
      <c r="C20" s="37"/>
      <c r="D20" s="37"/>
      <c r="E20" s="37"/>
      <c r="F20" s="37"/>
      <c r="G20" s="37"/>
      <c r="H20" s="37"/>
      <c r="I20" s="37"/>
      <c r="J20" s="37"/>
    </row>
    <row r="22" spans="2:10" ht="15" x14ac:dyDescent="0.2">
      <c r="B22" s="8" t="s">
        <v>43</v>
      </c>
      <c r="C22" s="8">
        <f>ROW(Esercizi[[#Headers],[DATA]])+1</f>
        <v>4</v>
      </c>
      <c r="D22" s="4" t="s">
        <v>14</v>
      </c>
      <c r="E22" s="4" t="s">
        <v>47</v>
      </c>
      <c r="F22" s="4" t="s">
        <v>36</v>
      </c>
      <c r="G22" s="4" t="s">
        <v>37</v>
      </c>
      <c r="H22" s="4" t="s">
        <v>48</v>
      </c>
    </row>
    <row r="23" spans="2:10" x14ac:dyDescent="0.2">
      <c r="B23" s="8" t="s">
        <v>46</v>
      </c>
      <c r="C23" s="8">
        <f ca="1">MATCH(9.99E+307,Esercizi[DATA])+InizioRigaEsercizi-1</f>
        <v>20</v>
      </c>
      <c r="D23" s="7">
        <f ca="1">IFERROR(IF(INDEX(Esercizi[],FineUltimoEsercizio-InizioRigaEsercizi-H23,1)&lt;&gt;"",INDEX(Esercizi[],FineUltimoEsercizio-InizioRigaEsercizi-H23,1)),"")</f>
        <v>44921</v>
      </c>
      <c r="E23" s="6" t="str">
        <f t="shared" ref="E23:E36" ca="1" si="1">UPPER(TEXT(D23,"GGG"))</f>
        <v/>
      </c>
      <c r="F23" s="15">
        <f ca="1">IFERROR((IF(INDEX(Esercizi[],FineUltimoEsercizio-InizioRigaEsercizi-H23,1)&lt;&gt;"",INDEX(Esercizi[],FineUltimoEsercizio-InizioRigaEsercizi-H23,2),0)),0)</f>
        <v>20</v>
      </c>
      <c r="G23" s="15">
        <f ca="1">IFERROR((IF(INDEX(Esercizi[],FineUltimoEsercizio-InizioRigaEsercizi-H23,2)&lt;&gt;"",INDEX(Esercizi[],FineUltimoEsercizio-InizioRigaEsercizi-H23,3),0)),0)</f>
        <v>195</v>
      </c>
      <c r="H23" s="6">
        <v>-1</v>
      </c>
    </row>
    <row r="24" spans="2:10" x14ac:dyDescent="0.2">
      <c r="B24" s="3"/>
      <c r="C24" s="3"/>
      <c r="D24" s="7">
        <f ca="1">IFERROR(IF(INDEX(Esercizi[],FineUltimoEsercizio-InizioRigaEsercizi-H24,1)&lt;&gt;"",INDEX(Esercizi[],FineUltimoEsercizio-InizioRigaEsercizi-H24,1)),"")</f>
        <v>44920</v>
      </c>
      <c r="E24" s="6" t="str">
        <f t="shared" ca="1" si="1"/>
        <v/>
      </c>
      <c r="F24" s="15">
        <f ca="1">IFERROR((IF(INDEX(Esercizi[],FineUltimoEsercizio-InizioRigaEsercizi-H24,1)&lt;&gt;"",INDEX(Esercizi[],FineUltimoEsercizio-InizioRigaEsercizi-H24,2),0)),0)</f>
        <v>25</v>
      </c>
      <c r="G24" s="15">
        <f ca="1">IFERROR((IF(INDEX(Esercizi[],FineUltimoEsercizio-InizioRigaEsercizi-H24,2)&lt;&gt;"",INDEX(Esercizi[],FineUltimoEsercizio-InizioRigaEsercizi-H24,3),0)),0)</f>
        <v>265</v>
      </c>
      <c r="H24" s="6">
        <v>0</v>
      </c>
    </row>
    <row r="25" spans="2:10" x14ac:dyDescent="0.2">
      <c r="B25" s="3"/>
      <c r="C25" s="3"/>
      <c r="D25" s="7">
        <f ca="1">IFERROR(IF(INDEX(Esercizi[],FineUltimoEsercizio-InizioRigaEsercizi-H25,1)&lt;&gt;"",INDEX(Esercizi[],FineUltimoEsercizio-InizioRigaEsercizi-H25,1)),"")</f>
        <v>44919</v>
      </c>
      <c r="E25" s="6" t="str">
        <f t="shared" ca="1" si="1"/>
        <v/>
      </c>
      <c r="F25" s="15">
        <f ca="1">IFERROR((IF(INDEX(Esercizi[],FineUltimoEsercizio-InizioRigaEsercizi-H25,1)&lt;&gt;"",INDEX(Esercizi[],FineUltimoEsercizio-InizioRigaEsercizi-H25,2),0)),0)</f>
        <v>40</v>
      </c>
      <c r="G25" s="15">
        <f ca="1">IFERROR((IF(INDEX(Esercizi[],FineUltimoEsercizio-InizioRigaEsercizi-H25,2)&lt;&gt;"",INDEX(Esercizi[],FineUltimoEsercizio-InizioRigaEsercizi-H25,3),0)),0)</f>
        <v>290</v>
      </c>
      <c r="H25" s="6">
        <v>1</v>
      </c>
    </row>
    <row r="26" spans="2:10" x14ac:dyDescent="0.2">
      <c r="B26" s="3"/>
      <c r="C26" s="3"/>
      <c r="D26" s="7">
        <f ca="1">IFERROR(IF(INDEX(Esercizi[],FineUltimoEsercizio-InizioRigaEsercizi-H26,1)&lt;&gt;"",INDEX(Esercizi[],FineUltimoEsercizio-InizioRigaEsercizi-H26,1)),"")</f>
        <v>44918</v>
      </c>
      <c r="E26" s="6" t="str">
        <f t="shared" ca="1" si="1"/>
        <v/>
      </c>
      <c r="F26" s="15">
        <f ca="1">IFERROR((IF(INDEX(Esercizi[],FineUltimoEsercizio-InizioRigaEsercizi-H26,1)&lt;&gt;"",INDEX(Esercizi[],FineUltimoEsercizio-InizioRigaEsercizi-H26,2),0)),0)</f>
        <v>35</v>
      </c>
      <c r="G26" s="15">
        <f ca="1">IFERROR((IF(INDEX(Esercizi[],FineUltimoEsercizio-InizioRigaEsercizi-H26,2)&lt;&gt;"",INDEX(Esercizi[],FineUltimoEsercizio-InizioRigaEsercizi-H26,3),0)),0)</f>
        <v>320</v>
      </c>
      <c r="H26" s="6">
        <v>2</v>
      </c>
    </row>
    <row r="27" spans="2:10" x14ac:dyDescent="0.2">
      <c r="B27" s="3"/>
      <c r="C27" s="3"/>
      <c r="D27" s="7">
        <f ca="1">IFERROR(IF(INDEX(Esercizi[],FineUltimoEsercizio-InizioRigaEsercizi-H27,1)&lt;&gt;"",INDEX(Esercizi[],FineUltimoEsercizio-InizioRigaEsercizi-H27,1)),"")</f>
        <v>44917</v>
      </c>
      <c r="E27" s="6" t="str">
        <f t="shared" ca="1" si="1"/>
        <v/>
      </c>
      <c r="F27" s="15">
        <f ca="1">IFERROR((IF(INDEX(Esercizi[],FineUltimoEsercizio-InizioRigaEsercizi-H27,1)&lt;&gt;"",INDEX(Esercizi[],FineUltimoEsercizio-InizioRigaEsercizi-H27,2),0)),0)</f>
        <v>45</v>
      </c>
      <c r="G27" s="15">
        <f ca="1">IFERROR((IF(INDEX(Esercizi[],FineUltimoEsercizio-InizioRigaEsercizi-H27,2)&lt;&gt;"",INDEX(Esercizi[],FineUltimoEsercizio-InizioRigaEsercizi-H27,3),0)),0)</f>
        <v>350</v>
      </c>
      <c r="H27" s="6">
        <v>3</v>
      </c>
    </row>
    <row r="28" spans="2:10" x14ac:dyDescent="0.2">
      <c r="B28" s="3"/>
      <c r="C28" s="3"/>
      <c r="D28" s="7">
        <f ca="1">IFERROR(IF(INDEX(Esercizi[],FineUltimoEsercizio-InizioRigaEsercizi-H28,1)&lt;&gt;"",INDEX(Esercizi[],FineUltimoEsercizio-InizioRigaEsercizi-H28,1)),"")</f>
        <v>44916</v>
      </c>
      <c r="E28" s="6" t="str">
        <f t="shared" ca="1" si="1"/>
        <v/>
      </c>
      <c r="F28" s="15">
        <f ca="1">IFERROR((IF(INDEX(Esercizi[],FineUltimoEsercizio-InizioRigaEsercizi-H28,1)&lt;&gt;"",INDEX(Esercizi[],FineUltimoEsercizio-InizioRigaEsercizi-H28,2),0)),0)</f>
        <v>20</v>
      </c>
      <c r="G28" s="15">
        <f ca="1">IFERROR((IF(INDEX(Esercizi[],FineUltimoEsercizio-InizioRigaEsercizi-H28,2)&lt;&gt;"",INDEX(Esercizi[],FineUltimoEsercizio-InizioRigaEsercizi-H28,3),0)),0)</f>
        <v>295</v>
      </c>
      <c r="H28" s="6">
        <v>4</v>
      </c>
    </row>
    <row r="29" spans="2:10" x14ac:dyDescent="0.2">
      <c r="B29" s="3"/>
      <c r="C29" s="3"/>
      <c r="D29" s="7">
        <f ca="1">IFERROR(IF(INDEX(Esercizi[],FineUltimoEsercizio-InizioRigaEsercizi-H29,1)&lt;&gt;"",INDEX(Esercizi[],FineUltimoEsercizio-InizioRigaEsercizi-H29,1)),"")</f>
        <v>44915</v>
      </c>
      <c r="E29" s="6" t="str">
        <f t="shared" ca="1" si="1"/>
        <v/>
      </c>
      <c r="F29" s="15">
        <f ca="1">IFERROR((IF(INDEX(Esercizi[],FineUltimoEsercizio-InizioRigaEsercizi-H29,1)&lt;&gt;"",INDEX(Esercizi[],FineUltimoEsercizio-InizioRigaEsercizi-H29,2),0)),0)</f>
        <v>40</v>
      </c>
      <c r="G29" s="15">
        <f ca="1">IFERROR((IF(INDEX(Esercizi[],FineUltimoEsercizio-InizioRigaEsercizi-H29,2)&lt;&gt;"",INDEX(Esercizi[],FineUltimoEsercizio-InizioRigaEsercizi-H29,3),0)),0)</f>
        <v>270</v>
      </c>
      <c r="H29" s="6">
        <v>5</v>
      </c>
    </row>
    <row r="30" spans="2:10" x14ac:dyDescent="0.2">
      <c r="B30" s="3"/>
      <c r="C30" s="3"/>
      <c r="D30" s="7">
        <f ca="1">IFERROR(IF(INDEX(Esercizi[],FineUltimoEsercizio-InizioRigaEsercizi-H30,1)&lt;&gt;"",INDEX(Esercizi[],FineUltimoEsercizio-InizioRigaEsercizi-H30,1)),"")</f>
        <v>44914</v>
      </c>
      <c r="E30" s="6" t="str">
        <f t="shared" ca="1" si="1"/>
        <v/>
      </c>
      <c r="F30" s="15">
        <f ca="1">IFERROR((IF(INDEX(Esercizi[],FineUltimoEsercizio-InizioRigaEsercizi-H30,1)&lt;&gt;"",INDEX(Esercizi[],FineUltimoEsercizio-InizioRigaEsercizi-H30,2),0)),0)</f>
        <v>45</v>
      </c>
      <c r="G30" s="15">
        <f ca="1">IFERROR((IF(INDEX(Esercizi[],FineUltimoEsercizio-InizioRigaEsercizi-H30,2)&lt;&gt;"",INDEX(Esercizi[],FineUltimoEsercizio-InizioRigaEsercizi-H30,3),0)),0)</f>
        <v>325</v>
      </c>
      <c r="H30" s="6">
        <v>6</v>
      </c>
    </row>
    <row r="31" spans="2:10" x14ac:dyDescent="0.2">
      <c r="B31" s="3"/>
      <c r="C31" s="3"/>
      <c r="D31" s="7">
        <f ca="1">IFERROR(IF(INDEX(Esercizi[],FineUltimoEsercizio-InizioRigaEsercizi-H31,1)&lt;&gt;"",INDEX(Esercizi[],FineUltimoEsercizio-InizioRigaEsercizi-H31,1)),"")</f>
        <v>44913</v>
      </c>
      <c r="E31" s="6" t="str">
        <f t="shared" ca="1" si="1"/>
        <v/>
      </c>
      <c r="F31" s="15">
        <f ca="1">IFERROR((IF(INDEX(Esercizi[],FineUltimoEsercizio-InizioRigaEsercizi-H31,1)&lt;&gt;"",INDEX(Esercizi[],FineUltimoEsercizio-InizioRigaEsercizi-H31,2),0)),0)</f>
        <v>40</v>
      </c>
      <c r="G31" s="15">
        <f ca="1">IFERROR((IF(INDEX(Esercizi[],FineUltimoEsercizio-InizioRigaEsercizi-H31,2)&lt;&gt;"",INDEX(Esercizi[],FineUltimoEsercizio-InizioRigaEsercizi-H31,3),0)),0)</f>
        <v>175</v>
      </c>
      <c r="H31" s="6">
        <v>7</v>
      </c>
    </row>
    <row r="32" spans="2:10" x14ac:dyDescent="0.2">
      <c r="B32" s="3"/>
      <c r="C32" s="3"/>
      <c r="D32" s="7">
        <f ca="1">IFERROR(IF(INDEX(Esercizi[],FineUltimoEsercizio-InizioRigaEsercizi-H32,1)&lt;&gt;"",INDEX(Esercizi[],FineUltimoEsercizio-InizioRigaEsercizi-H32,1)),"")</f>
        <v>44912</v>
      </c>
      <c r="E32" s="6" t="str">
        <f t="shared" ca="1" si="1"/>
        <v/>
      </c>
      <c r="F32" s="15">
        <f ca="1">IFERROR((IF(INDEX(Esercizi[],FineUltimoEsercizio-InizioRigaEsercizi-H32,1)&lt;&gt;"",INDEX(Esercizi[],FineUltimoEsercizio-InizioRigaEsercizi-H32,2),0)),0)</f>
        <v>30</v>
      </c>
      <c r="G32" s="15">
        <f ca="1">IFERROR((IF(INDEX(Esercizi[],FineUltimoEsercizio-InizioRigaEsercizi-H32,2)&lt;&gt;"",INDEX(Esercizi[],FineUltimoEsercizio-InizioRigaEsercizi-H32,3),0)),0)</f>
        <v>335</v>
      </c>
      <c r="H32" s="6">
        <v>8</v>
      </c>
    </row>
    <row r="33" spans="2:8" x14ac:dyDescent="0.2">
      <c r="B33" s="3"/>
      <c r="C33" s="3"/>
      <c r="D33" s="7">
        <f ca="1">IFERROR(IF(INDEX(Esercizi[],FineUltimoEsercizio-InizioRigaEsercizi-H33,1)&lt;&gt;"",INDEX(Esercizi[],FineUltimoEsercizio-InizioRigaEsercizi-H33,1)),"")</f>
        <v>44911</v>
      </c>
      <c r="E33" s="6" t="str">
        <f t="shared" ca="1" si="1"/>
        <v/>
      </c>
      <c r="F33" s="15">
        <f ca="1">IFERROR((IF(INDEX(Esercizi[],FineUltimoEsercizio-InizioRigaEsercizi-H33,1)&lt;&gt;"",INDEX(Esercizi[],FineUltimoEsercizio-InizioRigaEsercizi-H33,2),0)),0)</f>
        <v>40</v>
      </c>
      <c r="G33" s="15">
        <f ca="1">IFERROR((IF(INDEX(Esercizi[],FineUltimoEsercizio-InizioRigaEsercizi-H33,2)&lt;&gt;"",INDEX(Esercizi[],FineUltimoEsercizio-InizioRigaEsercizi-H33,3),0)),0)</f>
        <v>205</v>
      </c>
      <c r="H33" s="6">
        <v>9</v>
      </c>
    </row>
    <row r="34" spans="2:8" x14ac:dyDescent="0.2">
      <c r="B34" s="3"/>
      <c r="C34" s="3"/>
      <c r="D34" s="7">
        <f ca="1">IFERROR(IF(INDEX(Esercizi[],FineUltimoEsercizio-InizioRigaEsercizi-H34,1)&lt;&gt;"",INDEX(Esercizi[],FineUltimoEsercizio-InizioRigaEsercizi-H34,1)),"")</f>
        <v>44910</v>
      </c>
      <c r="E34" s="6" t="str">
        <f t="shared" ca="1" si="1"/>
        <v/>
      </c>
      <c r="F34" s="15">
        <f ca="1">IFERROR((IF(INDEX(Esercizi[],FineUltimoEsercizio-InizioRigaEsercizi-H34,1)&lt;&gt;"",INDEX(Esercizi[],FineUltimoEsercizio-InizioRigaEsercizi-H34,2),0)),0)</f>
        <v>20</v>
      </c>
      <c r="G34" s="15">
        <f ca="1">IFERROR((IF(INDEX(Esercizi[],FineUltimoEsercizio-InizioRigaEsercizi-H34,2)&lt;&gt;"",INDEX(Esercizi[],FineUltimoEsercizio-InizioRigaEsercizi-H34,3),0)),0)</f>
        <v>285</v>
      </c>
      <c r="H34" s="6">
        <v>10</v>
      </c>
    </row>
    <row r="35" spans="2:8" x14ac:dyDescent="0.2">
      <c r="B35" s="3"/>
      <c r="C35" s="3"/>
      <c r="D35" s="7">
        <f ca="1">IFERROR(IF(INDEX(Esercizi[],FineUltimoEsercizio-InizioRigaEsercizi-H35,1)&lt;&gt;"",INDEX(Esercizi[],FineUltimoEsercizio-InizioRigaEsercizi-H35,1)),"")</f>
        <v>44909</v>
      </c>
      <c r="E35" s="6" t="str">
        <f t="shared" ca="1" si="1"/>
        <v/>
      </c>
      <c r="F35" s="15">
        <f ca="1">IFERROR((IF(INDEX(Esercizi[],FineUltimoEsercizio-InizioRigaEsercizi-H35,1)&lt;&gt;"",INDEX(Esercizi[],FineUltimoEsercizio-InizioRigaEsercizi-H35,2),0)),0)</f>
        <v>25</v>
      </c>
      <c r="G35" s="15">
        <f ca="1">IFERROR((IF(INDEX(Esercizi[],FineUltimoEsercizio-InizioRigaEsercizi-H35,2)&lt;&gt;"",INDEX(Esercizi[],FineUltimoEsercizio-InizioRigaEsercizi-H35,3),0)),0)</f>
        <v>125</v>
      </c>
      <c r="H35" s="6">
        <v>11</v>
      </c>
    </row>
    <row r="36" spans="2:8" x14ac:dyDescent="0.2">
      <c r="B36" s="3"/>
      <c r="C36" s="3"/>
      <c r="D36" s="7">
        <f ca="1">IFERROR(IF(INDEX(Esercizi[],FineUltimoEsercizio-InizioRigaEsercizi-H36,1)&lt;&gt;"",INDEX(Esercizi[],FineUltimoEsercizio-InizioRigaEsercizi-H36,1)),"")</f>
        <v>44908</v>
      </c>
      <c r="E36" s="6" t="str">
        <f t="shared" ca="1" si="1"/>
        <v/>
      </c>
      <c r="F36" s="15">
        <f ca="1">IFERROR((IF(INDEX(Esercizi[],FineUltimoEsercizio-InizioRigaEsercizi-H36,1)&lt;&gt;"",INDEX(Esercizi[],FineUltimoEsercizio-InizioRigaEsercizi-H36,2),0)),0)</f>
        <v>30</v>
      </c>
      <c r="G36" s="15">
        <f ca="1">IFERROR((IF(INDEX(Esercizi[],FineUltimoEsercizio-InizioRigaEsercizi-H36,2)&lt;&gt;"",INDEX(Esercizi[],FineUltimoEsercizio-InizioRigaEsercizi-H36,3),0)),0)</f>
        <v>150</v>
      </c>
      <c r="H36" s="6">
        <v>12</v>
      </c>
    </row>
  </sheetData>
  <dataConsolidate>
    <dataRefs count="1">
      <dataRef ref="F23:G36" sheet="Chart Calculations" r:id="rId1"/>
    </dataRefs>
  </dataConsolidate>
  <mergeCells count="2">
    <mergeCell ref="B2:J2"/>
    <mergeCell ref="B20:J20"/>
  </mergeCells>
  <pageMargins left="0.7" right="0.7" top="0.75" bottom="0.75" header="0.3" footer="0.3"/>
  <pageSetup paperSize="9" scale="98" orientation="portrait" r:id="rId2"/>
  <colBreaks count="1" manualBreakCount="1">
    <brk id="7" max="1048575" man="1"/>
  </colBreak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AB21420A-4373-4636-9911-EC8F32B5E7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895B48FC-EF4F-4024-B209-E229FB20C0E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DDB1D2CD-1D37-42DA-9868-A7124AFFF84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TM04036851</ap:Template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19</vt:i4>
      </vt:variant>
    </vt:vector>
  </ap:HeadingPairs>
  <ap:TitlesOfParts>
    <vt:vector baseType="lpstr" size="23">
      <vt:lpstr>OBIETTIVI</vt:lpstr>
      <vt:lpstr>DIETA</vt:lpstr>
      <vt:lpstr>ESERCIZI</vt:lpstr>
      <vt:lpstr>Calcoli grafico</vt:lpstr>
      <vt:lpstr>DataDiFine</vt:lpstr>
      <vt:lpstr>DataDiInizio</vt:lpstr>
      <vt:lpstr>FineUltimaDieta</vt:lpstr>
      <vt:lpstr>FineUltimoEsercizio</vt:lpstr>
      <vt:lpstr>GiorniPianificati</vt:lpstr>
      <vt:lpstr>InizioRigaDieta</vt:lpstr>
      <vt:lpstr>InizioRigaEsercizi</vt:lpstr>
      <vt:lpstr>IntervalloDateEsercizi</vt:lpstr>
      <vt:lpstr>ObiettivoPeso</vt:lpstr>
      <vt:lpstr>PerditaGiornaliera</vt:lpstr>
      <vt:lpstr>PeriodoDieta</vt:lpstr>
      <vt:lpstr>PeriodoEsercizi</vt:lpstr>
      <vt:lpstr>PesoFinale</vt:lpstr>
      <vt:lpstr>PesoIniziale</vt:lpstr>
      <vt:lpstr>DIETA!Print_Titles</vt:lpstr>
      <vt:lpstr>ESERCIZI!Print_Titles</vt:lpstr>
      <vt:lpstr>Sottotitolo</vt:lpstr>
      <vt:lpstr>TitoloColonna2</vt:lpstr>
      <vt:lpstr>TitoloColonna3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2022-11-06T06:50:33Z</dcterms:created>
  <dcterms:modified xsi:type="dcterms:W3CDTF">2022-12-06T02:11:04Z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