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worksheets/sheet22.xml" ContentType="application/vnd.openxmlformats-officedocument.spreadsheetml.worksheet+xml"/>
  <Override PartName="/xl/tables/table21.xml" ContentType="application/vnd.openxmlformats-officedocument.spreadsheetml.table+xml"/>
  <Override PartName="/xl/worksheets/sheet13.xml" ContentType="application/vnd.openxmlformats-officedocument.spreadsheetml.worksheet+xml"/>
  <Override PartName="/xl/tables/table12.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431E37FF-BAD3-4A84-BF17-5880D519E474}" xr6:coauthVersionLast="47" xr6:coauthVersionMax="47" xr10:uidLastSave="{00000000-0000-0000-0000-000000000000}"/>
  <bookViews>
    <workbookView xWindow="-120" yWindow="-120" windowWidth="29040" windowHeight="17640" xr2:uid="{00000000-000D-0000-FFFF-FFFF00000000}"/>
  </bookViews>
  <sheets>
    <sheet name="Dati del lead" sheetId="2" r:id="rId1"/>
    <sheet name="Vendite previste " sheetId="3" r:id="rId2"/>
    <sheet name="Previsione mensile ponderata" sheetId="4" r:id="rId3"/>
  </sheets>
  <definedNames>
    <definedName name="_xlnm._FilterDatabase" localSheetId="0">'Dati del lead'!$I$5:$I$8</definedName>
    <definedName name="AreaTitoloRiga1..N22">'Vendite previste '!$B$21</definedName>
    <definedName name="DataRegistrazione">'Dati del lead'!$B$3</definedName>
    <definedName name="Nome_società">'Dati del lead'!$B$1</definedName>
    <definedName name="_xlnm.Print_Titles" localSheetId="0">'Dati del lead'!$5:$5</definedName>
    <definedName name="_xlnm.Print_Titles" localSheetId="1">'Vendite previste '!$5:$5</definedName>
    <definedName name="Riga_iniziale">MIN(ROW(DatiDelLead[]))+1</definedName>
    <definedName name="Titolo1">DatiDelLead[[#Headers],[Nome del lead]]</definedName>
    <definedName name="Titolo2">VenditePreviste[[#Headers],[Nome del lead]]</definedName>
    <definedName name="UltimoElemento">MIN(ROW(DatiDelLead[]))+ROWS(DatiDelLead[])-1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I7" i="3"/>
  <c r="I8" i="3"/>
  <c r="I9" i="3"/>
  <c r="I10" i="3"/>
  <c r="I11" i="3"/>
  <c r="I12" i="3"/>
  <c r="I13" i="3"/>
  <c r="I14" i="3"/>
  <c r="I15" i="3"/>
  <c r="I16" i="3"/>
  <c r="I17" i="3"/>
  <c r="I18" i="3"/>
  <c r="I19" i="3"/>
  <c r="L4" i="3"/>
  <c r="I4" i="2"/>
  <c r="J8" i="2"/>
  <c r="J7" i="2"/>
  <c r="J6" i="2"/>
  <c r="N6" i="3" l="1"/>
  <c r="N7" i="3"/>
  <c r="N8" i="3"/>
  <c r="N9" i="3"/>
  <c r="N10" i="3"/>
  <c r="N11" i="3"/>
  <c r="N12" i="3"/>
  <c r="N13" i="3"/>
  <c r="N14" i="3"/>
  <c r="N15" i="3"/>
  <c r="N16" i="3"/>
  <c r="N17" i="3"/>
  <c r="N18" i="3"/>
  <c r="N19" i="3"/>
  <c r="M6" i="3"/>
  <c r="M7" i="3"/>
  <c r="M8" i="3"/>
  <c r="M9" i="3"/>
  <c r="M10" i="3"/>
  <c r="M11" i="3"/>
  <c r="M12" i="3"/>
  <c r="M13" i="3"/>
  <c r="M14" i="3"/>
  <c r="M15" i="3"/>
  <c r="M16" i="3"/>
  <c r="M17" i="3"/>
  <c r="M18" i="3"/>
  <c r="M19" i="3"/>
  <c r="L6" i="3"/>
  <c r="L7" i="3"/>
  <c r="L8" i="3"/>
  <c r="L9" i="3"/>
  <c r="L10" i="3"/>
  <c r="L11" i="3"/>
  <c r="L12" i="3"/>
  <c r="L13" i="3"/>
  <c r="L14" i="3"/>
  <c r="L15" i="3"/>
  <c r="L16" i="3"/>
  <c r="L17" i="3"/>
  <c r="L18" i="3"/>
  <c r="L19" i="3"/>
  <c r="K6" i="3"/>
  <c r="K7" i="3"/>
  <c r="K8" i="3"/>
  <c r="K9" i="3"/>
  <c r="K10" i="3"/>
  <c r="K11" i="3"/>
  <c r="K12" i="3"/>
  <c r="K13" i="3"/>
  <c r="K14" i="3"/>
  <c r="K15" i="3"/>
  <c r="K16" i="3"/>
  <c r="K17" i="3"/>
  <c r="K18" i="3"/>
  <c r="K19" i="3"/>
  <c r="J6" i="3"/>
  <c r="J7" i="3"/>
  <c r="J8" i="3"/>
  <c r="J9" i="3"/>
  <c r="J10" i="3"/>
  <c r="J11" i="3"/>
  <c r="J12" i="3"/>
  <c r="J13" i="3"/>
  <c r="J14" i="3"/>
  <c r="J15" i="3"/>
  <c r="J16" i="3"/>
  <c r="J17" i="3"/>
  <c r="J18" i="3"/>
  <c r="J19" i="3"/>
  <c r="H6" i="3"/>
  <c r="H7" i="3"/>
  <c r="H8" i="3"/>
  <c r="H9" i="3"/>
  <c r="H10" i="3"/>
  <c r="H11" i="3"/>
  <c r="H12" i="3"/>
  <c r="H13" i="3"/>
  <c r="H14" i="3"/>
  <c r="H15" i="3"/>
  <c r="H16" i="3"/>
  <c r="H17" i="3"/>
  <c r="H18" i="3"/>
  <c r="H19" i="3"/>
  <c r="G6" i="3"/>
  <c r="G7" i="3"/>
  <c r="G8" i="3"/>
  <c r="G9" i="3"/>
  <c r="G10" i="3"/>
  <c r="G11" i="3"/>
  <c r="G12" i="3"/>
  <c r="G13" i="3"/>
  <c r="G14" i="3"/>
  <c r="G15" i="3"/>
  <c r="G16" i="3"/>
  <c r="G17" i="3"/>
  <c r="G18" i="3"/>
  <c r="G19" i="3"/>
  <c r="F6" i="3"/>
  <c r="F7" i="3"/>
  <c r="F8" i="3"/>
  <c r="F9" i="3"/>
  <c r="F10" i="3"/>
  <c r="F11" i="3"/>
  <c r="F12" i="3"/>
  <c r="F13" i="3"/>
  <c r="F14" i="3"/>
  <c r="F15" i="3"/>
  <c r="F16" i="3"/>
  <c r="F17" i="3"/>
  <c r="F18" i="3"/>
  <c r="F19" i="3"/>
  <c r="E6" i="3"/>
  <c r="E7" i="3"/>
  <c r="E8" i="3"/>
  <c r="E9" i="3"/>
  <c r="E10" i="3"/>
  <c r="E11" i="3"/>
  <c r="E12" i="3"/>
  <c r="E13" i="3"/>
  <c r="E14" i="3"/>
  <c r="E15" i="3"/>
  <c r="E16" i="3"/>
  <c r="E17" i="3"/>
  <c r="E18" i="3"/>
  <c r="E19" i="3"/>
  <c r="D6" i="3"/>
  <c r="D7" i="3"/>
  <c r="D8" i="3"/>
  <c r="D9" i="3"/>
  <c r="D10" i="3"/>
  <c r="D11" i="3"/>
  <c r="D12" i="3"/>
  <c r="D13" i="3"/>
  <c r="D14" i="3"/>
  <c r="D15" i="3"/>
  <c r="D16" i="3"/>
  <c r="D17" i="3"/>
  <c r="D18" i="3"/>
  <c r="D19" i="3"/>
  <c r="C6" i="3"/>
  <c r="C7" i="3"/>
  <c r="C8" i="3"/>
  <c r="C9" i="3"/>
  <c r="C10" i="3"/>
  <c r="C11" i="3"/>
  <c r="C12" i="3"/>
  <c r="C13" i="3"/>
  <c r="C14" i="3"/>
  <c r="C15" i="3"/>
  <c r="C16" i="3"/>
  <c r="C17" i="3"/>
  <c r="C18" i="3"/>
  <c r="C19" i="3"/>
  <c r="B6" i="3"/>
  <c r="B7" i="3"/>
  <c r="B8" i="3"/>
  <c r="B9" i="3"/>
  <c r="B10" i="3"/>
  <c r="B11" i="3"/>
  <c r="B12" i="3"/>
  <c r="B13" i="3"/>
  <c r="B14" i="3"/>
  <c r="B15" i="3"/>
  <c r="B16" i="3"/>
  <c r="B17" i="3"/>
  <c r="B18" i="3"/>
  <c r="B19" i="3"/>
  <c r="B1" i="4" l="1"/>
  <c r="B1" i="3"/>
  <c r="B3" i="2" l="1"/>
  <c r="B3" i="3" s="1"/>
  <c r="G9" i="2"/>
  <c r="G20" i="3" l="1"/>
  <c r="F20" i="3"/>
  <c r="J20" i="3"/>
  <c r="K20" i="3"/>
  <c r="I20" i="3"/>
  <c r="L20" i="3"/>
  <c r="M20" i="3"/>
  <c r="H20" i="3"/>
  <c r="D20" i="3"/>
  <c r="E20" i="3"/>
  <c r="C20" i="3"/>
  <c r="C21" i="3" s="1"/>
  <c r="J9" i="2"/>
  <c r="D21" i="3" l="1"/>
  <c r="E21" i="3" s="1"/>
  <c r="F21" i="3" s="1"/>
  <c r="G21" i="3" s="1"/>
  <c r="H21" i="3" s="1"/>
  <c r="I21" i="3" s="1"/>
  <c r="J21" i="3" s="1"/>
  <c r="K21" i="3" s="1"/>
  <c r="L21" i="3" s="1"/>
  <c r="M21" i="3" s="1"/>
  <c r="N20" i="3"/>
  <c r="N21" i="3" l="1"/>
</calcChain>
</file>

<file path=xl/sharedStrings.xml><?xml version="1.0" encoding="utf-8"?>
<sst xmlns="http://schemas.openxmlformats.org/spreadsheetml/2006/main" count="41" uniqueCount="37">
  <si>
    <t>Nome società</t>
  </si>
  <si>
    <t>Registro lead dettagliato</t>
  </si>
  <si>
    <t>Nome del lead</t>
  </si>
  <si>
    <t>A. Datum Corporation</t>
  </si>
  <si>
    <t>Adventure Works</t>
  </si>
  <si>
    <t>Alpine Ski House</t>
  </si>
  <si>
    <t>Totale</t>
  </si>
  <si>
    <t>Contatto lead</t>
  </si>
  <si>
    <t>Lead 
Origine</t>
  </si>
  <si>
    <t>Lead 
Area geografica</t>
  </si>
  <si>
    <t>Lead 
Tipo</t>
  </si>
  <si>
    <t>Strategico</t>
  </si>
  <si>
    <t>Tattico</t>
  </si>
  <si>
    <t>Opportunità potenziale</t>
  </si>
  <si>
    <t>Probabilità 
di vendita</t>
  </si>
  <si>
    <t>Previsione 
Chiusura</t>
  </si>
  <si>
    <t>Gennaio</t>
  </si>
  <si>
    <t>Febbraio</t>
  </si>
  <si>
    <t>Marzo</t>
  </si>
  <si>
    <t>RISERVATO</t>
  </si>
  <si>
    <t>Ponderata 
Previsione</t>
  </si>
  <si>
    <t>Vendite previste</t>
  </si>
  <si>
    <t>Totale cumulativo</t>
  </si>
  <si>
    <t>Gennaio 
Previsione</t>
  </si>
  <si>
    <t>Febbraio 
Previsione</t>
  </si>
  <si>
    <t>Marzo 
Previsione</t>
  </si>
  <si>
    <t>Aprile 
Previsione</t>
  </si>
  <si>
    <t>Maggio 
Previsione</t>
  </si>
  <si>
    <t>Giugno 
Previsione</t>
  </si>
  <si>
    <t>Agosto 
Previsione</t>
  </si>
  <si>
    <t>Settembre 
Previsione</t>
  </si>
  <si>
    <t>Ottobre 
Previsione</t>
  </si>
  <si>
    <t>Novembre 
Previsione</t>
  </si>
  <si>
    <t>Dicembre 
Previsione</t>
  </si>
  <si>
    <t>Previsione mensile ponderata</t>
  </si>
  <si>
    <t xml:space="preserve"> </t>
  </si>
  <si>
    <t xml:space="preserve">Luglio Previsione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</si>
</sst>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quot;\ #,##0.00"/>
    <numFmt numFmtId="167" formatCode="&quot;€&quot;\ #,##0"/>
  </numFmts>
  <fonts count="19" x14ac:knownFonts="1">
    <font>
      <sz val="11"/>
      <color theme="1" tint="0.14996795556505021"/>
      <name val="Calibri"/>
      <family val="2"/>
      <scheme val="minor"/>
    </font>
    <font>
      <sz val="11"/>
      <color theme="1"/>
      <name val="Calibri"/>
      <family val="2"/>
      <scheme val="minor"/>
    </font>
    <font>
      <sz val="18"/>
      <color theme="3"/>
      <name val="Cambria"/>
      <family val="1"/>
      <scheme val="major"/>
    </font>
    <font>
      <b/>
      <sz val="11"/>
      <color theme="1" tint="0.24994659260841701"/>
      <name val="Cambria"/>
      <family val="1"/>
      <scheme val="major"/>
    </font>
    <font>
      <b/>
      <sz val="14"/>
      <color theme="1" tint="0.14996795556505021"/>
      <name val="Calibri"/>
      <family val="2"/>
      <scheme val="minor"/>
    </font>
    <font>
      <sz val="11"/>
      <color theme="1" tint="0.14996795556505021"/>
      <name val="Calibri"/>
      <family val="2"/>
      <scheme val="minor"/>
    </font>
    <font>
      <sz val="26"/>
      <color theme="1" tint="0.14996795556505021"/>
      <name val="Cambria"/>
      <family val="2"/>
      <scheme val="maj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3999450666829432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style="thin">
        <color theme="4" tint="-0.499984740745262"/>
      </right>
      <top/>
      <bottom/>
      <diagonal/>
    </border>
    <border>
      <left/>
      <right/>
      <top/>
      <bottom style="medium">
        <color theme="4" tint="-0.24994659260841701"/>
      </bottom>
      <diagonal/>
    </border>
    <border>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horizontal="left" vertical="center" wrapText="1"/>
    </xf>
    <xf numFmtId="0" fontId="2" fillId="2" borderId="3" applyProtection="0">
      <alignment horizontal="left" vertical="center"/>
    </xf>
    <xf numFmtId="14" fontId="3" fillId="0" borderId="0" applyProtection="0">
      <alignment horizontal="left" vertical="center"/>
    </xf>
    <xf numFmtId="0" fontId="4" fillId="0" borderId="0" applyFill="0" applyProtection="0">
      <alignment horizontal="right" vertical="center"/>
    </xf>
    <xf numFmtId="0" fontId="5" fillId="0" borderId="0" applyNumberFormat="0" applyFill="0" applyBorder="0" applyProtection="0">
      <alignment horizontal="right" vertical="center" wrapText="1"/>
    </xf>
    <xf numFmtId="167" fontId="7" fillId="0" borderId="0" applyFill="0" applyBorder="0" applyProtection="0">
      <alignment horizontal="right" vertical="center"/>
    </xf>
    <xf numFmtId="166" fontId="5" fillId="0" borderId="0" applyFill="0" applyBorder="0" applyProtection="0">
      <alignment horizontal="right" vertical="center"/>
    </xf>
    <xf numFmtId="9" fontId="5" fillId="0" borderId="0" applyFont="0" applyFill="0" applyBorder="0" applyProtection="0">
      <alignment horizontal="right" vertical="center"/>
    </xf>
    <xf numFmtId="0" fontId="5" fillId="0" borderId="2" applyNumberFormat="0" applyFont="0" applyFill="0" applyAlignment="0" applyProtection="0">
      <alignment horizontal="right" vertical="center" wrapText="1"/>
    </xf>
    <xf numFmtId="0" fontId="6" fillId="0" borderId="1" applyNumberFormat="0" applyFill="0" applyProtection="0">
      <alignment horizontal="left" vertical="center"/>
    </xf>
    <xf numFmtId="0" fontId="5" fillId="3" borderId="4" applyNumberFormat="0" applyAlignment="0" applyProtection="0"/>
    <xf numFmtId="0" fontId="5" fillId="0" borderId="0" applyNumberFormat="0" applyFont="0" applyFill="0" applyBorder="0">
      <alignment horizontal="left" vertical="center" indent="3"/>
    </xf>
    <xf numFmtId="0" fontId="7" fillId="3" borderId="5" applyNumberFormat="0" applyFont="0" applyFill="0" applyAlignment="0">
      <alignment horizontal="right" vertical="center"/>
    </xf>
    <xf numFmtId="165" fontId="5" fillId="0" borderId="0" applyFont="0" applyFill="0" applyBorder="0" applyAlignment="0" applyProtection="0"/>
    <xf numFmtId="164" fontId="5"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6" applyNumberFormat="0" applyAlignment="0" applyProtection="0"/>
    <xf numFmtId="0" fontId="12" fillId="8" borderId="7" applyNumberFormat="0" applyAlignment="0" applyProtection="0"/>
    <xf numFmtId="0" fontId="13" fillId="8" borderId="6" applyNumberFormat="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0" fontId="5" fillId="10" borderId="10" applyNumberFormat="0" applyFont="0" applyAlignment="0" applyProtection="0"/>
    <xf numFmtId="0" fontId="17" fillId="0" borderId="0" applyNumberFormat="0" applyFill="0" applyBorder="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0">
    <xf numFmtId="0" fontId="0" fillId="0" borderId="0" xfId="0">
      <alignment horizontal="left" vertical="center" wrapText="1"/>
    </xf>
    <xf numFmtId="0" fontId="2" fillId="2" borderId="3" xfId="1">
      <alignment horizontal="left" vertical="center"/>
    </xf>
    <xf numFmtId="14" fontId="3" fillId="0" borderId="0" xfId="2">
      <alignment horizontal="left" vertical="center"/>
    </xf>
    <xf numFmtId="0" fontId="6" fillId="0" borderId="1" xfId="9">
      <alignment horizontal="left" vertical="center"/>
    </xf>
    <xf numFmtId="0" fontId="0" fillId="0" borderId="2" xfId="8" applyFont="1" applyFill="1" applyAlignment="1">
      <alignment horizontal="left" vertical="center" wrapText="1"/>
    </xf>
    <xf numFmtId="166" fontId="5" fillId="0" borderId="0" xfId="6" applyFill="1" applyBorder="1">
      <alignment horizontal="right" vertical="center"/>
    </xf>
    <xf numFmtId="0" fontId="0" fillId="0" borderId="0" xfId="11" applyFont="1" applyFill="1" applyBorder="1">
      <alignment horizontal="left" vertical="center" indent="3"/>
    </xf>
    <xf numFmtId="9" fontId="0" fillId="0" borderId="0" xfId="7" applyFont="1" applyFill="1" applyBorder="1">
      <alignment horizontal="right" vertical="center"/>
    </xf>
    <xf numFmtId="0" fontId="5" fillId="0" borderId="0" xfId="4">
      <alignment horizontal="right" vertical="center" wrapText="1"/>
    </xf>
    <xf numFmtId="0" fontId="4" fillId="0" borderId="0" xfId="3">
      <alignment horizontal="right" vertical="center"/>
    </xf>
    <xf numFmtId="167" fontId="7" fillId="3" borderId="4" xfId="5" applyFill="1" applyBorder="1">
      <alignment horizontal="right" vertical="center"/>
    </xf>
    <xf numFmtId="0" fontId="5" fillId="3" borderId="5" xfId="12" applyFont="1" applyAlignment="1">
      <alignment horizontal="left" vertical="center" wrapText="1"/>
    </xf>
    <xf numFmtId="167" fontId="7" fillId="3" borderId="5" xfId="5" applyFill="1" applyBorder="1">
      <alignment horizontal="right" vertical="center"/>
    </xf>
    <xf numFmtId="167" fontId="7" fillId="0" borderId="0" xfId="5" applyFill="1" applyBorder="1">
      <alignment horizontal="right" vertical="center"/>
    </xf>
    <xf numFmtId="166" fontId="0" fillId="0" borderId="0" xfId="0" applyNumberFormat="1" applyAlignment="1">
      <alignment horizontal="right" vertical="center"/>
    </xf>
    <xf numFmtId="167" fontId="7" fillId="0" borderId="0" xfId="0" applyNumberFormat="1" applyFont="1" applyAlignment="1">
      <alignment horizontal="right" vertical="center"/>
    </xf>
    <xf numFmtId="167" fontId="7" fillId="0" borderId="2" xfId="0" applyNumberFormat="1" applyFont="1" applyBorder="1" applyAlignment="1">
      <alignment horizontal="right" vertical="center"/>
    </xf>
    <xf numFmtId="167" fontId="7" fillId="0" borderId="2" xfId="8" applyNumberFormat="1" applyFont="1" applyFill="1" applyAlignment="1">
      <alignment horizontal="right" vertical="center"/>
    </xf>
    <xf numFmtId="167" fontId="7" fillId="0" borderId="0" xfId="5">
      <alignment horizontal="right" vertical="center"/>
    </xf>
    <xf numFmtId="0" fontId="4" fillId="0" borderId="0" xfId="3">
      <alignment horizontal="right"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Bordo destro" xfId="8" xr:uid="{00000000-0005-0000-0000-00000A000000}"/>
    <cellStyle name="Bordo destro e inferiore" xfId="12" xr:uid="{00000000-0005-0000-0000-000009000000}"/>
    <cellStyle name="Calculation" xfId="20" builtinId="22" customBuiltin="1"/>
    <cellStyle name="Check Cell" xfId="22" builtinId="23" customBuiltin="1"/>
    <cellStyle name="Chiusura previsione" xfId="11" xr:uid="{00000000-0005-0000-0000-000002000000}"/>
    <cellStyle name="Comma" xfId="13" builtinId="3" customBuiltin="1"/>
    <cellStyle name="Comma [0]" xfId="14" builtinId="6" customBuiltin="1"/>
    <cellStyle name="Currency" xfId="5" builtinId="4" customBuiltin="1"/>
    <cellStyle name="Currency [0]" xfId="6" builtinId="7" customBuiltin="1"/>
    <cellStyle name="Explanatory Text" xfId="25" builtinId="53" customBuiltin="1"/>
    <cellStyle name="Good" xfId="1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7" builtinId="5" customBuiltin="1"/>
    <cellStyle name="Title" xfId="9" builtinId="15" customBuiltin="1"/>
    <cellStyle name="Total" xfId="10" builtinId="25" customBuiltin="1"/>
    <cellStyle name="Warning Text" xfId="23" builtinId="11" customBuiltin="1"/>
  </cellStyles>
  <dxfs count="50">
    <dxf>
      <numFmt numFmtId="167" formatCode="&quot;€&quot;\ #,##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67" formatCode="&quot;€&quot;\ #,##0"/>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7" formatCode="&quot;€&quot;\ #,##0"/>
      <alignment horizontal="right" vertical="center" textRotation="0" wrapText="0" indent="0" justifyLastLine="0" shrinkToFit="0" readingOrder="0"/>
      <border diagonalUp="0" diagonalDown="0" outline="0">
        <left/>
        <right style="thin">
          <color theme="4" tint="-0.499984740745262"/>
        </right>
        <top/>
        <bottom/>
      </border>
    </dxf>
    <dxf>
      <font>
        <b val="0"/>
        <i val="0"/>
        <strike val="0"/>
        <condense val="0"/>
        <extend val="0"/>
        <outline val="0"/>
        <shadow val="0"/>
        <u val="none"/>
        <vertAlign val="baseline"/>
        <sz val="11"/>
        <color auto="1"/>
        <name val="Calibri"/>
        <family val="2"/>
        <scheme val="minor"/>
      </font>
      <numFmt numFmtId="167" formatCode="&quot;€&quot;\ #,##0"/>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7" formatCode="&quot;€&quot;\ #,##0"/>
      <alignment horizontal="righ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7" formatCode="&quot;€&quot;\ #,##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7" formatCode="&quot;€&quot;\ #,##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8" formatCode="#,##0\ &quot;€&quo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6" formatCode="&quot;€&quot;\ #,##0.0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6" formatCode="&quot;€&quot;\ #,##0.0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border>
        <right style="thin">
          <color theme="4" tint="-0.499984740745262"/>
        </right>
        <vertical/>
      </border>
    </dxf>
    <dxf>
      <font>
        <color theme="3"/>
      </font>
      <fill>
        <patternFill patternType="solid">
          <fgColor theme="4" tint="0.79998168889431442"/>
          <bgColor theme="4" tint="0.79998168889431442"/>
        </patternFill>
      </fill>
    </dxf>
    <dxf>
      <font>
        <color theme="3"/>
      </font>
      <fill>
        <patternFill patternType="solid">
          <fgColor theme="4" tint="0.79998168889431442"/>
          <bgColor theme="4" tint="0.79998168889431442"/>
        </patternFill>
      </fill>
    </dxf>
    <dxf>
      <font>
        <color theme="3"/>
      </font>
    </dxf>
    <dxf>
      <font>
        <color theme="3"/>
      </font>
      <border>
        <right style="thin">
          <color theme="4" tint="-0.499984740745262"/>
        </right>
        <vertical/>
      </border>
    </dxf>
    <dxf>
      <font>
        <b val="0"/>
        <i val="0"/>
        <color theme="1" tint="0.14996795556505021"/>
      </font>
      <fill>
        <patternFill>
          <bgColor theme="0" tint="-0.14996795556505021"/>
        </patternFill>
      </fill>
      <border>
        <top style="medium">
          <color theme="4" tint="-0.24994659260841701"/>
        </top>
        <bottom style="thick">
          <color theme="4" tint="-0.499984740745262"/>
        </bottom>
      </border>
    </dxf>
    <dxf>
      <font>
        <b val="0"/>
        <i val="0"/>
        <color theme="3"/>
      </font>
      <fill>
        <patternFill patternType="solid">
          <fgColor theme="4"/>
          <bgColor theme="4" tint="0.39994506668294322"/>
        </patternFill>
      </fill>
      <border diagonalUp="0" diagonalDown="0">
        <left/>
        <right/>
        <top style="thick">
          <color theme="4" tint="-0.499984740745262"/>
        </top>
        <bottom style="thin">
          <color theme="4" tint="-0.24994659260841701"/>
        </bottom>
        <vertical/>
        <horizontal/>
      </border>
    </dxf>
    <dxf>
      <font>
        <color theme="3"/>
      </font>
      <fill>
        <patternFill>
          <bgColor theme="0" tint="-4.9989318521683403E-2"/>
        </patternFill>
      </fill>
      <border>
        <left/>
        <right/>
        <top style="thin">
          <color theme="4" tint="-0.24994659260841701"/>
        </top>
        <bottom style="thin">
          <color theme="4" tint="-0.24994659260841701"/>
        </bottom>
        <horizontal style="thin">
          <color theme="4" tint="-0.24994659260841701"/>
        </horizontal>
      </border>
    </dxf>
    <dxf>
      <font>
        <color theme="3"/>
      </font>
      <fill>
        <patternFill patternType="solid">
          <fgColor theme="4" tint="0.79998168889431442"/>
          <bgColor theme="4" tint="0.79998168889431442"/>
        </patternFill>
      </fill>
    </dxf>
    <dxf>
      <font>
        <color theme="3"/>
      </font>
      <fill>
        <patternFill patternType="solid">
          <fgColor theme="4" tint="0.79998168889431442"/>
          <bgColor theme="4" tint="0.79998168889431442"/>
        </patternFill>
      </fill>
    </dxf>
    <dxf>
      <font>
        <color theme="3"/>
      </font>
    </dxf>
    <dxf>
      <font>
        <color theme="3"/>
      </font>
    </dxf>
    <dxf>
      <font>
        <b/>
        <i val="0"/>
        <color theme="3"/>
      </font>
      <fill>
        <patternFill>
          <bgColor theme="0" tint="-0.14996795556505021"/>
        </patternFill>
      </fill>
      <border>
        <top style="double">
          <color theme="4" tint="-0.499984740745262"/>
        </top>
        <bottom style="thick">
          <color theme="4" tint="-0.499984740745262"/>
        </bottom>
      </border>
    </dxf>
    <dxf>
      <font>
        <b/>
        <i val="0"/>
        <color theme="3"/>
      </font>
      <fill>
        <patternFill patternType="solid">
          <fgColor theme="4"/>
          <bgColor theme="4"/>
        </patternFill>
      </fill>
      <border diagonalUp="0" diagonalDown="0">
        <left/>
        <right/>
        <top/>
        <bottom/>
        <vertical/>
        <horizontal/>
      </border>
    </dxf>
    <dxf>
      <font>
        <color theme="3"/>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PivotStyle="PivotStyleLight16">
    <tableStyle name="Registro lead dettagliato"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Vendite previste" pivot="0" count="8"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Element type="firstHeaderCell"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Mensile</c:v>
          </c:tx>
          <c:spPr>
            <a:ln w="38100"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'Vendite previste '!$C$20:$N$20</c:f>
              <c:numCache>
                <c:formatCode>"€"\ #,##0</c:formatCode>
                <c:ptCount val="12"/>
                <c:pt idx="0">
                  <c:v>270000</c:v>
                </c:pt>
                <c:pt idx="1">
                  <c:v>20000</c:v>
                </c:pt>
                <c:pt idx="2">
                  <c:v>20000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E82-4B8C-8617-F5FD126A3E6C}"/>
            </c:ext>
          </c:extLst>
        </c:ser>
        <c:ser>
          <c:idx val="1"/>
          <c:order val="1"/>
          <c:tx>
            <c:v>Cumulativo</c:v>
          </c:tx>
          <c:spPr>
            <a:ln w="38100" cap="rnd">
              <a:solidFill>
                <a:schemeClr val="accent4"/>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'Vendite previste '!$C$21:$N$21</c:f>
              <c:numCache>
                <c:formatCode>"€"\ #,##0</c:formatCode>
                <c:ptCount val="12"/>
                <c:pt idx="0">
                  <c:v>270000</c:v>
                </c:pt>
                <c:pt idx="1">
                  <c:v>290000</c:v>
                </c:pt>
                <c:pt idx="2">
                  <c:v>310000</c:v>
                </c:pt>
                <c:pt idx="3">
                  <c:v>310000</c:v>
                </c:pt>
                <c:pt idx="4">
                  <c:v>310000</c:v>
                </c:pt>
                <c:pt idx="5">
                  <c:v>310000</c:v>
                </c:pt>
                <c:pt idx="6">
                  <c:v>310000</c:v>
                </c:pt>
                <c:pt idx="7">
                  <c:v>310000</c:v>
                </c:pt>
                <c:pt idx="8">
                  <c:v>310000</c:v>
                </c:pt>
                <c:pt idx="9">
                  <c:v>310000</c:v>
                </c:pt>
                <c:pt idx="10">
                  <c:v>310000</c:v>
                </c:pt>
                <c:pt idx="11">
                  <c:v>310000</c:v>
                </c:pt>
              </c:numCache>
            </c:numRef>
          </c:val>
          <c:smooth val="0"/>
          <c:extLst>
            <c:ext xmlns:c16="http://schemas.microsoft.com/office/drawing/2014/chart" uri="{C3380CC4-5D6E-409C-BE32-E72D297353CC}">
              <c16:uniqueId val="{00000001-7E82-4B8C-8617-F5FD126A3E6C}"/>
            </c:ext>
          </c:extLst>
        </c:ser>
        <c:dLbls>
          <c:dLblPos val="ctr"/>
          <c:showLegendKey val="0"/>
          <c:showVal val="1"/>
          <c:showCatName val="0"/>
          <c:showSerName val="0"/>
          <c:showPercent val="0"/>
          <c:showBubbleSize val="0"/>
        </c:dLbls>
        <c:smooth val="0"/>
        <c:axId val="116616584"/>
        <c:axId val="116616968"/>
      </c:lineChart>
      <c:catAx>
        <c:axId val="116616584"/>
        <c:scaling>
          <c:orientation val="minMax"/>
        </c:scaling>
        <c:delete val="0"/>
        <c:axPos val="b"/>
        <c:title>
          <c:tx>
            <c:rich>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Mese</a:t>
                </a:r>
              </a:p>
            </c:rich>
          </c:tx>
          <c:overlay val="0"/>
          <c:spPr>
            <a:noFill/>
            <a:ln>
              <a:noFill/>
            </a:ln>
            <a:effectLst/>
          </c:spPr>
          <c:txPr>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fr-FR"/>
          </a:p>
        </c:txPr>
        <c:crossAx val="116616968"/>
        <c:crosses val="autoZero"/>
        <c:auto val="1"/>
        <c:lblAlgn val="ctr"/>
        <c:lblOffset val="100"/>
        <c:noMultiLvlLbl val="0"/>
      </c:catAx>
      <c:valAx>
        <c:axId val="1166169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Ricavi previsti</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166165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absolute">
    <xdr:from>
      <xdr:col>1</xdr:col>
      <xdr:colOff>238125</xdr:colOff>
      <xdr:row>2</xdr:row>
      <xdr:rowOff>76200</xdr:rowOff>
    </xdr:from>
    <xdr:to>
      <xdr:col>1</xdr:col>
      <xdr:colOff>11296650</xdr:colOff>
      <xdr:row>38</xdr:row>
      <xdr:rowOff>28575</xdr:rowOff>
    </xdr:to>
    <xdr:graphicFrame macro="">
      <xdr:nvGraphicFramePr>
        <xdr:cNvPr id="2" name="Previsione mensile ponderata" descr="Grafico a linee che mostra i ricavi previsti mensili e cumulativi">
          <a:extLst>
            <a:ext uri="{FF2B5EF4-FFF2-40B4-BE49-F238E27FC236}">
              <a16:creationId xmlns:a16="http://schemas.microsoft.com/office/drawing/2014/main" id="{80BFB67B-E508-4D47-97F7-4D187001B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iDelLead" displayName="DatiDelLead" ref="B5:J9" totalsRowCount="1">
  <autoFilter ref="B5:J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Nome del lead" totalsRowLabel="Totale" dataDxfId="34" totalsRowDxfId="33"/>
    <tableColumn id="2" xr3:uid="{00000000-0010-0000-0000-000002000000}" name="Contatto lead" dataDxfId="32" totalsRowDxfId="31"/>
    <tableColumn id="3" xr3:uid="{00000000-0010-0000-0000-000003000000}" name="Lead _x000a_Origine" dataDxfId="30" totalsRowDxfId="29"/>
    <tableColumn id="4" xr3:uid="{00000000-0010-0000-0000-000004000000}" name="Lead _x000a_Area geografica" dataDxfId="28" totalsRowDxfId="27"/>
    <tableColumn id="5" xr3:uid="{00000000-0010-0000-0000-000005000000}" name="Lead _x000a_Tipo" dataDxfId="26" totalsRowDxfId="25"/>
    <tableColumn id="6" xr3:uid="{00000000-0010-0000-0000-000006000000}" name="Opportunità potenziale" totalsRowFunction="sum" dataDxfId="24" totalsRowDxfId="23"/>
    <tableColumn id="7" xr3:uid="{00000000-0010-0000-0000-000007000000}" name="Probabilità _x000a_di vendita" dataDxfId="22" totalsRowDxfId="21"/>
    <tableColumn id="8" xr3:uid="{00000000-0010-0000-0000-000008000000}" name="Previsione _x000a_Chiusura" dataDxfId="20" totalsRowDxfId="19" dataCellStyle="Chiusura previsione"/>
    <tableColumn id="9" xr3:uid="{00000000-0010-0000-0000-000009000000}" name="Ponderata _x000a_Previsione" totalsRowFunction="sum" dataDxfId="18" totalsRowDxfId="17">
      <calculatedColumnFormula>IFERROR(IF(DatiDelLead[[#This Row],[Probabilità 
di vendita]]&lt;&gt;"",DatiDelLead[[#This Row],[Probabilità 
di vendita]]*DatiDelLead[[#This Row],[Opportunità potenziale]],""),"")</calculatedColumnFormula>
    </tableColumn>
  </tableColumns>
  <tableStyleInfo name="Registro lead dettagliato" showFirstColumn="0" showLastColumn="0" showRowStripes="1" showColumnStripes="0"/>
  <extLst>
    <ext xmlns:x14="http://schemas.microsoft.com/office/spreadsheetml/2009/9/main" uri="{504A1905-F514-4f6f-8877-14C23A59335A}">
      <x14:table altTextSummary="Immettere il nome, il contatto e il tipo di lead, l'opportunità potenziale, la probabilità di vendita, il mese di chiusura della previsione e la previsione ponderata. La previsione ponderata viene calcolata automa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nditePreviste" displayName="VenditePreviste" ref="B5:N20" totalsRowCount="1">
  <autoFilter ref="B5:N1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Nome del lead" totalsRowLabel="Totale" dataDxfId="16">
      <calculatedColumnFormula>IFERROR(IF(AND(DatiDelLead[[#This Row],[Nome del lead]] &lt;&gt; "", ROW(VenditePreviste[Nome del lead])&lt;&gt;UltimoElemento),DatiDelLead[Nome del lead], ""),"")</calculatedColumnFormula>
    </tableColumn>
    <tableColumn id="2" xr3:uid="{00000000-0010-0000-0100-000002000000}" name="Gennaio _x000a_Previsione" totalsRowFunction="sum" dataDxfId="15" totalsRowDxfId="4">
      <calculatedColumnFormula>IFERROR(IF(DatiDelLead[[#This Row],[Previsione 
Chiusura]] &lt;&gt;"",IF(DatiDelLead[[#This Row],[Previsione 
Chiusura]]= "Gennaio",DatiDelLead[Ponderata 
Previsione],0),""),"")</calculatedColumnFormula>
    </tableColumn>
    <tableColumn id="3" xr3:uid="{00000000-0010-0000-0100-000003000000}" name="Febbraio _x000a_Previsione" totalsRowFunction="sum" dataDxfId="14" totalsRowDxfId="3">
      <calculatedColumnFormula>IFERROR(IF(DatiDelLead[[#This Row],[Previsione 
Chiusura]] &lt;&gt;"",IF(DatiDelLead[[#This Row],[Previsione 
Chiusura]] = "Febbraio",DatiDelLead[Ponderata 
Previsione],0),""),"")</calculatedColumnFormula>
    </tableColumn>
    <tableColumn id="4" xr3:uid="{00000000-0010-0000-0100-000004000000}" name="Marzo _x000a_Previsione" totalsRowFunction="sum" dataDxfId="13" totalsRowCellStyle="Currency">
      <calculatedColumnFormula>IFERROR(IF(DatiDelLead[[#This Row],[Previsione 
Chiusura]] &lt;&gt;"",IF(DatiDelLead[[#This Row],[Previsione 
Chiusura]] = "Marzo",DatiDelLead[Ponderata 
Previsione],0),""),"")</calculatedColumnFormula>
    </tableColumn>
    <tableColumn id="5" xr3:uid="{00000000-0010-0000-0100-000005000000}" name="Aprile _x000a_Previsione" totalsRowFunction="sum" dataDxfId="12" totalsRowDxfId="2" dataCellStyle="Bordo destro">
      <calculatedColumnFormula>IFERROR(IF(DatiDelLead[[#This Row],[Previsione 
Chiusura]] &lt;&gt;"",IF(DatiDelLead[[#This Row],[Previsione 
Chiusura]] = "Aprile",DatiDelLead[Ponderata 
Previsione],0),""),"")</calculatedColumnFormula>
    </tableColumn>
    <tableColumn id="6" xr3:uid="{00000000-0010-0000-0100-000006000000}" name="Maggio _x000a_Previsione" totalsRowFunction="sum" dataDxfId="11" totalsRowCellStyle="Currency">
      <calculatedColumnFormula>IFERROR(IF(DatiDelLead[[#This Row],[Previsione 
Chiusura]] &lt;&gt;"",IF(DatiDelLead[[#This Row],[Previsione 
Chiusura]] = "Maggio",DatiDelLead[Ponderata 
Previsione],0),""),"")</calculatedColumnFormula>
    </tableColumn>
    <tableColumn id="7" xr3:uid="{00000000-0010-0000-0100-000007000000}" name="Giugno _x000a_Previsione" totalsRowFunction="sum" dataDxfId="10" totalsRowCellStyle="Currency">
      <calculatedColumnFormula>IFERROR(IF(DatiDelLead[[#This Row],[Previsione 
Chiusura]] &lt;&gt;"",IF(DatiDelLead[[#This Row],[Previsione 
Chiusura]] = "Giugno",DatiDelLead[Ponderata 
Previsione],0),""),"")</calculatedColumnFormula>
    </tableColumn>
    <tableColumn id="8" xr3:uid="{00000000-0010-0000-0100-000008000000}" name="Luglio Previsione " totalsRowFunction="sum" dataDxfId="0" totalsRowCellStyle="Currency">
      <calculatedColumnFormula>IFERROR(IF(DatiDelLead[[#This Row],[Previsione 
Chiusura]] &lt;&gt;"",IF(DatiDelLead[[#This Row],[Previsione 
Chiusura]] = "Luglio",DatiDelLead[Ponderata 
Previsione],0),""),"")</calculatedColumnFormula>
    </tableColumn>
    <tableColumn id="9" xr3:uid="{00000000-0010-0000-0100-000009000000}" name="Agosto _x000a_Previsione" totalsRowFunction="sum" dataDxfId="9" totalsRowDxfId="1" dataCellStyle="Bordo destro">
      <calculatedColumnFormula>IFERROR(IF(DatiDelLead[[#This Row],[Previsione 
Chiusura]] &lt;&gt;"",IF(DatiDelLead[[#This Row],[Previsione 
Chiusura]] = "Agosto",DatiDelLead[Ponderata 
Previsione],0),""),"")</calculatedColumnFormula>
    </tableColumn>
    <tableColumn id="10" xr3:uid="{00000000-0010-0000-0100-00000A000000}" name="Settembre _x000a_Previsione" totalsRowFunction="sum" dataDxfId="8" totalsRowCellStyle="Currency">
      <calculatedColumnFormula>IFERROR(IF(DatiDelLead[[#This Row],[Previsione 
Chiusura]] &lt;&gt;"",IF(DatiDelLead[[#This Row],[Previsione 
Chiusura]] = "Settembre",DatiDelLead[Ponderata 
Previsione],0),""),"")</calculatedColumnFormula>
    </tableColumn>
    <tableColumn id="11" xr3:uid="{00000000-0010-0000-0100-00000B000000}" name="Ottobre _x000a_Previsione" totalsRowFunction="sum" dataDxfId="7" totalsRowCellStyle="Currency">
      <calculatedColumnFormula>IFERROR(IF(DatiDelLead[[#This Row],[Previsione 
Chiusura]] &lt;&gt;"",IF(DatiDelLead[[#This Row],[Previsione 
Chiusura]] = "Ottobre",DatiDelLead[Ponderata 
Previsione],0),""),"")</calculatedColumnFormula>
    </tableColumn>
    <tableColumn id="12" xr3:uid="{00000000-0010-0000-0100-00000C000000}" name="Novembre _x000a_Previsione" totalsRowFunction="sum" dataDxfId="6" totalsRowCellStyle="Currency">
      <calculatedColumnFormula>IFERROR(IF(DatiDelLead[[#This Row],[Previsione 
Chiusura]] &lt;&gt;"",IF(DatiDelLead[[#This Row],[Previsione 
Chiusura]] = "Novembre",DatiDelLead[Ponderata 
Previsione],0),""),"")</calculatedColumnFormula>
    </tableColumn>
    <tableColumn id="13" xr3:uid="{00000000-0010-0000-0100-00000D000000}" name="Dicembre _x000a_Previsione" totalsRowFunction="sum" dataDxfId="5" totalsRowCellStyle="Currency">
      <calculatedColumnFormula>IFERROR(IF(DatiDelLead[[#This Row],[Previsione 
Chiusura]] &lt;&gt;"",IF(DatiDelLead[[#This Row],[Previsione 
Chiusura]] = "Dicembre",DatiDelLead[Ponderata 
Previsione],0),""),"")</calculatedColumnFormula>
    </tableColumn>
  </tableColumns>
  <tableStyleInfo name="Vendite previste" showFirstColumn="1" showLastColumn="0" showRowStripes="0" showColumnStripes="0"/>
  <extLst>
    <ext xmlns:x14="http://schemas.microsoft.com/office/spreadsheetml/2009/9/main" uri="{504A1905-F514-4f6f-8877-14C23A59335A}">
      <x14:table altTextSummary="Il nome del lead e la previsione per ogni mese, ad esempio la previsione per gennaio, febbraio e così via, vengono aggiornati automaticamente in questa tabella Vendite previste usando i dati presenti nel foglio di lavoro Dati dei lead"/>
    </ext>
  </extLst>
</table>
</file>

<file path=xl/theme/theme11.xml><?xml version="1.0" encoding="utf-8"?>
<a:theme xmlns:a="http://schemas.openxmlformats.org/drawingml/2006/main" name="Office Theme">
  <a:themeElements>
    <a:clrScheme name="Detailed leads tracking">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Detailed leads tracking">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B1:J9"/>
  <sheetViews>
    <sheetView showGridLines="0" tabSelected="1" zoomScaleNormal="100" workbookViewId="0"/>
  </sheetViews>
  <sheetFormatPr defaultRowHeight="30" customHeight="1" x14ac:dyDescent="0.25"/>
  <cols>
    <col min="1" max="1" width="2.7109375" customWidth="1"/>
    <col min="2" max="2" width="29.85546875" customWidth="1"/>
    <col min="3" max="3" width="22" customWidth="1"/>
    <col min="4" max="4" width="13.7109375" customWidth="1"/>
    <col min="5" max="5" width="17.5703125" customWidth="1"/>
    <col min="6" max="6" width="12.28515625" customWidth="1"/>
    <col min="7" max="7" width="22.5703125" customWidth="1"/>
    <col min="8" max="8" width="11.7109375" customWidth="1"/>
    <col min="9" max="9" width="14.85546875" customWidth="1"/>
    <col min="10" max="10" width="20.7109375" customWidth="1"/>
    <col min="11" max="11" width="2.7109375" customWidth="1"/>
  </cols>
  <sheetData>
    <row r="1" spans="2:10" ht="54.95" customHeight="1" thickBot="1" x14ac:dyDescent="0.3">
      <c r="B1" s="3" t="s">
        <v>0</v>
      </c>
      <c r="C1" s="3"/>
      <c r="D1" s="3"/>
      <c r="E1" s="3"/>
      <c r="F1" s="3"/>
      <c r="G1" s="3"/>
      <c r="H1" s="3"/>
      <c r="I1" s="3"/>
      <c r="J1" s="3"/>
    </row>
    <row r="2" spans="2:10" ht="33.950000000000003" customHeight="1" thickTop="1" thickBot="1" x14ac:dyDescent="0.3">
      <c r="B2" s="1" t="s">
        <v>1</v>
      </c>
      <c r="C2" s="1"/>
      <c r="D2" s="1"/>
      <c r="E2" s="1"/>
      <c r="F2" s="1"/>
      <c r="G2" s="1"/>
      <c r="H2" s="1"/>
      <c r="I2" s="1"/>
      <c r="J2" s="1"/>
    </row>
    <row r="3" spans="2:10" ht="30" customHeight="1" x14ac:dyDescent="0.25">
      <c r="B3" s="2">
        <f ca="1">TODAY()</f>
        <v>44653</v>
      </c>
    </row>
    <row r="4" spans="2:10" ht="30" customHeight="1" x14ac:dyDescent="0.25">
      <c r="B4" s="9"/>
      <c r="C4" s="9"/>
      <c r="D4" s="9"/>
      <c r="E4" s="9"/>
      <c r="F4" s="9"/>
      <c r="G4" s="9"/>
      <c r="H4" s="9"/>
      <c r="I4" s="9" t="str">
        <f>Nome_società</f>
        <v>Nome società</v>
      </c>
      <c r="J4" s="9" t="s">
        <v>19</v>
      </c>
    </row>
    <row r="5" spans="2:10" ht="30" customHeight="1" x14ac:dyDescent="0.25">
      <c r="B5" t="s">
        <v>2</v>
      </c>
      <c r="C5" t="s">
        <v>7</v>
      </c>
      <c r="D5" t="s">
        <v>8</v>
      </c>
      <c r="E5" t="s">
        <v>9</v>
      </c>
      <c r="F5" t="s">
        <v>10</v>
      </c>
      <c r="G5" s="8" t="s">
        <v>13</v>
      </c>
      <c r="H5" s="8" t="s">
        <v>14</v>
      </c>
      <c r="I5" s="8" t="s">
        <v>15</v>
      </c>
      <c r="J5" s="8" t="s">
        <v>20</v>
      </c>
    </row>
    <row r="6" spans="2:10" ht="30" customHeight="1" x14ac:dyDescent="0.25">
      <c r="B6" t="s">
        <v>3</v>
      </c>
      <c r="F6" t="s">
        <v>11</v>
      </c>
      <c r="G6" s="5">
        <v>300000</v>
      </c>
      <c r="H6" s="7">
        <v>0.9</v>
      </c>
      <c r="I6" s="6" t="s">
        <v>16</v>
      </c>
      <c r="J6" s="5">
        <f>IFERROR(IF(DatiDelLead[[#This Row],[Probabilità 
di vendita]]&lt;&gt;"",DatiDelLead[[#This Row],[Probabilità 
di vendita]]*DatiDelLead[[#This Row],[Opportunità potenziale]],""),"")</f>
        <v>270000</v>
      </c>
    </row>
    <row r="7" spans="2:10" ht="30" customHeight="1" x14ac:dyDescent="0.25">
      <c r="B7" t="s">
        <v>4</v>
      </c>
      <c r="F7" t="s">
        <v>11</v>
      </c>
      <c r="G7" s="5">
        <v>200000</v>
      </c>
      <c r="H7" s="7">
        <v>0.1</v>
      </c>
      <c r="I7" s="6" t="s">
        <v>17</v>
      </c>
      <c r="J7" s="5">
        <f>IFERROR(IF(DatiDelLead[[#This Row],[Probabilità 
di vendita]]&lt;&gt;"",DatiDelLead[[#This Row],[Probabilità 
di vendita]]*DatiDelLead[[#This Row],[Opportunità potenziale]],""),"")</f>
        <v>20000</v>
      </c>
    </row>
    <row r="8" spans="2:10" ht="30" customHeight="1" x14ac:dyDescent="0.25">
      <c r="B8" t="s">
        <v>5</v>
      </c>
      <c r="F8" t="s">
        <v>12</v>
      </c>
      <c r="G8" s="5">
        <v>100000</v>
      </c>
      <c r="H8" s="7">
        <v>0.2</v>
      </c>
      <c r="I8" s="6" t="s">
        <v>18</v>
      </c>
      <c r="J8" s="5">
        <f>IFERROR(IF(DatiDelLead[[#This Row],[Probabilità 
di vendita]]&lt;&gt;"",DatiDelLead[[#This Row],[Probabilità 
di vendita]]*DatiDelLead[[#This Row],[Opportunità potenziale]],""),"")</f>
        <v>20000</v>
      </c>
    </row>
    <row r="9" spans="2:10" ht="30" customHeight="1" x14ac:dyDescent="0.25">
      <c r="B9" t="s">
        <v>6</v>
      </c>
      <c r="G9" s="14">
        <f>SUBTOTAL(109,DatiDelLead[Opportunità potenziale])</f>
        <v>600000</v>
      </c>
      <c r="J9" s="14">
        <f>SUBTOTAL(109,DatiDelLead[Ponderata 
Previsione])</f>
        <v>310000</v>
      </c>
    </row>
  </sheetData>
  <dataValidations count="15">
    <dataValidation allowBlank="1" showInputMessage="1" showErrorMessage="1" prompt="Tener traccia dei lead in questa cartella di lavoro. Immettere i lead in questo foglio di lavoro. La previsione ponderata per ogni lead potenziale viene aggiornata automaticamente" sqref="A1" xr:uid="{00000000-0002-0000-0000-000000000000}"/>
    <dataValidation allowBlank="1" showInputMessage="1" showErrorMessage="1" prompt="Immettere il nome della società in questa cella" sqref="B1" xr:uid="{00000000-0002-0000-0000-000001000000}"/>
    <dataValidation allowBlank="1" showInputMessage="1" showErrorMessage="1" prompt="Questa cella contiene il titolo del foglio di lavoro" sqref="B2" xr:uid="{00000000-0002-0000-0000-000002000000}"/>
    <dataValidation allowBlank="1" showInputMessage="1" showErrorMessage="1" prompt="Immettere la data in questa cella" sqref="B3" xr:uid="{00000000-0002-0000-0000-000003000000}"/>
    <dataValidation allowBlank="1" showInputMessage="1" showErrorMessage="1" prompt="Immettere il nome del lead in questa colonna sotto questa intestazione" sqref="B5" xr:uid="{00000000-0002-0000-0000-000004000000}"/>
    <dataValidation allowBlank="1" showInputMessage="1" showErrorMessage="1" prompt="Immettere il contatto del lead in questa colonna sotto questa intestazione" sqref="C5" xr:uid="{00000000-0002-0000-0000-000005000000}"/>
    <dataValidation allowBlank="1" showInputMessage="1" showErrorMessage="1" prompt="Immettere l'origine del lead in questa colonna sotto questa intestazione" sqref="D5" xr:uid="{00000000-0002-0000-0000-000006000000}"/>
    <dataValidation allowBlank="1" showInputMessage="1" showErrorMessage="1" prompt="Immettere l'area geografica del lead in questa colonna sotto questa intestazione" sqref="E5" xr:uid="{00000000-0002-0000-0000-000007000000}"/>
    <dataValidation allowBlank="1" showInputMessage="1" showErrorMessage="1" prompt="Immettere il tipo di lead in questa colonna sotto questa intestazione" sqref="F5" xr:uid="{00000000-0002-0000-0000-000008000000}"/>
    <dataValidation allowBlank="1" showInputMessage="1" showErrorMessage="1" prompt="Immettere l'opportunità potenziale in questa colonna sotto questa intestazione" sqref="G5" xr:uid="{00000000-0002-0000-0000-000009000000}"/>
    <dataValidation allowBlank="1" showInputMessage="1" showErrorMessage="1" prompt="Immettere la probabilità di vendita in questa colonna sotto questa intestazione" sqref="H5" xr:uid="{00000000-0002-0000-0000-00000A000000}"/>
    <dataValidation allowBlank="1" showInputMessage="1" showErrorMessage="1" prompt="La previsione ponderata in base all'opportunità potenziale e alla percentuale di probabilità di vendita viene calcolata automaticamente in questa colonna sotto questa intestazione" sqref="J5" xr:uid="{00000000-0002-0000-0000-00000B000000}"/>
    <dataValidation allowBlank="1" showInputMessage="1" showErrorMessage="1" prompt="Il nome della società viene aggiornato automaticamente in questa cella in base al nome della società immesso nella cella B1" sqref="B4:I4" xr:uid="{00000000-0002-0000-0000-00000C000000}"/>
    <dataValidation allowBlank="1" showInputMessage="1" showErrorMessage="1" prompt="Selezionare il mese di chiusura della previsione in questa colonna sotto questa intestazione. Premere ALT+freccia GIÙ per aprire l'elenco a discesa e poi INVIO per effettuare una selezione" sqref="I5" xr:uid="{00000000-0002-0000-0000-00000D000000}"/>
    <dataValidation type="list" errorStyle="warning" allowBlank="1" showInputMessage="1" showErrorMessage="1" error="Selezionare un mese dall'elenco. Seleziona ANNULLA, quindi premi ALT+freccia GIÙ per aprire l'elenco a discesa e poi INVIO per effettuare una selezione" sqref="I6:I8" xr:uid="{00000000-0002-0000-0000-00000E000000}">
      <formula1>"Gennaio, Febbraio, Marzo, Aprile, Maggio, Giugno, Luglio, Agosto, Settembre, Ottobre, Novembre, Dicembre"</formula1>
    </dataValidation>
  </dataValidations>
  <printOptions horizontalCentered="1"/>
  <pageMargins left="0.4" right="0.4" top="0.4" bottom="0.4" header="0.3" footer="0.3"/>
  <pageSetup paperSize="9" scale="82" fitToHeight="0" orientation="landscape"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22"/>
  <sheetViews>
    <sheetView showGridLines="0" zoomScaleNormal="100" workbookViewId="0"/>
  </sheetViews>
  <sheetFormatPr defaultRowHeight="30" customHeight="1" x14ac:dyDescent="0.25"/>
  <cols>
    <col min="1" max="1" width="2.7109375" customWidth="1"/>
    <col min="2" max="2" width="25.7109375" customWidth="1"/>
    <col min="3" max="14" width="11.7109375" customWidth="1"/>
    <col min="15" max="15" width="2.7109375" customWidth="1"/>
  </cols>
  <sheetData>
    <row r="1" spans="2:14" ht="54.95" customHeight="1" thickBot="1" x14ac:dyDescent="0.3">
      <c r="B1" s="3" t="str">
        <f>Nome_società</f>
        <v>Nome società</v>
      </c>
      <c r="C1" s="3"/>
      <c r="D1" s="3"/>
      <c r="E1" s="3"/>
      <c r="F1" s="3"/>
      <c r="G1" s="3"/>
      <c r="H1" s="3"/>
      <c r="I1" s="3"/>
      <c r="J1" s="3"/>
      <c r="K1" s="3"/>
      <c r="L1" s="3"/>
      <c r="M1" s="3"/>
      <c r="N1" s="3"/>
    </row>
    <row r="2" spans="2:14" ht="33.950000000000003" customHeight="1" thickTop="1" thickBot="1" x14ac:dyDescent="0.3">
      <c r="B2" s="1" t="s">
        <v>21</v>
      </c>
      <c r="C2" s="1"/>
      <c r="D2" s="1"/>
      <c r="E2" s="1"/>
      <c r="F2" s="1"/>
      <c r="G2" s="1"/>
      <c r="H2" s="1"/>
      <c r="I2" s="1"/>
      <c r="J2" s="1"/>
      <c r="K2" s="1"/>
      <c r="L2" s="1"/>
      <c r="M2" s="1"/>
      <c r="N2" s="1"/>
    </row>
    <row r="3" spans="2:14" ht="30" customHeight="1" x14ac:dyDescent="0.25">
      <c r="B3" s="2">
        <f ca="1">DataRegistrazione</f>
        <v>44653</v>
      </c>
    </row>
    <row r="4" spans="2:14" ht="30" customHeight="1" x14ac:dyDescent="0.25">
      <c r="B4" s="9"/>
      <c r="C4" s="9"/>
      <c r="D4" s="9"/>
      <c r="E4" s="9"/>
      <c r="F4" s="9"/>
      <c r="G4" s="9"/>
      <c r="H4" s="9"/>
      <c r="I4" s="9"/>
      <c r="J4" s="9"/>
      <c r="K4" s="9"/>
      <c r="L4" s="9" t="str">
        <f>Nome_società</f>
        <v>Nome società</v>
      </c>
      <c r="M4" s="19" t="s">
        <v>19</v>
      </c>
      <c r="N4" s="19"/>
    </row>
    <row r="5" spans="2:14" ht="30" customHeight="1" x14ac:dyDescent="0.25">
      <c r="B5" t="s">
        <v>2</v>
      </c>
      <c r="C5" t="s">
        <v>23</v>
      </c>
      <c r="D5" t="s">
        <v>24</v>
      </c>
      <c r="E5" t="s">
        <v>25</v>
      </c>
      <c r="F5" s="4" t="s">
        <v>26</v>
      </c>
      <c r="G5" t="s">
        <v>27</v>
      </c>
      <c r="H5" t="s">
        <v>28</v>
      </c>
      <c r="I5" t="s">
        <v>36</v>
      </c>
      <c r="J5" s="4" t="s">
        <v>29</v>
      </c>
      <c r="K5" t="s">
        <v>30</v>
      </c>
      <c r="L5" t="s">
        <v>31</v>
      </c>
      <c r="M5" t="s">
        <v>32</v>
      </c>
      <c r="N5" t="s">
        <v>33</v>
      </c>
    </row>
    <row r="6" spans="2:14" ht="30" customHeight="1" x14ac:dyDescent="0.25">
      <c r="B6" t="str">
        <f>IFERROR(IF(AND(DatiDelLead[[#This Row],[Nome del lead]] &lt;&gt; "", ROW(VenditePreviste[Nome del lead])&lt;&gt;UltimoElemento),DatiDelLead[Nome del lead], ""),"")</f>
        <v>A. Datum Corporation</v>
      </c>
      <c r="C6" s="13">
        <f>IFERROR(IF(DatiDelLead[[#This Row],[Previsione 
Chiusura]] &lt;&gt;"",IF(DatiDelLead[[#This Row],[Previsione 
Chiusura]]= "Gennaio",DatiDelLead[Ponderata 
Previsione],0),""),"")</f>
        <v>270000</v>
      </c>
      <c r="D6" s="13">
        <f>IFERROR(IF(DatiDelLead[[#This Row],[Previsione 
Chiusura]] &lt;&gt;"",IF(DatiDelLead[[#This Row],[Previsione 
Chiusura]] = "Febbraio",DatiDelLead[Ponderata 
Previsione],0),""),"")</f>
        <v>0</v>
      </c>
      <c r="E6" s="13">
        <f>IFERROR(IF(DatiDelLead[[#This Row],[Previsione 
Chiusura]] &lt;&gt;"",IF(DatiDelLead[[#This Row],[Previsione 
Chiusura]] = "Marzo",DatiDelLead[Ponderata 
Previsione],0),""),"")</f>
        <v>0</v>
      </c>
      <c r="F6" s="17">
        <f>IFERROR(IF(DatiDelLead[[#This Row],[Previsione 
Chiusura]] &lt;&gt;"",IF(DatiDelLead[[#This Row],[Previsione 
Chiusura]] = "Aprile",DatiDelLead[Ponderata 
Previsione],0),""),"")</f>
        <v>0</v>
      </c>
      <c r="G6" s="13">
        <f>IFERROR(IF(DatiDelLead[[#This Row],[Previsione 
Chiusura]] &lt;&gt;"",IF(DatiDelLead[[#This Row],[Previsione 
Chiusura]] = "Maggio",DatiDelLead[Ponderata 
Previsione],0),""),"")</f>
        <v>0</v>
      </c>
      <c r="H6" s="13">
        <f>IFERROR(IF(DatiDelLead[[#This Row],[Previsione 
Chiusura]] &lt;&gt;"",IF(DatiDelLead[[#This Row],[Previsione 
Chiusura]] = "Giugno",DatiDelLead[Ponderata 
Previsione],0),""),"")</f>
        <v>0</v>
      </c>
      <c r="I6" s="13">
        <f>IFERROR(IF(DatiDelLead[[#This Row],[Previsione 
Chiusura]] &lt;&gt;"",IF(DatiDelLead[[#This Row],[Previsione 
Chiusura]] = "Luglio",DatiDelLead[Ponderata 
Previsione],0),""),"")</f>
        <v>0</v>
      </c>
      <c r="J6" s="17">
        <f>IFERROR(IF(DatiDelLead[[#This Row],[Previsione 
Chiusura]] &lt;&gt;"",IF(DatiDelLead[[#This Row],[Previsione 
Chiusura]] = "Agosto",DatiDelLead[Ponderata 
Previsione],0),""),"")</f>
        <v>0</v>
      </c>
      <c r="K6" s="13">
        <f>IFERROR(IF(DatiDelLead[[#This Row],[Previsione 
Chiusura]] &lt;&gt;"",IF(DatiDelLead[[#This Row],[Previsione 
Chiusura]] = "Settembre",DatiDelLead[Ponderata 
Previsione],0),""),"")</f>
        <v>0</v>
      </c>
      <c r="L6" s="13">
        <f>IFERROR(IF(DatiDelLead[[#This Row],[Previsione 
Chiusura]] &lt;&gt;"",IF(DatiDelLead[[#This Row],[Previsione 
Chiusura]] = "Ottobre",DatiDelLead[Ponderata 
Previsione],0),""),"")</f>
        <v>0</v>
      </c>
      <c r="M6" s="13">
        <f>IFERROR(IF(DatiDelLead[[#This Row],[Previsione 
Chiusura]] &lt;&gt;"",IF(DatiDelLead[[#This Row],[Previsione 
Chiusura]] = "Novembre",DatiDelLead[Ponderata 
Previsione],0),""),"")</f>
        <v>0</v>
      </c>
      <c r="N6" s="13">
        <f>IFERROR(IF(DatiDelLead[[#This Row],[Previsione 
Chiusura]] &lt;&gt;"",IF(DatiDelLead[[#This Row],[Previsione 
Chiusura]] = "Dicembre",DatiDelLead[Ponderata 
Previsione],0),""),"")</f>
        <v>0</v>
      </c>
    </row>
    <row r="7" spans="2:14" ht="30" customHeight="1" x14ac:dyDescent="0.25">
      <c r="B7" t="str">
        <f>IFERROR(IF(AND(DatiDelLead[[#This Row],[Nome del lead]] &lt;&gt; "", ROW(VenditePreviste[Nome del lead])&lt;&gt;UltimoElemento),DatiDelLead[Nome del lead], ""),"")</f>
        <v>Adventure Works</v>
      </c>
      <c r="C7" s="13">
        <f>IFERROR(IF(DatiDelLead[[#This Row],[Previsione 
Chiusura]] &lt;&gt;"",IF(DatiDelLead[[#This Row],[Previsione 
Chiusura]]= "Gennaio",DatiDelLead[Ponderata 
Previsione],0),""),"")</f>
        <v>0</v>
      </c>
      <c r="D7" s="13">
        <f>IFERROR(IF(DatiDelLead[[#This Row],[Previsione 
Chiusura]] &lt;&gt;"",IF(DatiDelLead[[#This Row],[Previsione 
Chiusura]] = "Febbraio",DatiDelLead[Ponderata 
Previsione],0),""),"")</f>
        <v>20000</v>
      </c>
      <c r="E7" s="13">
        <f>IFERROR(IF(DatiDelLead[[#This Row],[Previsione 
Chiusura]] &lt;&gt;"",IF(DatiDelLead[[#This Row],[Previsione 
Chiusura]] = "Marzo",DatiDelLead[Ponderata 
Previsione],0),""),"")</f>
        <v>0</v>
      </c>
      <c r="F7" s="17">
        <f>IFERROR(IF(DatiDelLead[[#This Row],[Previsione 
Chiusura]] &lt;&gt;"",IF(DatiDelLead[[#This Row],[Previsione 
Chiusura]] = "Aprile",DatiDelLead[Ponderata 
Previsione],0),""),"")</f>
        <v>0</v>
      </c>
      <c r="G7" s="13">
        <f>IFERROR(IF(DatiDelLead[[#This Row],[Previsione 
Chiusura]] &lt;&gt;"",IF(DatiDelLead[[#This Row],[Previsione 
Chiusura]] = "Maggio",DatiDelLead[Ponderata 
Previsione],0),""),"")</f>
        <v>0</v>
      </c>
      <c r="H7" s="13">
        <f>IFERROR(IF(DatiDelLead[[#This Row],[Previsione 
Chiusura]] &lt;&gt;"",IF(DatiDelLead[[#This Row],[Previsione 
Chiusura]] = "Giugno",DatiDelLead[Ponderata 
Previsione],0),""),"")</f>
        <v>0</v>
      </c>
      <c r="I7" s="13">
        <f>IFERROR(IF(DatiDelLead[[#This Row],[Previsione 
Chiusura]] &lt;&gt;"",IF(DatiDelLead[[#This Row],[Previsione 
Chiusura]] = "Luglio",DatiDelLead[Ponderata 
Previsione],0),""),"")</f>
        <v>0</v>
      </c>
      <c r="J7" s="17">
        <f>IFERROR(IF(DatiDelLead[[#This Row],[Previsione 
Chiusura]] &lt;&gt;"",IF(DatiDelLead[[#This Row],[Previsione 
Chiusura]] = "Agosto",DatiDelLead[Ponderata 
Previsione],0),""),"")</f>
        <v>0</v>
      </c>
      <c r="K7" s="13">
        <f>IFERROR(IF(DatiDelLead[[#This Row],[Previsione 
Chiusura]] &lt;&gt;"",IF(DatiDelLead[[#This Row],[Previsione 
Chiusura]] = "Settembre",DatiDelLead[Ponderata 
Previsione],0),""),"")</f>
        <v>0</v>
      </c>
      <c r="L7" s="13">
        <f>IFERROR(IF(DatiDelLead[[#This Row],[Previsione 
Chiusura]] &lt;&gt;"",IF(DatiDelLead[[#This Row],[Previsione 
Chiusura]] = "Ottobre",DatiDelLead[Ponderata 
Previsione],0),""),"")</f>
        <v>0</v>
      </c>
      <c r="M7" s="13">
        <f>IFERROR(IF(DatiDelLead[[#This Row],[Previsione 
Chiusura]] &lt;&gt;"",IF(DatiDelLead[[#This Row],[Previsione 
Chiusura]] = "Novembre",DatiDelLead[Ponderata 
Previsione],0),""),"")</f>
        <v>0</v>
      </c>
      <c r="N7" s="13">
        <f>IFERROR(IF(DatiDelLead[[#This Row],[Previsione 
Chiusura]] &lt;&gt;"",IF(DatiDelLead[[#This Row],[Previsione 
Chiusura]] = "Dicembre",DatiDelLead[Ponderata 
Previsione],0),""),"")</f>
        <v>0</v>
      </c>
    </row>
    <row r="8" spans="2:14" ht="30" customHeight="1" x14ac:dyDescent="0.25">
      <c r="B8" t="str">
        <f>IFERROR(IF(AND(DatiDelLead[[#This Row],[Nome del lead]] &lt;&gt; "", ROW(VenditePreviste[Nome del lead])&lt;&gt;UltimoElemento),DatiDelLead[Nome del lead], ""),"")</f>
        <v>Alpine Ski House</v>
      </c>
      <c r="C8" s="13">
        <f>IFERROR(IF(DatiDelLead[[#This Row],[Previsione 
Chiusura]] &lt;&gt;"",IF(DatiDelLead[[#This Row],[Previsione 
Chiusura]]= "Gennaio",DatiDelLead[Ponderata 
Previsione],0),""),"")</f>
        <v>0</v>
      </c>
      <c r="D8" s="13">
        <f>IFERROR(IF(DatiDelLead[[#This Row],[Previsione 
Chiusura]] &lt;&gt;"",IF(DatiDelLead[[#This Row],[Previsione 
Chiusura]] = "Febbraio",DatiDelLead[Ponderata 
Previsione],0),""),"")</f>
        <v>0</v>
      </c>
      <c r="E8" s="13">
        <f>IFERROR(IF(DatiDelLead[[#This Row],[Previsione 
Chiusura]] &lt;&gt;"",IF(DatiDelLead[[#This Row],[Previsione 
Chiusura]] = "Marzo",DatiDelLead[Ponderata 
Previsione],0),""),"")</f>
        <v>20000</v>
      </c>
      <c r="F8" s="17">
        <f>IFERROR(IF(DatiDelLead[[#This Row],[Previsione 
Chiusura]] &lt;&gt;"",IF(DatiDelLead[[#This Row],[Previsione 
Chiusura]] = "Aprile",DatiDelLead[Ponderata 
Previsione],0),""),"")</f>
        <v>0</v>
      </c>
      <c r="G8" s="13">
        <f>IFERROR(IF(DatiDelLead[[#This Row],[Previsione 
Chiusura]] &lt;&gt;"",IF(DatiDelLead[[#This Row],[Previsione 
Chiusura]] = "Maggio",DatiDelLead[Ponderata 
Previsione],0),""),"")</f>
        <v>0</v>
      </c>
      <c r="H8" s="13">
        <f>IFERROR(IF(DatiDelLead[[#This Row],[Previsione 
Chiusura]] &lt;&gt;"",IF(DatiDelLead[[#This Row],[Previsione 
Chiusura]] = "Giugno",DatiDelLead[Ponderata 
Previsione],0),""),"")</f>
        <v>0</v>
      </c>
      <c r="I8" s="13">
        <f>IFERROR(IF(DatiDelLead[[#This Row],[Previsione 
Chiusura]] &lt;&gt;"",IF(DatiDelLead[[#This Row],[Previsione 
Chiusura]] = "Luglio",DatiDelLead[Ponderata 
Previsione],0),""),"")</f>
        <v>0</v>
      </c>
      <c r="J8" s="17">
        <f>IFERROR(IF(DatiDelLead[[#This Row],[Previsione 
Chiusura]] &lt;&gt;"",IF(DatiDelLead[[#This Row],[Previsione 
Chiusura]] = "Agosto",DatiDelLead[Ponderata 
Previsione],0),""),"")</f>
        <v>0</v>
      </c>
      <c r="K8" s="13">
        <f>IFERROR(IF(DatiDelLead[[#This Row],[Previsione 
Chiusura]] &lt;&gt;"",IF(DatiDelLead[[#This Row],[Previsione 
Chiusura]] = "Settembre",DatiDelLead[Ponderata 
Previsione],0),""),"")</f>
        <v>0</v>
      </c>
      <c r="L8" s="13">
        <f>IFERROR(IF(DatiDelLead[[#This Row],[Previsione 
Chiusura]] &lt;&gt;"",IF(DatiDelLead[[#This Row],[Previsione 
Chiusura]] = "Ottobre",DatiDelLead[Ponderata 
Previsione],0),""),"")</f>
        <v>0</v>
      </c>
      <c r="M8" s="13">
        <f>IFERROR(IF(DatiDelLead[[#This Row],[Previsione 
Chiusura]] &lt;&gt;"",IF(DatiDelLead[[#This Row],[Previsione 
Chiusura]] = "Novembre",DatiDelLead[Ponderata 
Previsione],0),""),"")</f>
        <v>0</v>
      </c>
      <c r="N8" s="13">
        <f>IFERROR(IF(DatiDelLead[[#This Row],[Previsione 
Chiusura]] &lt;&gt;"",IF(DatiDelLead[[#This Row],[Previsione 
Chiusura]] = "Dicembre",DatiDelLead[Ponderata 
Previsione],0),""),"")</f>
        <v>0</v>
      </c>
    </row>
    <row r="9" spans="2:14" ht="30" customHeight="1" x14ac:dyDescent="0.25">
      <c r="B9" t="str">
        <f>IFERROR(IF(AND(DatiDelLead[[#This Row],[Nome del lead]] &lt;&gt; "", ROW(VenditePreviste[Nome del lead])&lt;&gt;UltimoElemento),DatiDelLead[Nome del lead], ""),"")</f>
        <v/>
      </c>
      <c r="C9" s="13" t="str">
        <f>IFERROR(IF(DatiDelLead[[#This Row],[Previsione 
Chiusura]] &lt;&gt;"",IF(DatiDelLead[[#This Row],[Previsione 
Chiusura]]= "Gennaio",DatiDelLead[Ponderata 
Previsione],0),""),"")</f>
        <v/>
      </c>
      <c r="D9" s="13" t="str">
        <f>IFERROR(IF(DatiDelLead[[#This Row],[Previsione 
Chiusura]] &lt;&gt;"",IF(DatiDelLead[[#This Row],[Previsione 
Chiusura]] = "Febbraio",DatiDelLead[Ponderata 
Previsione],0),""),"")</f>
        <v/>
      </c>
      <c r="E9" s="13" t="str">
        <f>IFERROR(IF(DatiDelLead[[#This Row],[Previsione 
Chiusura]] &lt;&gt;"",IF(DatiDelLead[[#This Row],[Previsione 
Chiusura]] = "Marzo",DatiDelLead[Ponderata 
Previsione],0),""),"")</f>
        <v/>
      </c>
      <c r="F9" s="17" t="str">
        <f>IFERROR(IF(DatiDelLead[[#This Row],[Previsione 
Chiusura]] &lt;&gt;"",IF(DatiDelLead[[#This Row],[Previsione 
Chiusura]] = "Aprile",DatiDelLead[Ponderata 
Previsione],0),""),"")</f>
        <v/>
      </c>
      <c r="G9" s="13" t="str">
        <f>IFERROR(IF(DatiDelLead[[#This Row],[Previsione 
Chiusura]] &lt;&gt;"",IF(DatiDelLead[[#This Row],[Previsione 
Chiusura]] = "Maggio",DatiDelLead[Ponderata 
Previsione],0),""),"")</f>
        <v/>
      </c>
      <c r="H9" s="13" t="str">
        <f>IFERROR(IF(DatiDelLead[[#This Row],[Previsione 
Chiusura]] &lt;&gt;"",IF(DatiDelLead[[#This Row],[Previsione 
Chiusura]] = "Giugno",DatiDelLead[Ponderata 
Previsione],0),""),"")</f>
        <v/>
      </c>
      <c r="I9" s="13" t="str">
        <f>IFERROR(IF(DatiDelLead[[#This Row],[Previsione 
Chiusura]] &lt;&gt;"",IF(DatiDelLead[[#This Row],[Previsione 
Chiusura]] = "Luglio",DatiDelLead[Ponderata 
Previsione],0),""),"")</f>
        <v/>
      </c>
      <c r="J9" s="17" t="str">
        <f>IFERROR(IF(DatiDelLead[[#This Row],[Previsione 
Chiusura]] &lt;&gt;"",IF(DatiDelLead[[#This Row],[Previsione 
Chiusura]] = "Agosto",DatiDelLead[Ponderata 
Previsione],0),""),"")</f>
        <v/>
      </c>
      <c r="K9" s="13" t="str">
        <f>IFERROR(IF(DatiDelLead[[#This Row],[Previsione 
Chiusura]] &lt;&gt;"",IF(DatiDelLead[[#This Row],[Previsione 
Chiusura]] = "Settembre",DatiDelLead[Ponderata 
Previsione],0),""),"")</f>
        <v/>
      </c>
      <c r="L9" s="13" t="str">
        <f>IFERROR(IF(DatiDelLead[[#This Row],[Previsione 
Chiusura]] &lt;&gt;"",IF(DatiDelLead[[#This Row],[Previsione 
Chiusura]] = "Ottobre",DatiDelLead[Ponderata 
Previsione],0),""),"")</f>
        <v/>
      </c>
      <c r="M9" s="13" t="str">
        <f>IFERROR(IF(DatiDelLead[[#This Row],[Previsione 
Chiusura]] &lt;&gt;"",IF(DatiDelLead[[#This Row],[Previsione 
Chiusura]] = "Novembre",DatiDelLead[Ponderata 
Previsione],0),""),"")</f>
        <v/>
      </c>
      <c r="N9" s="13" t="str">
        <f>IFERROR(IF(DatiDelLead[[#This Row],[Previsione 
Chiusura]] &lt;&gt;"",IF(DatiDelLead[[#This Row],[Previsione 
Chiusura]] = "Dicembre",DatiDelLead[Ponderata 
Previsione],0),""),"")</f>
        <v/>
      </c>
    </row>
    <row r="10" spans="2:14" ht="30" customHeight="1" x14ac:dyDescent="0.25">
      <c r="B10" t="str">
        <f>IFERROR(IF(AND(DatiDelLead[[#This Row],[Nome del lead]] &lt;&gt; "", ROW(VenditePreviste[Nome del lead])&lt;&gt;UltimoElemento),DatiDelLead[Nome del lead], ""),"")</f>
        <v/>
      </c>
      <c r="C10" s="13" t="str">
        <f>IFERROR(IF(DatiDelLead[[#This Row],[Previsione 
Chiusura]] &lt;&gt;"",IF(DatiDelLead[[#This Row],[Previsione 
Chiusura]]= "Gennaio",DatiDelLead[Ponderata 
Previsione],0),""),"")</f>
        <v/>
      </c>
      <c r="D10" s="13" t="str">
        <f>IFERROR(IF(DatiDelLead[[#This Row],[Previsione 
Chiusura]] &lt;&gt;"",IF(DatiDelLead[[#This Row],[Previsione 
Chiusura]] = "Febbraio",DatiDelLead[Ponderata 
Previsione],0),""),"")</f>
        <v/>
      </c>
      <c r="E10" s="13" t="str">
        <f>IFERROR(IF(DatiDelLead[[#This Row],[Previsione 
Chiusura]] &lt;&gt;"",IF(DatiDelLead[[#This Row],[Previsione 
Chiusura]] = "Marzo",DatiDelLead[Ponderata 
Previsione],0),""),"")</f>
        <v/>
      </c>
      <c r="F10" s="17" t="str">
        <f>IFERROR(IF(DatiDelLead[[#This Row],[Previsione 
Chiusura]] &lt;&gt;"",IF(DatiDelLead[[#This Row],[Previsione 
Chiusura]] = "Aprile",DatiDelLead[Ponderata 
Previsione],0),""),"")</f>
        <v/>
      </c>
      <c r="G10" s="13" t="str">
        <f>IFERROR(IF(DatiDelLead[[#This Row],[Previsione 
Chiusura]] &lt;&gt;"",IF(DatiDelLead[[#This Row],[Previsione 
Chiusura]] = "Maggio",DatiDelLead[Ponderata 
Previsione],0),""),"")</f>
        <v/>
      </c>
      <c r="H10" s="13" t="str">
        <f>IFERROR(IF(DatiDelLead[[#This Row],[Previsione 
Chiusura]] &lt;&gt;"",IF(DatiDelLead[[#This Row],[Previsione 
Chiusura]] = "Giugno",DatiDelLead[Ponderata 
Previsione],0),""),"")</f>
        <v/>
      </c>
      <c r="I10" s="13" t="str">
        <f>IFERROR(IF(DatiDelLead[[#This Row],[Previsione 
Chiusura]] &lt;&gt;"",IF(DatiDelLead[[#This Row],[Previsione 
Chiusura]] = "Luglio",DatiDelLead[Ponderata 
Previsione],0),""),"")</f>
        <v/>
      </c>
      <c r="J10" s="17" t="str">
        <f>IFERROR(IF(DatiDelLead[[#This Row],[Previsione 
Chiusura]] &lt;&gt;"",IF(DatiDelLead[[#This Row],[Previsione 
Chiusura]] = "Agosto",DatiDelLead[Ponderata 
Previsione],0),""),"")</f>
        <v/>
      </c>
      <c r="K10" s="13" t="str">
        <f>IFERROR(IF(DatiDelLead[[#This Row],[Previsione 
Chiusura]] &lt;&gt;"",IF(DatiDelLead[[#This Row],[Previsione 
Chiusura]] = "Settembre",DatiDelLead[Ponderata 
Previsione],0),""),"")</f>
        <v/>
      </c>
      <c r="L10" s="13" t="str">
        <f>IFERROR(IF(DatiDelLead[[#This Row],[Previsione 
Chiusura]] &lt;&gt;"",IF(DatiDelLead[[#This Row],[Previsione 
Chiusura]] = "Ottobre",DatiDelLead[Ponderata 
Previsione],0),""),"")</f>
        <v/>
      </c>
      <c r="M10" s="13" t="str">
        <f>IFERROR(IF(DatiDelLead[[#This Row],[Previsione 
Chiusura]] &lt;&gt;"",IF(DatiDelLead[[#This Row],[Previsione 
Chiusura]] = "Novembre",DatiDelLead[Ponderata 
Previsione],0),""),"")</f>
        <v/>
      </c>
      <c r="N10" s="13" t="str">
        <f>IFERROR(IF(DatiDelLead[[#This Row],[Previsione 
Chiusura]] &lt;&gt;"",IF(DatiDelLead[[#This Row],[Previsione 
Chiusura]] = "Dicembre",DatiDelLead[Ponderata 
Previsione],0),""),"")</f>
        <v/>
      </c>
    </row>
    <row r="11" spans="2:14" ht="30" customHeight="1" x14ac:dyDescent="0.25">
      <c r="B11" t="str">
        <f>IFERROR(IF(AND(DatiDelLead[[#This Row],[Nome del lead]] &lt;&gt; "", ROW(VenditePreviste[Nome del lead])&lt;&gt;UltimoElemento),DatiDelLead[Nome del lead], ""),"")</f>
        <v/>
      </c>
      <c r="C11" s="13" t="str">
        <f>IFERROR(IF(DatiDelLead[[#This Row],[Previsione 
Chiusura]] &lt;&gt;"",IF(DatiDelLead[[#This Row],[Previsione 
Chiusura]]= "Gennaio",DatiDelLead[Ponderata 
Previsione],0),""),"")</f>
        <v/>
      </c>
      <c r="D11" s="13" t="str">
        <f>IFERROR(IF(DatiDelLead[[#This Row],[Previsione 
Chiusura]] &lt;&gt;"",IF(DatiDelLead[[#This Row],[Previsione 
Chiusura]] = "Febbraio",DatiDelLead[Ponderata 
Previsione],0),""),"")</f>
        <v/>
      </c>
      <c r="E11" s="13" t="str">
        <f>IFERROR(IF(DatiDelLead[[#This Row],[Previsione 
Chiusura]] &lt;&gt;"",IF(DatiDelLead[[#This Row],[Previsione 
Chiusura]] = "Marzo",DatiDelLead[Ponderata 
Previsione],0),""),"")</f>
        <v/>
      </c>
      <c r="F11" s="17" t="str">
        <f>IFERROR(IF(DatiDelLead[[#This Row],[Previsione 
Chiusura]] &lt;&gt;"",IF(DatiDelLead[[#This Row],[Previsione 
Chiusura]] = "Aprile",DatiDelLead[Ponderata 
Previsione],0),""),"")</f>
        <v/>
      </c>
      <c r="G11" s="13" t="str">
        <f>IFERROR(IF(DatiDelLead[[#This Row],[Previsione 
Chiusura]] &lt;&gt;"",IF(DatiDelLead[[#This Row],[Previsione 
Chiusura]] = "Maggio",DatiDelLead[Ponderata 
Previsione],0),""),"")</f>
        <v/>
      </c>
      <c r="H11" s="13" t="str">
        <f>IFERROR(IF(DatiDelLead[[#This Row],[Previsione 
Chiusura]] &lt;&gt;"",IF(DatiDelLead[[#This Row],[Previsione 
Chiusura]] = "Giugno",DatiDelLead[Ponderata 
Previsione],0),""),"")</f>
        <v/>
      </c>
      <c r="I11" s="13" t="str">
        <f>IFERROR(IF(DatiDelLead[[#This Row],[Previsione 
Chiusura]] &lt;&gt;"",IF(DatiDelLead[[#This Row],[Previsione 
Chiusura]] = "Luglio",DatiDelLead[Ponderata 
Previsione],0),""),"")</f>
        <v/>
      </c>
      <c r="J11" s="17" t="str">
        <f>IFERROR(IF(DatiDelLead[[#This Row],[Previsione 
Chiusura]] &lt;&gt;"",IF(DatiDelLead[[#This Row],[Previsione 
Chiusura]] = "Agosto",DatiDelLead[Ponderata 
Previsione],0),""),"")</f>
        <v/>
      </c>
      <c r="K11" s="13" t="str">
        <f>IFERROR(IF(DatiDelLead[[#This Row],[Previsione 
Chiusura]] &lt;&gt;"",IF(DatiDelLead[[#This Row],[Previsione 
Chiusura]] = "Settembre",DatiDelLead[Ponderata 
Previsione],0),""),"")</f>
        <v/>
      </c>
      <c r="L11" s="13" t="str">
        <f>IFERROR(IF(DatiDelLead[[#This Row],[Previsione 
Chiusura]] &lt;&gt;"",IF(DatiDelLead[[#This Row],[Previsione 
Chiusura]] = "Ottobre",DatiDelLead[Ponderata 
Previsione],0),""),"")</f>
        <v/>
      </c>
      <c r="M11" s="13" t="str">
        <f>IFERROR(IF(DatiDelLead[[#This Row],[Previsione 
Chiusura]] &lt;&gt;"",IF(DatiDelLead[[#This Row],[Previsione 
Chiusura]] = "Novembre",DatiDelLead[Ponderata 
Previsione],0),""),"")</f>
        <v/>
      </c>
      <c r="N11" s="13" t="str">
        <f>IFERROR(IF(DatiDelLead[[#This Row],[Previsione 
Chiusura]] &lt;&gt;"",IF(DatiDelLead[[#This Row],[Previsione 
Chiusura]] = "Dicembre",DatiDelLead[Ponderata 
Previsione],0),""),"")</f>
        <v/>
      </c>
    </row>
    <row r="12" spans="2:14" ht="30" customHeight="1" x14ac:dyDescent="0.25">
      <c r="B12" t="str">
        <f>IFERROR(IF(AND(DatiDelLead[[#This Row],[Nome del lead]] &lt;&gt; "", ROW(VenditePreviste[Nome del lead])&lt;&gt;UltimoElemento),DatiDelLead[Nome del lead], ""),"")</f>
        <v/>
      </c>
      <c r="C12" s="13" t="str">
        <f>IFERROR(IF(DatiDelLead[[#This Row],[Previsione 
Chiusura]] &lt;&gt;"",IF(DatiDelLead[[#This Row],[Previsione 
Chiusura]]= "Gennaio",DatiDelLead[Ponderata 
Previsione],0),""),"")</f>
        <v/>
      </c>
      <c r="D12" s="13" t="str">
        <f>IFERROR(IF(DatiDelLead[[#This Row],[Previsione 
Chiusura]] &lt;&gt;"",IF(DatiDelLead[[#This Row],[Previsione 
Chiusura]] = "Febbraio",DatiDelLead[Ponderata 
Previsione],0),""),"")</f>
        <v/>
      </c>
      <c r="E12" s="13" t="str">
        <f>IFERROR(IF(DatiDelLead[[#This Row],[Previsione 
Chiusura]] &lt;&gt;"",IF(DatiDelLead[[#This Row],[Previsione 
Chiusura]] = "Marzo",DatiDelLead[Ponderata 
Previsione],0),""),"")</f>
        <v/>
      </c>
      <c r="F12" s="17" t="str">
        <f>IFERROR(IF(DatiDelLead[[#This Row],[Previsione 
Chiusura]] &lt;&gt;"",IF(DatiDelLead[[#This Row],[Previsione 
Chiusura]] = "Aprile",DatiDelLead[Ponderata 
Previsione],0),""),"")</f>
        <v/>
      </c>
      <c r="G12" s="13" t="str">
        <f>IFERROR(IF(DatiDelLead[[#This Row],[Previsione 
Chiusura]] &lt;&gt;"",IF(DatiDelLead[[#This Row],[Previsione 
Chiusura]] = "Maggio",DatiDelLead[Ponderata 
Previsione],0),""),"")</f>
        <v/>
      </c>
      <c r="H12" s="13" t="str">
        <f>IFERROR(IF(DatiDelLead[[#This Row],[Previsione 
Chiusura]] &lt;&gt;"",IF(DatiDelLead[[#This Row],[Previsione 
Chiusura]] = "Giugno",DatiDelLead[Ponderata 
Previsione],0),""),"")</f>
        <v/>
      </c>
      <c r="I12" s="13" t="str">
        <f>IFERROR(IF(DatiDelLead[[#This Row],[Previsione 
Chiusura]] &lt;&gt;"",IF(DatiDelLead[[#This Row],[Previsione 
Chiusura]] = "Luglio",DatiDelLead[Ponderata 
Previsione],0),""),"")</f>
        <v/>
      </c>
      <c r="J12" s="17" t="str">
        <f>IFERROR(IF(DatiDelLead[[#This Row],[Previsione 
Chiusura]] &lt;&gt;"",IF(DatiDelLead[[#This Row],[Previsione 
Chiusura]] = "Agosto",DatiDelLead[Ponderata 
Previsione],0),""),"")</f>
        <v/>
      </c>
      <c r="K12" s="13" t="str">
        <f>IFERROR(IF(DatiDelLead[[#This Row],[Previsione 
Chiusura]] &lt;&gt;"",IF(DatiDelLead[[#This Row],[Previsione 
Chiusura]] = "Settembre",DatiDelLead[Ponderata 
Previsione],0),""),"")</f>
        <v/>
      </c>
      <c r="L12" s="13" t="str">
        <f>IFERROR(IF(DatiDelLead[[#This Row],[Previsione 
Chiusura]] &lt;&gt;"",IF(DatiDelLead[[#This Row],[Previsione 
Chiusura]] = "Ottobre",DatiDelLead[Ponderata 
Previsione],0),""),"")</f>
        <v/>
      </c>
      <c r="M12" s="13" t="str">
        <f>IFERROR(IF(DatiDelLead[[#This Row],[Previsione 
Chiusura]] &lt;&gt;"",IF(DatiDelLead[[#This Row],[Previsione 
Chiusura]] = "Novembre",DatiDelLead[Ponderata 
Previsione],0),""),"")</f>
        <v/>
      </c>
      <c r="N12" s="13" t="str">
        <f>IFERROR(IF(DatiDelLead[[#This Row],[Previsione 
Chiusura]] &lt;&gt;"",IF(DatiDelLead[[#This Row],[Previsione 
Chiusura]] = "Dicembre",DatiDelLead[Ponderata 
Previsione],0),""),"")</f>
        <v/>
      </c>
    </row>
    <row r="13" spans="2:14" ht="30" customHeight="1" x14ac:dyDescent="0.25">
      <c r="B13" t="str">
        <f>IFERROR(IF(AND(DatiDelLead[[#This Row],[Nome del lead]] &lt;&gt; "", ROW(VenditePreviste[Nome del lead])&lt;&gt;UltimoElemento),DatiDelLead[Nome del lead], ""),"")</f>
        <v/>
      </c>
      <c r="C13" s="13" t="str">
        <f>IFERROR(IF(DatiDelLead[[#This Row],[Previsione 
Chiusura]] &lt;&gt;"",IF(DatiDelLead[[#This Row],[Previsione 
Chiusura]]= "Gennaio",DatiDelLead[Ponderata 
Previsione],0),""),"")</f>
        <v/>
      </c>
      <c r="D13" s="13" t="str">
        <f>IFERROR(IF(DatiDelLead[[#This Row],[Previsione 
Chiusura]] &lt;&gt;"",IF(DatiDelLead[[#This Row],[Previsione 
Chiusura]] = "Febbraio",DatiDelLead[Ponderata 
Previsione],0),""),"")</f>
        <v/>
      </c>
      <c r="E13" s="13" t="str">
        <f>IFERROR(IF(DatiDelLead[[#This Row],[Previsione 
Chiusura]] &lt;&gt;"",IF(DatiDelLead[[#This Row],[Previsione 
Chiusura]] = "Marzo",DatiDelLead[Ponderata 
Previsione],0),""),"")</f>
        <v/>
      </c>
      <c r="F13" s="17" t="str">
        <f>IFERROR(IF(DatiDelLead[[#This Row],[Previsione 
Chiusura]] &lt;&gt;"",IF(DatiDelLead[[#This Row],[Previsione 
Chiusura]] = "Aprile",DatiDelLead[Ponderata 
Previsione],0),""),"")</f>
        <v/>
      </c>
      <c r="G13" s="13" t="str">
        <f>IFERROR(IF(DatiDelLead[[#This Row],[Previsione 
Chiusura]] &lt;&gt;"",IF(DatiDelLead[[#This Row],[Previsione 
Chiusura]] = "Maggio",DatiDelLead[Ponderata 
Previsione],0),""),"")</f>
        <v/>
      </c>
      <c r="H13" s="13" t="str">
        <f>IFERROR(IF(DatiDelLead[[#This Row],[Previsione 
Chiusura]] &lt;&gt;"",IF(DatiDelLead[[#This Row],[Previsione 
Chiusura]] = "Giugno",DatiDelLead[Ponderata 
Previsione],0),""),"")</f>
        <v/>
      </c>
      <c r="I13" s="13" t="str">
        <f>IFERROR(IF(DatiDelLead[[#This Row],[Previsione 
Chiusura]] &lt;&gt;"",IF(DatiDelLead[[#This Row],[Previsione 
Chiusura]] = "Luglio",DatiDelLead[Ponderata 
Previsione],0),""),"")</f>
        <v/>
      </c>
      <c r="J13" s="17" t="str">
        <f>IFERROR(IF(DatiDelLead[[#This Row],[Previsione 
Chiusura]] &lt;&gt;"",IF(DatiDelLead[[#This Row],[Previsione 
Chiusura]] = "Agosto",DatiDelLead[Ponderata 
Previsione],0),""),"")</f>
        <v/>
      </c>
      <c r="K13" s="13" t="str">
        <f>IFERROR(IF(DatiDelLead[[#This Row],[Previsione 
Chiusura]] &lt;&gt;"",IF(DatiDelLead[[#This Row],[Previsione 
Chiusura]] = "Settembre",DatiDelLead[Ponderata 
Previsione],0),""),"")</f>
        <v/>
      </c>
      <c r="L13" s="13" t="str">
        <f>IFERROR(IF(DatiDelLead[[#This Row],[Previsione 
Chiusura]] &lt;&gt;"",IF(DatiDelLead[[#This Row],[Previsione 
Chiusura]] = "Ottobre",DatiDelLead[Ponderata 
Previsione],0),""),"")</f>
        <v/>
      </c>
      <c r="M13" s="13" t="str">
        <f>IFERROR(IF(DatiDelLead[[#This Row],[Previsione 
Chiusura]] &lt;&gt;"",IF(DatiDelLead[[#This Row],[Previsione 
Chiusura]] = "Novembre",DatiDelLead[Ponderata 
Previsione],0),""),"")</f>
        <v/>
      </c>
      <c r="N13" s="13" t="str">
        <f>IFERROR(IF(DatiDelLead[[#This Row],[Previsione 
Chiusura]] &lt;&gt;"",IF(DatiDelLead[[#This Row],[Previsione 
Chiusura]] = "Dicembre",DatiDelLead[Ponderata 
Previsione],0),""),"")</f>
        <v/>
      </c>
    </row>
    <row r="14" spans="2:14" ht="30" customHeight="1" x14ac:dyDescent="0.25">
      <c r="B14" t="str">
        <f>IFERROR(IF(AND(DatiDelLead[[#This Row],[Nome del lead]] &lt;&gt; "", ROW(VenditePreviste[Nome del lead])&lt;&gt;UltimoElemento),DatiDelLead[Nome del lead], ""),"")</f>
        <v/>
      </c>
      <c r="C14" s="13" t="str">
        <f>IFERROR(IF(DatiDelLead[[#This Row],[Previsione 
Chiusura]] &lt;&gt;"",IF(DatiDelLead[[#This Row],[Previsione 
Chiusura]]= "Gennaio",DatiDelLead[Ponderata 
Previsione],0),""),"")</f>
        <v/>
      </c>
      <c r="D14" s="13" t="str">
        <f>IFERROR(IF(DatiDelLead[[#This Row],[Previsione 
Chiusura]] &lt;&gt;"",IF(DatiDelLead[[#This Row],[Previsione 
Chiusura]] = "Febbraio",DatiDelLead[Ponderata 
Previsione],0),""),"")</f>
        <v/>
      </c>
      <c r="E14" s="13" t="str">
        <f>IFERROR(IF(DatiDelLead[[#This Row],[Previsione 
Chiusura]] &lt;&gt;"",IF(DatiDelLead[[#This Row],[Previsione 
Chiusura]] = "Marzo",DatiDelLead[Ponderata 
Previsione],0),""),"")</f>
        <v/>
      </c>
      <c r="F14" s="17" t="str">
        <f>IFERROR(IF(DatiDelLead[[#This Row],[Previsione 
Chiusura]] &lt;&gt;"",IF(DatiDelLead[[#This Row],[Previsione 
Chiusura]] = "Aprile",DatiDelLead[Ponderata 
Previsione],0),""),"")</f>
        <v/>
      </c>
      <c r="G14" s="13" t="str">
        <f>IFERROR(IF(DatiDelLead[[#This Row],[Previsione 
Chiusura]] &lt;&gt;"",IF(DatiDelLead[[#This Row],[Previsione 
Chiusura]] = "Maggio",DatiDelLead[Ponderata 
Previsione],0),""),"")</f>
        <v/>
      </c>
      <c r="H14" s="13" t="str">
        <f>IFERROR(IF(DatiDelLead[[#This Row],[Previsione 
Chiusura]] &lt;&gt;"",IF(DatiDelLead[[#This Row],[Previsione 
Chiusura]] = "Giugno",DatiDelLead[Ponderata 
Previsione],0),""),"")</f>
        <v/>
      </c>
      <c r="I14" s="13" t="str">
        <f>IFERROR(IF(DatiDelLead[[#This Row],[Previsione 
Chiusura]] &lt;&gt;"",IF(DatiDelLead[[#This Row],[Previsione 
Chiusura]] = "Luglio",DatiDelLead[Ponderata 
Previsione],0),""),"")</f>
        <v/>
      </c>
      <c r="J14" s="17" t="str">
        <f>IFERROR(IF(DatiDelLead[[#This Row],[Previsione 
Chiusura]] &lt;&gt;"",IF(DatiDelLead[[#This Row],[Previsione 
Chiusura]] = "Agosto",DatiDelLead[Ponderata 
Previsione],0),""),"")</f>
        <v/>
      </c>
      <c r="K14" s="13" t="str">
        <f>IFERROR(IF(DatiDelLead[[#This Row],[Previsione 
Chiusura]] &lt;&gt;"",IF(DatiDelLead[[#This Row],[Previsione 
Chiusura]] = "Settembre",DatiDelLead[Ponderata 
Previsione],0),""),"")</f>
        <v/>
      </c>
      <c r="L14" s="13" t="str">
        <f>IFERROR(IF(DatiDelLead[[#This Row],[Previsione 
Chiusura]] &lt;&gt;"",IF(DatiDelLead[[#This Row],[Previsione 
Chiusura]] = "Ottobre",DatiDelLead[Ponderata 
Previsione],0),""),"")</f>
        <v/>
      </c>
      <c r="M14" s="13" t="str">
        <f>IFERROR(IF(DatiDelLead[[#This Row],[Previsione 
Chiusura]] &lt;&gt;"",IF(DatiDelLead[[#This Row],[Previsione 
Chiusura]] = "Novembre",DatiDelLead[Ponderata 
Previsione],0),""),"")</f>
        <v/>
      </c>
      <c r="N14" s="13" t="str">
        <f>IFERROR(IF(DatiDelLead[[#This Row],[Previsione 
Chiusura]] &lt;&gt;"",IF(DatiDelLead[[#This Row],[Previsione 
Chiusura]] = "Dicembre",DatiDelLead[Ponderata 
Previsione],0),""),"")</f>
        <v/>
      </c>
    </row>
    <row r="15" spans="2:14" ht="30" customHeight="1" x14ac:dyDescent="0.25">
      <c r="B15" t="str">
        <f>IFERROR(IF(AND(DatiDelLead[[#This Row],[Nome del lead]] &lt;&gt; "", ROW(VenditePreviste[Nome del lead])&lt;&gt;UltimoElemento),DatiDelLead[Nome del lead], ""),"")</f>
        <v/>
      </c>
      <c r="C15" s="13" t="str">
        <f>IFERROR(IF(DatiDelLead[[#This Row],[Previsione 
Chiusura]] &lt;&gt;"",IF(DatiDelLead[[#This Row],[Previsione 
Chiusura]]= "Gennaio",DatiDelLead[Ponderata 
Previsione],0),""),"")</f>
        <v/>
      </c>
      <c r="D15" s="13" t="str">
        <f>IFERROR(IF(DatiDelLead[[#This Row],[Previsione 
Chiusura]] &lt;&gt;"",IF(DatiDelLead[[#This Row],[Previsione 
Chiusura]] = "Febbraio",DatiDelLead[Ponderata 
Previsione],0),""),"")</f>
        <v/>
      </c>
      <c r="E15" s="13" t="str">
        <f>IFERROR(IF(DatiDelLead[[#This Row],[Previsione 
Chiusura]] &lt;&gt;"",IF(DatiDelLead[[#This Row],[Previsione 
Chiusura]] = "Marzo",DatiDelLead[Ponderata 
Previsione],0),""),"")</f>
        <v/>
      </c>
      <c r="F15" s="17" t="str">
        <f>IFERROR(IF(DatiDelLead[[#This Row],[Previsione 
Chiusura]] &lt;&gt;"",IF(DatiDelLead[[#This Row],[Previsione 
Chiusura]] = "Aprile",DatiDelLead[Ponderata 
Previsione],0),""),"")</f>
        <v/>
      </c>
      <c r="G15" s="13" t="str">
        <f>IFERROR(IF(DatiDelLead[[#This Row],[Previsione 
Chiusura]] &lt;&gt;"",IF(DatiDelLead[[#This Row],[Previsione 
Chiusura]] = "Maggio",DatiDelLead[Ponderata 
Previsione],0),""),"")</f>
        <v/>
      </c>
      <c r="H15" s="13" t="str">
        <f>IFERROR(IF(DatiDelLead[[#This Row],[Previsione 
Chiusura]] &lt;&gt;"",IF(DatiDelLead[[#This Row],[Previsione 
Chiusura]] = "Giugno",DatiDelLead[Ponderata 
Previsione],0),""),"")</f>
        <v/>
      </c>
      <c r="I15" s="13" t="str">
        <f>IFERROR(IF(DatiDelLead[[#This Row],[Previsione 
Chiusura]] &lt;&gt;"",IF(DatiDelLead[[#This Row],[Previsione 
Chiusura]] = "Luglio",DatiDelLead[Ponderata 
Previsione],0),""),"")</f>
        <v/>
      </c>
      <c r="J15" s="17" t="str">
        <f>IFERROR(IF(DatiDelLead[[#This Row],[Previsione 
Chiusura]] &lt;&gt;"",IF(DatiDelLead[[#This Row],[Previsione 
Chiusura]] = "Agosto",DatiDelLead[Ponderata 
Previsione],0),""),"")</f>
        <v/>
      </c>
      <c r="K15" s="13" t="str">
        <f>IFERROR(IF(DatiDelLead[[#This Row],[Previsione 
Chiusura]] &lt;&gt;"",IF(DatiDelLead[[#This Row],[Previsione 
Chiusura]] = "Settembre",DatiDelLead[Ponderata 
Previsione],0),""),"")</f>
        <v/>
      </c>
      <c r="L15" s="13" t="str">
        <f>IFERROR(IF(DatiDelLead[[#This Row],[Previsione 
Chiusura]] &lt;&gt;"",IF(DatiDelLead[[#This Row],[Previsione 
Chiusura]] = "Ottobre",DatiDelLead[Ponderata 
Previsione],0),""),"")</f>
        <v/>
      </c>
      <c r="M15" s="13" t="str">
        <f>IFERROR(IF(DatiDelLead[[#This Row],[Previsione 
Chiusura]] &lt;&gt;"",IF(DatiDelLead[[#This Row],[Previsione 
Chiusura]] = "Novembre",DatiDelLead[Ponderata 
Previsione],0),""),"")</f>
        <v/>
      </c>
      <c r="N15" s="13" t="str">
        <f>IFERROR(IF(DatiDelLead[[#This Row],[Previsione 
Chiusura]] &lt;&gt;"",IF(DatiDelLead[[#This Row],[Previsione 
Chiusura]] = "Dicembre",DatiDelLead[Ponderata 
Previsione],0),""),"")</f>
        <v/>
      </c>
    </row>
    <row r="16" spans="2:14" ht="30" customHeight="1" x14ac:dyDescent="0.25">
      <c r="B16" t="str">
        <f>IFERROR(IF(AND(DatiDelLead[[#This Row],[Nome del lead]] &lt;&gt; "", ROW(VenditePreviste[Nome del lead])&lt;&gt;UltimoElemento),DatiDelLead[Nome del lead], ""),"")</f>
        <v/>
      </c>
      <c r="C16" s="13" t="str">
        <f>IFERROR(IF(DatiDelLead[[#This Row],[Previsione 
Chiusura]] &lt;&gt;"",IF(DatiDelLead[[#This Row],[Previsione 
Chiusura]]= "Gennaio",DatiDelLead[Ponderata 
Previsione],0),""),"")</f>
        <v/>
      </c>
      <c r="D16" s="13" t="str">
        <f>IFERROR(IF(DatiDelLead[[#This Row],[Previsione 
Chiusura]] &lt;&gt;"",IF(DatiDelLead[[#This Row],[Previsione 
Chiusura]] = "Febbraio",DatiDelLead[Ponderata 
Previsione],0),""),"")</f>
        <v/>
      </c>
      <c r="E16" s="13" t="str">
        <f>IFERROR(IF(DatiDelLead[[#This Row],[Previsione 
Chiusura]] &lt;&gt;"",IF(DatiDelLead[[#This Row],[Previsione 
Chiusura]] = "Marzo",DatiDelLead[Ponderata 
Previsione],0),""),"")</f>
        <v/>
      </c>
      <c r="F16" s="17" t="str">
        <f>IFERROR(IF(DatiDelLead[[#This Row],[Previsione 
Chiusura]] &lt;&gt;"",IF(DatiDelLead[[#This Row],[Previsione 
Chiusura]] = "Aprile",DatiDelLead[Ponderata 
Previsione],0),""),"")</f>
        <v/>
      </c>
      <c r="G16" s="13" t="str">
        <f>IFERROR(IF(DatiDelLead[[#This Row],[Previsione 
Chiusura]] &lt;&gt;"",IF(DatiDelLead[[#This Row],[Previsione 
Chiusura]] = "Maggio",DatiDelLead[Ponderata 
Previsione],0),""),"")</f>
        <v/>
      </c>
      <c r="H16" s="13" t="str">
        <f>IFERROR(IF(DatiDelLead[[#This Row],[Previsione 
Chiusura]] &lt;&gt;"",IF(DatiDelLead[[#This Row],[Previsione 
Chiusura]] = "Giugno",DatiDelLead[Ponderata 
Previsione],0),""),"")</f>
        <v/>
      </c>
      <c r="I16" s="13" t="str">
        <f>IFERROR(IF(DatiDelLead[[#This Row],[Previsione 
Chiusura]] &lt;&gt;"",IF(DatiDelLead[[#This Row],[Previsione 
Chiusura]] = "Luglio",DatiDelLead[Ponderata 
Previsione],0),""),"")</f>
        <v/>
      </c>
      <c r="J16" s="17" t="str">
        <f>IFERROR(IF(DatiDelLead[[#This Row],[Previsione 
Chiusura]] &lt;&gt;"",IF(DatiDelLead[[#This Row],[Previsione 
Chiusura]] = "Agosto",DatiDelLead[Ponderata 
Previsione],0),""),"")</f>
        <v/>
      </c>
      <c r="K16" s="13" t="str">
        <f>IFERROR(IF(DatiDelLead[[#This Row],[Previsione 
Chiusura]] &lt;&gt;"",IF(DatiDelLead[[#This Row],[Previsione 
Chiusura]] = "Settembre",DatiDelLead[Ponderata 
Previsione],0),""),"")</f>
        <v/>
      </c>
      <c r="L16" s="13" t="str">
        <f>IFERROR(IF(DatiDelLead[[#This Row],[Previsione 
Chiusura]] &lt;&gt;"",IF(DatiDelLead[[#This Row],[Previsione 
Chiusura]] = "Ottobre",DatiDelLead[Ponderata 
Previsione],0),""),"")</f>
        <v/>
      </c>
      <c r="M16" s="13" t="str">
        <f>IFERROR(IF(DatiDelLead[[#This Row],[Previsione 
Chiusura]] &lt;&gt;"",IF(DatiDelLead[[#This Row],[Previsione 
Chiusura]] = "Novembre",DatiDelLead[Ponderata 
Previsione],0),""),"")</f>
        <v/>
      </c>
      <c r="N16" s="13" t="str">
        <f>IFERROR(IF(DatiDelLead[[#This Row],[Previsione 
Chiusura]] &lt;&gt;"",IF(DatiDelLead[[#This Row],[Previsione 
Chiusura]] = "Dicembre",DatiDelLead[Ponderata 
Previsione],0),""),"")</f>
        <v/>
      </c>
    </row>
    <row r="17" spans="2:14" ht="30" customHeight="1" x14ac:dyDescent="0.25">
      <c r="B17" t="str">
        <f>IFERROR(IF(AND(DatiDelLead[[#This Row],[Nome del lead]] &lt;&gt; "", ROW(VenditePreviste[Nome del lead])&lt;&gt;UltimoElemento),DatiDelLead[Nome del lead], ""),"")</f>
        <v/>
      </c>
      <c r="C17" s="13" t="str">
        <f>IFERROR(IF(DatiDelLead[[#This Row],[Previsione 
Chiusura]] &lt;&gt;"",IF(DatiDelLead[[#This Row],[Previsione 
Chiusura]]= "Gennaio",DatiDelLead[Ponderata 
Previsione],0),""),"")</f>
        <v/>
      </c>
      <c r="D17" s="13" t="str">
        <f>IFERROR(IF(DatiDelLead[[#This Row],[Previsione 
Chiusura]] &lt;&gt;"",IF(DatiDelLead[[#This Row],[Previsione 
Chiusura]] = "Febbraio",DatiDelLead[Ponderata 
Previsione],0),""),"")</f>
        <v/>
      </c>
      <c r="E17" s="13" t="str">
        <f>IFERROR(IF(DatiDelLead[[#This Row],[Previsione 
Chiusura]] &lt;&gt;"",IF(DatiDelLead[[#This Row],[Previsione 
Chiusura]] = "Marzo",DatiDelLead[Ponderata 
Previsione],0),""),"")</f>
        <v/>
      </c>
      <c r="F17" s="17" t="str">
        <f>IFERROR(IF(DatiDelLead[[#This Row],[Previsione 
Chiusura]] &lt;&gt;"",IF(DatiDelLead[[#This Row],[Previsione 
Chiusura]] = "Aprile",DatiDelLead[Ponderata 
Previsione],0),""),"")</f>
        <v/>
      </c>
      <c r="G17" s="13" t="str">
        <f>IFERROR(IF(DatiDelLead[[#This Row],[Previsione 
Chiusura]] &lt;&gt;"",IF(DatiDelLead[[#This Row],[Previsione 
Chiusura]] = "Maggio",DatiDelLead[Ponderata 
Previsione],0),""),"")</f>
        <v/>
      </c>
      <c r="H17" s="13" t="str">
        <f>IFERROR(IF(DatiDelLead[[#This Row],[Previsione 
Chiusura]] &lt;&gt;"",IF(DatiDelLead[[#This Row],[Previsione 
Chiusura]] = "Giugno",DatiDelLead[Ponderata 
Previsione],0),""),"")</f>
        <v/>
      </c>
      <c r="I17" s="13" t="str">
        <f>IFERROR(IF(DatiDelLead[[#This Row],[Previsione 
Chiusura]] &lt;&gt;"",IF(DatiDelLead[[#This Row],[Previsione 
Chiusura]] = "Luglio",DatiDelLead[Ponderata 
Previsione],0),""),"")</f>
        <v/>
      </c>
      <c r="J17" s="17" t="str">
        <f>IFERROR(IF(DatiDelLead[[#This Row],[Previsione 
Chiusura]] &lt;&gt;"",IF(DatiDelLead[[#This Row],[Previsione 
Chiusura]] = "Agosto",DatiDelLead[Ponderata 
Previsione],0),""),"")</f>
        <v/>
      </c>
      <c r="K17" s="13" t="str">
        <f>IFERROR(IF(DatiDelLead[[#This Row],[Previsione 
Chiusura]] &lt;&gt;"",IF(DatiDelLead[[#This Row],[Previsione 
Chiusura]] = "Settembre",DatiDelLead[Ponderata 
Previsione],0),""),"")</f>
        <v/>
      </c>
      <c r="L17" s="13" t="str">
        <f>IFERROR(IF(DatiDelLead[[#This Row],[Previsione 
Chiusura]] &lt;&gt;"",IF(DatiDelLead[[#This Row],[Previsione 
Chiusura]] = "Ottobre",DatiDelLead[Ponderata 
Previsione],0),""),"")</f>
        <v/>
      </c>
      <c r="M17" s="13" t="str">
        <f>IFERROR(IF(DatiDelLead[[#This Row],[Previsione 
Chiusura]] &lt;&gt;"",IF(DatiDelLead[[#This Row],[Previsione 
Chiusura]] = "Novembre",DatiDelLead[Ponderata 
Previsione],0),""),"")</f>
        <v/>
      </c>
      <c r="N17" s="13" t="str">
        <f>IFERROR(IF(DatiDelLead[[#This Row],[Previsione 
Chiusura]] &lt;&gt;"",IF(DatiDelLead[[#This Row],[Previsione 
Chiusura]] = "Dicembre",DatiDelLead[Ponderata 
Previsione],0),""),"")</f>
        <v/>
      </c>
    </row>
    <row r="18" spans="2:14" ht="30" customHeight="1" x14ac:dyDescent="0.25">
      <c r="B18" t="str">
        <f>IFERROR(IF(AND(DatiDelLead[[#This Row],[Nome del lead]] &lt;&gt; "", ROW(VenditePreviste[Nome del lead])&lt;&gt;UltimoElemento),DatiDelLead[Nome del lead], ""),"")</f>
        <v/>
      </c>
      <c r="C18" s="13" t="str">
        <f>IFERROR(IF(DatiDelLead[[#This Row],[Previsione 
Chiusura]] &lt;&gt;"",IF(DatiDelLead[[#This Row],[Previsione 
Chiusura]]= "Gennaio",DatiDelLead[Ponderata 
Previsione],0),""),"")</f>
        <v/>
      </c>
      <c r="D18" s="13" t="str">
        <f>IFERROR(IF(DatiDelLead[[#This Row],[Previsione 
Chiusura]] &lt;&gt;"",IF(DatiDelLead[[#This Row],[Previsione 
Chiusura]] = "Febbraio",DatiDelLead[Ponderata 
Previsione],0),""),"")</f>
        <v/>
      </c>
      <c r="E18" s="13" t="str">
        <f>IFERROR(IF(DatiDelLead[[#This Row],[Previsione 
Chiusura]] &lt;&gt;"",IF(DatiDelLead[[#This Row],[Previsione 
Chiusura]] = "Marzo",DatiDelLead[Ponderata 
Previsione],0),""),"")</f>
        <v/>
      </c>
      <c r="F18" s="17" t="str">
        <f>IFERROR(IF(DatiDelLead[[#This Row],[Previsione 
Chiusura]] &lt;&gt;"",IF(DatiDelLead[[#This Row],[Previsione 
Chiusura]] = "Aprile",DatiDelLead[Ponderata 
Previsione],0),""),"")</f>
        <v/>
      </c>
      <c r="G18" s="13" t="str">
        <f>IFERROR(IF(DatiDelLead[[#This Row],[Previsione 
Chiusura]] &lt;&gt;"",IF(DatiDelLead[[#This Row],[Previsione 
Chiusura]] = "Maggio",DatiDelLead[Ponderata 
Previsione],0),""),"")</f>
        <v/>
      </c>
      <c r="H18" s="13" t="str">
        <f>IFERROR(IF(DatiDelLead[[#This Row],[Previsione 
Chiusura]] &lt;&gt;"",IF(DatiDelLead[[#This Row],[Previsione 
Chiusura]] = "Giugno",DatiDelLead[Ponderata 
Previsione],0),""),"")</f>
        <v/>
      </c>
      <c r="I18" s="13" t="str">
        <f>IFERROR(IF(DatiDelLead[[#This Row],[Previsione 
Chiusura]] &lt;&gt;"",IF(DatiDelLead[[#This Row],[Previsione 
Chiusura]] = "Luglio",DatiDelLead[Ponderata 
Previsione],0),""),"")</f>
        <v/>
      </c>
      <c r="J18" s="17" t="str">
        <f>IFERROR(IF(DatiDelLead[[#This Row],[Previsione 
Chiusura]] &lt;&gt;"",IF(DatiDelLead[[#This Row],[Previsione 
Chiusura]] = "Agosto",DatiDelLead[Ponderata 
Previsione],0),""),"")</f>
        <v/>
      </c>
      <c r="K18" s="13" t="str">
        <f>IFERROR(IF(DatiDelLead[[#This Row],[Previsione 
Chiusura]] &lt;&gt;"",IF(DatiDelLead[[#This Row],[Previsione 
Chiusura]] = "Settembre",DatiDelLead[Ponderata 
Previsione],0),""),"")</f>
        <v/>
      </c>
      <c r="L18" s="13" t="str">
        <f>IFERROR(IF(DatiDelLead[[#This Row],[Previsione 
Chiusura]] &lt;&gt;"",IF(DatiDelLead[[#This Row],[Previsione 
Chiusura]] = "Ottobre",DatiDelLead[Ponderata 
Previsione],0),""),"")</f>
        <v/>
      </c>
      <c r="M18" s="13" t="str">
        <f>IFERROR(IF(DatiDelLead[[#This Row],[Previsione 
Chiusura]] &lt;&gt;"",IF(DatiDelLead[[#This Row],[Previsione 
Chiusura]] = "Novembre",DatiDelLead[Ponderata 
Previsione],0),""),"")</f>
        <v/>
      </c>
      <c r="N18" s="13" t="str">
        <f>IFERROR(IF(DatiDelLead[[#This Row],[Previsione 
Chiusura]] &lt;&gt;"",IF(DatiDelLead[[#This Row],[Previsione 
Chiusura]] = "Dicembre",DatiDelLead[Ponderata 
Previsione],0),""),"")</f>
        <v/>
      </c>
    </row>
    <row r="19" spans="2:14" ht="30" customHeight="1" x14ac:dyDescent="0.25">
      <c r="B19" t="str">
        <f>IFERROR(IF(AND(DatiDelLead[[#This Row],[Nome del lead]] &lt;&gt; "", ROW(VenditePreviste[Nome del lead])&lt;&gt;UltimoElemento),DatiDelLead[Nome del lead], ""),"")</f>
        <v/>
      </c>
      <c r="C19" s="13" t="str">
        <f>IFERROR(IF(DatiDelLead[[#This Row],[Previsione 
Chiusura]] &lt;&gt;"",IF(DatiDelLead[[#This Row],[Previsione 
Chiusura]]= "Gennaio",DatiDelLead[Ponderata 
Previsione],0),""),"")</f>
        <v/>
      </c>
      <c r="D19" s="13" t="str">
        <f>IFERROR(IF(DatiDelLead[[#This Row],[Previsione 
Chiusura]] &lt;&gt;"",IF(DatiDelLead[[#This Row],[Previsione 
Chiusura]] = "Febbraio",DatiDelLead[Ponderata 
Previsione],0),""),"")</f>
        <v/>
      </c>
      <c r="E19" s="13" t="str">
        <f>IFERROR(IF(DatiDelLead[[#This Row],[Previsione 
Chiusura]] &lt;&gt;"",IF(DatiDelLead[[#This Row],[Previsione 
Chiusura]] = "Marzo",DatiDelLead[Ponderata 
Previsione],0),""),"")</f>
        <v/>
      </c>
      <c r="F19" s="17" t="str">
        <f>IFERROR(IF(DatiDelLead[[#This Row],[Previsione 
Chiusura]] &lt;&gt;"",IF(DatiDelLead[[#This Row],[Previsione 
Chiusura]] = "Aprile",DatiDelLead[Ponderata 
Previsione],0),""),"")</f>
        <v/>
      </c>
      <c r="G19" s="13" t="str">
        <f>IFERROR(IF(DatiDelLead[[#This Row],[Previsione 
Chiusura]] &lt;&gt;"",IF(DatiDelLead[[#This Row],[Previsione 
Chiusura]] = "Maggio",DatiDelLead[Ponderata 
Previsione],0),""),"")</f>
        <v/>
      </c>
      <c r="H19" s="13" t="str">
        <f>IFERROR(IF(DatiDelLead[[#This Row],[Previsione 
Chiusura]] &lt;&gt;"",IF(DatiDelLead[[#This Row],[Previsione 
Chiusura]] = "Giugno",DatiDelLead[Ponderata 
Previsione],0),""),"")</f>
        <v/>
      </c>
      <c r="I19" s="13" t="str">
        <f>IFERROR(IF(DatiDelLead[[#This Row],[Previsione 
Chiusura]] &lt;&gt;"",IF(DatiDelLead[[#This Row],[Previsione 
Chiusura]] = "Luglio",DatiDelLead[Ponderata 
Previsione],0),""),"")</f>
        <v/>
      </c>
      <c r="J19" s="17" t="str">
        <f>IFERROR(IF(DatiDelLead[[#This Row],[Previsione 
Chiusura]] &lt;&gt;"",IF(DatiDelLead[[#This Row],[Previsione 
Chiusura]] = "Agosto",DatiDelLead[Ponderata 
Previsione],0),""),"")</f>
        <v/>
      </c>
      <c r="K19" s="13" t="str">
        <f>IFERROR(IF(DatiDelLead[[#This Row],[Previsione 
Chiusura]] &lt;&gt;"",IF(DatiDelLead[[#This Row],[Previsione 
Chiusura]] = "Settembre",DatiDelLead[Ponderata 
Previsione],0),""),"")</f>
        <v/>
      </c>
      <c r="L19" s="13" t="str">
        <f>IFERROR(IF(DatiDelLead[[#This Row],[Previsione 
Chiusura]] &lt;&gt;"",IF(DatiDelLead[[#This Row],[Previsione 
Chiusura]] = "Ottobre",DatiDelLead[Ponderata 
Previsione],0),""),"")</f>
        <v/>
      </c>
      <c r="M19" s="13" t="str">
        <f>IFERROR(IF(DatiDelLead[[#This Row],[Previsione 
Chiusura]] &lt;&gt;"",IF(DatiDelLead[[#This Row],[Previsione 
Chiusura]] = "Novembre",DatiDelLead[Ponderata 
Previsione],0),""),"")</f>
        <v/>
      </c>
      <c r="N19" s="13" t="str">
        <f>IFERROR(IF(DatiDelLead[[#This Row],[Previsione 
Chiusura]] &lt;&gt;"",IF(DatiDelLead[[#This Row],[Previsione 
Chiusura]] = "Dicembre",DatiDelLead[Ponderata 
Previsione],0),""),"")</f>
        <v/>
      </c>
    </row>
    <row r="20" spans="2:14" ht="30" customHeight="1" thickBot="1" x14ac:dyDescent="0.3">
      <c r="B20" t="s">
        <v>6</v>
      </c>
      <c r="C20" s="15">
        <f>SUBTOTAL(109,VenditePreviste[Gennaio 
Previsione])</f>
        <v>270000</v>
      </c>
      <c r="D20" s="15">
        <f>SUBTOTAL(109,VenditePreviste[Febbraio 
Previsione])</f>
        <v>20000</v>
      </c>
      <c r="E20" s="18">
        <f>SUBTOTAL(109,VenditePreviste[Marzo 
Previsione])</f>
        <v>20000</v>
      </c>
      <c r="F20" s="16">
        <f>SUBTOTAL(109,VenditePreviste[Aprile 
Previsione])</f>
        <v>0</v>
      </c>
      <c r="G20" s="18">
        <f>SUBTOTAL(109,VenditePreviste[Maggio 
Previsione])</f>
        <v>0</v>
      </c>
      <c r="H20" s="18">
        <f>SUBTOTAL(109,VenditePreviste[Giugno 
Previsione])</f>
        <v>0</v>
      </c>
      <c r="I20" s="18">
        <f>SUBTOTAL(109,VenditePreviste[[Luglio Previsione ]])</f>
        <v>0</v>
      </c>
      <c r="J20" s="16">
        <f>SUBTOTAL(109,VenditePreviste[Agosto 
Previsione])</f>
        <v>0</v>
      </c>
      <c r="K20" s="18">
        <f>SUBTOTAL(109,VenditePreviste[Settembre 
Previsione])</f>
        <v>0</v>
      </c>
      <c r="L20" s="18">
        <f>SUBTOTAL(109,VenditePreviste[Ottobre 
Previsione])</f>
        <v>0</v>
      </c>
      <c r="M20" s="18">
        <f>SUBTOTAL(109,VenditePreviste[Novembre 
Previsione])</f>
        <v>0</v>
      </c>
      <c r="N20" s="18">
        <f>SUBTOTAL(109,VenditePreviste[Dicembre 
Previsione])</f>
        <v>0</v>
      </c>
    </row>
    <row r="21" spans="2:14" ht="30" customHeight="1" thickTop="1" thickBot="1" x14ac:dyDescent="0.3">
      <c r="B21" s="11" t="s">
        <v>22</v>
      </c>
      <c r="C21" s="10">
        <f>C20</f>
        <v>270000</v>
      </c>
      <c r="D21" s="10">
        <f t="shared" ref="D21" si="0">C21+D20</f>
        <v>290000</v>
      </c>
      <c r="E21" s="10">
        <f t="shared" ref="E21" si="1">D21+E20</f>
        <v>310000</v>
      </c>
      <c r="F21" s="12">
        <f t="shared" ref="F21" si="2">E21+F20</f>
        <v>310000</v>
      </c>
      <c r="G21" s="10">
        <f t="shared" ref="G21" si="3">F21+G20</f>
        <v>310000</v>
      </c>
      <c r="H21" s="10">
        <f t="shared" ref="H21" si="4">G21+H20</f>
        <v>310000</v>
      </c>
      <c r="I21" s="10">
        <f t="shared" ref="I21" si="5">H21+I20</f>
        <v>310000</v>
      </c>
      <c r="J21" s="12">
        <f t="shared" ref="J21" si="6">I21+J20</f>
        <v>310000</v>
      </c>
      <c r="K21" s="10">
        <f t="shared" ref="K21" si="7">J21+K20</f>
        <v>310000</v>
      </c>
      <c r="L21" s="10">
        <f t="shared" ref="L21" si="8">K21+L20</f>
        <v>310000</v>
      </c>
      <c r="M21" s="10">
        <f t="shared" ref="M21" si="9">L21+M20</f>
        <v>310000</v>
      </c>
      <c r="N21" s="10">
        <f t="shared" ref="N21" si="10">M21+N20</f>
        <v>310000</v>
      </c>
    </row>
    <row r="22" spans="2:14" ht="30" customHeight="1" thickTop="1" x14ac:dyDescent="0.25"/>
  </sheetData>
  <mergeCells count="1">
    <mergeCell ref="M4:N4"/>
  </mergeCells>
  <dataValidations count="8">
    <dataValidation allowBlank="1" showInputMessage="1" showErrorMessage="1" prompt="I ricavi delle previsioni mensili e cumulative vengono aggiornati automaticamente in questo foglio di lavoro. Questi dati vengono usati per aggiornare automaticamente il foglio di lavoro Previsione ponderata mensile" sqref="A1" xr:uid="{00000000-0002-0000-0100-000000000000}"/>
    <dataValidation allowBlank="1" showInputMessage="1" showErrorMessage="1" prompt="Il titolo di questo foglio di lavoro si trova in questa cella" sqref="B2" xr:uid="{00000000-0002-0000-0100-000001000000}"/>
    <dataValidation allowBlank="1" showInputMessage="1" showErrorMessage="1" prompt="La data viene aggiornata automaticamente in questa cella in base alla data immessa in B3 nel foglio di lavoro Dati del lead" sqref="B3" xr:uid="{00000000-0002-0000-0100-000002000000}"/>
    <dataValidation allowBlank="1" showInputMessage="1" showErrorMessage="1" prompt="Il nome del lead viene aggiornato automaticamente in questa colonna sotto questa intestazione. Aggiungere nuove righe nella tabella VenditePreviste man mano che vengono aggiunti nuovi lead al foglio di lavoro Dati sui lead" sqref="B5" xr:uid="{00000000-0002-0000-0100-000003000000}"/>
    <dataValidation allowBlank="1" showInputMessage="1" showErrorMessage="1" prompt="La previsione per questo mese viene aggiornata automaticamente in questa colonna sotto questa intestazione" sqref="C5:N5" xr:uid="{00000000-0002-0000-0100-000004000000}"/>
    <dataValidation allowBlank="1" showInputMessage="1" showErrorMessage="1" prompt="Il nome della società viene aggiornato automaticamente in questa cella in base al nome della società immesso nella cella B1 nel foglio di lavoro Dati sui lead" sqref="B1" xr:uid="{00000000-0002-0000-0100-000005000000}"/>
    <dataValidation allowBlank="1" showInputMessage="1" showErrorMessage="1" prompt="Il totale cumulativo viene calcolato automaticamente nelle celle a destra" sqref="B21" xr:uid="{00000000-0002-0000-0100-000006000000}"/>
    <dataValidation allowBlank="1" showInputMessage="1" showErrorMessage="1" prompt="Il nome della società viene aggiornato automaticamente in questa cella in base al nome della società immesso in B1 nel foglio di lavoro Dati dei lead" sqref="B4:L4" xr:uid="{00000000-0002-0000-0100-000007000000}"/>
  </dataValidations>
  <printOptions horizontalCentered="1"/>
  <pageMargins left="0.4" right="0.4" top="0.4" bottom="0.4" header="0.3" footer="0.3"/>
  <pageSetup paperSize="9" scale="82"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B3"/>
  <sheetViews>
    <sheetView showGridLines="0" zoomScaleNormal="100" workbookViewId="0"/>
  </sheetViews>
  <sheetFormatPr defaultRowHeight="15" x14ac:dyDescent="0.25"/>
  <cols>
    <col min="1" max="1" width="2.7109375" customWidth="1"/>
    <col min="2" max="2" width="175.42578125" customWidth="1"/>
    <col min="3" max="3" width="2.7109375" customWidth="1"/>
  </cols>
  <sheetData>
    <row r="1" spans="2:2" ht="54.95" customHeight="1" thickBot="1" x14ac:dyDescent="0.3">
      <c r="B1" s="3" t="str">
        <f>Nome_società</f>
        <v>Nome società</v>
      </c>
    </row>
    <row r="2" spans="2:2" ht="33.950000000000003" customHeight="1" thickTop="1" thickBot="1" x14ac:dyDescent="0.3">
      <c r="B2" s="1" t="s">
        <v>34</v>
      </c>
    </row>
    <row r="3" spans="2:2" x14ac:dyDescent="0.25">
      <c r="B3" t="s">
        <v>35</v>
      </c>
    </row>
  </sheetData>
  <dataValidations count="4">
    <dataValidation allowBlank="1" showInputMessage="1" showErrorMessage="1" prompt="Grafico della previsione ponderata mensile in base ai dati nel foglio di lavoro Vendite previste. Il grafico viene aggiornato automaticamente" sqref="A1" xr:uid="{00000000-0002-0000-0200-000000000000}"/>
    <dataValidation allowBlank="1" showInputMessage="1" showErrorMessage="1" prompt="Il grafico a linee che confronta i ricavi previsti e la previsione ponderata per mese si trova in questa colonna" sqref="B3" xr:uid="{00000000-0002-0000-0200-000001000000}"/>
    <dataValidation allowBlank="1" showInputMessage="1" showErrorMessage="1" prompt="Il nome della società viene aggiornato automaticamente in questa cella in base al nome della società immesso nella cella B1 nel foglio di lavoro Dati sui lead" sqref="B1" xr:uid="{00000000-0002-0000-0200-000002000000}"/>
    <dataValidation allowBlank="1" showInputMessage="1" showErrorMessage="1" prompt="Il titolo di questo foglio di lavoro si trova in questa cella" sqref="B2" xr:uid="{00000000-0002-0000-0200-000003000000}"/>
  </dataValidations>
  <pageMargins left="0.7" right="0.7" top="0.75" bottom="0.75" header="0.3" footer="0.3"/>
  <pageSetup paperSize="9" scale="73" orientation="landscape" horizontalDpi="200" verticalDpi="200" r:id="rId1"/>
  <drawing r:id="rId2"/>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7F5D0C02-F1AE-45D8-BB78-F42070B27C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3.xml><?xml version="1.0" encoding="utf-8"?>
<ds:datastoreItem xmlns:ds="http://schemas.openxmlformats.org/officeDocument/2006/customXml" ds:itemID="{C9A5016E-0764-41AA-A483-7F7B98B85A32}">
  <ds:schemaRefs>
    <ds:schemaRef ds:uri="http://schemas.microsoft.com/sharepoint/v3/contenttype/forms"/>
  </ds:schemaRefs>
</ds:datastoreItem>
</file>

<file path=customXml/itemProps32.xml><?xml version="1.0" encoding="utf-8"?>
<ds:datastoreItem xmlns:ds="http://schemas.openxmlformats.org/officeDocument/2006/customXml" ds:itemID="{0C3A76FD-84A8-4570-AE8E-1A764ED89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TM04035490</ap:Template>
  <ap:DocSecurity>0</ap:DocSecurity>
  <ap:ScaleCrop>false</ap:ScaleCrop>
  <ap:HeadingPairs>
    <vt:vector baseType="variant" size="4">
      <vt:variant>
        <vt:lpstr>Worksheets</vt:lpstr>
      </vt:variant>
      <vt:variant>
        <vt:i4>3</vt:i4>
      </vt:variant>
      <vt:variant>
        <vt:lpstr>Named Ranges</vt:lpstr>
      </vt:variant>
      <vt:variant>
        <vt:i4>8</vt:i4>
      </vt:variant>
    </vt:vector>
  </ap:HeadingPairs>
  <ap:TitlesOfParts>
    <vt:vector baseType="lpstr" size="11">
      <vt:lpstr>Dati del lead</vt:lpstr>
      <vt:lpstr>Vendite previste </vt:lpstr>
      <vt:lpstr>Previsione mensile ponderata</vt:lpstr>
      <vt:lpstr>'Dati del lead'!_FilterDatabase</vt:lpstr>
      <vt:lpstr>AreaTitoloRiga1..N22</vt:lpstr>
      <vt:lpstr>DataRegistrazione</vt:lpstr>
      <vt:lpstr>Nome_società</vt:lpstr>
      <vt:lpstr>'Dati del lead'!Print_Titles</vt:lpstr>
      <vt:lpstr>'Vendite previste '!Print_Titles</vt:lpstr>
      <vt:lpstr>Titolo1</vt:lpstr>
      <vt:lpstr>Titolo2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2022-02-14T04:56:17Z</dcterms:created>
  <dcterms:modified xsi:type="dcterms:W3CDTF">2022-04-02T02:57:56Z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