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35" windowWidth="22035" windowHeight="10485"/>
  </bookViews>
  <sheets>
    <sheet name="Dashboard" sheetId="1" r:id="rId1"/>
    <sheet name="Immissione dati" sheetId="3" r:id="rId2"/>
    <sheet name="Info su IMC" sheetId="2" r:id="rId3"/>
  </sheets>
  <definedNames>
    <definedName name="Altezza">Dashboard!$B$11</definedName>
    <definedName name="CategorieIMC">'Info su IMC'!$B$8</definedName>
    <definedName name="Centimetri">Dashboard!$E$8</definedName>
    <definedName name="DataFine">Dashboard!$B$17</definedName>
    <definedName name="DataInizio">Dashboard!$B$8</definedName>
    <definedName name="IMC">Dashboard!$D$11</definedName>
    <definedName name="Metri">Dashboard!$D$8</definedName>
    <definedName name="Percentuale">Dashboard!$G$19</definedName>
    <definedName name="Periodo">Dashboard!$C$14</definedName>
    <definedName name="Peso">Dashboard!$C$8</definedName>
    <definedName name="PesoDaPerdere">Dashboard!$G$18</definedName>
    <definedName name="PesoIdeale">Dashboard!$B$14</definedName>
    <definedName name="_xlnm.Print_Area" localSheetId="0">Dashboard!$B$5:$K$54</definedName>
    <definedName name="_xlnm.Print_Area" localSheetId="1">Dati[#All]</definedName>
    <definedName name="_xlnm.Print_Area" localSheetId="2">InfoIMC[#All]</definedName>
    <definedName name="_xlnm.Print_Titles" localSheetId="1">'Immissione dati'!$5:$5</definedName>
    <definedName name="TotaleGiorni">Dashboard!$D$17</definedName>
    <definedName name="UltimaData">INDEX('Immissione dati'!$B:$B,MATCH(9.999E+307,'Immissione dati'!$B:$B),1)</definedName>
    <definedName name="UltimoPeso">INDEX('Immissione dati'!$C:$C,MATCH(9.999E+307,'Immissione dati'!$C:$C),1)</definedName>
    <definedName name="UnitàPeriodo">Dashboard!$D$14</definedName>
  </definedNames>
  <calcPr calcId="152511"/>
</workbook>
</file>

<file path=xl/calcChain.xml><?xml version="1.0" encoding="utf-8"?>
<calcChain xmlns="http://schemas.openxmlformats.org/spreadsheetml/2006/main">
  <c r="D17" i="1" l="1"/>
  <c r="C38" i="1" l="1"/>
  <c r="C37" i="1"/>
  <c r="C36" i="1"/>
  <c r="C35" i="1"/>
  <c r="C34" i="1"/>
  <c r="B34" i="1" l="1"/>
  <c r="B35" i="1"/>
  <c r="B36" i="1"/>
  <c r="B38" i="1"/>
  <c r="B37" i="1"/>
  <c r="G19" i="1"/>
  <c r="J6" i="1" l="1"/>
  <c r="J10" i="1" s="1"/>
  <c r="G18" i="1"/>
  <c r="F18" i="1"/>
  <c r="B17" i="1"/>
  <c r="F19" i="1" s="1"/>
  <c r="B11" i="1"/>
  <c r="D11" i="1" s="1"/>
</calcChain>
</file>

<file path=xl/sharedStrings.xml><?xml version="1.0" encoding="utf-8"?>
<sst xmlns="http://schemas.openxmlformats.org/spreadsheetml/2006/main" count="40" uniqueCount="40">
  <si>
    <t>IMC</t>
  </si>
  <si>
    <t>Data</t>
  </si>
  <si>
    <t>Peso</t>
  </si>
  <si>
    <t>CONSUMI</t>
  </si>
  <si>
    <t>PARAMETRI VITALI</t>
  </si>
  <si>
    <t>CATEGORIA IMC</t>
  </si>
  <si>
    <t>MINIMA</t>
  </si>
  <si>
    <t>MASSIMA</t>
  </si>
  <si>
    <t>SOTTOPESO</t>
  </si>
  <si>
    <t>NORMOPESO</t>
  </si>
  <si>
    <t>SOVRAPPESO</t>
  </si>
  <si>
    <t>OBESITÀ (CLASSE 1)</t>
  </si>
  <si>
    <t>OBESITÀ (CLASSE 2)</t>
  </si>
  <si>
    <t>OBESITÀ PATOLOGICA</t>
  </si>
  <si>
    <t>DATA</t>
  </si>
  <si>
    <t>PESO</t>
  </si>
  <si>
    <t>CALORIE BRUCIATE</t>
  </si>
  <si>
    <t>PROTEINE</t>
  </si>
  <si>
    <t>CARBOIDRATI</t>
  </si>
  <si>
    <t>GRASSI</t>
  </si>
  <si>
    <t>ZUCCHERI</t>
  </si>
  <si>
    <t>ACQUA (L)</t>
  </si>
  <si>
    <t>PS SISTOLICA</t>
  </si>
  <si>
    <t>PS DIASTOLICA</t>
  </si>
  <si>
    <t>POLSO A RIPOSO</t>
  </si>
  <si>
    <t>FREQ. RESPIRATORIA</t>
  </si>
  <si>
    <t>% RAGGIUNGIMENTO OBIETTIVO</t>
  </si>
  <si>
    <t>DATA DI INIZIO</t>
  </si>
  <si>
    <t>PESO INIZIALE</t>
  </si>
  <si>
    <t>ALTEZZA</t>
  </si>
  <si>
    <t>TENDENZA PESO E CALORIE</t>
  </si>
  <si>
    <t>TENDENZA CONSUMI</t>
  </si>
  <si>
    <t>TENDENZA PARAM. VITALI</t>
  </si>
  <si>
    <t>ALTEZZA IN CM (CALCOLATA)</t>
  </si>
  <si>
    <t>DETTAGLI E OBIETTIVI INIZIALI</t>
  </si>
  <si>
    <t>MESI</t>
  </si>
  <si>
    <t>DATA DI FINE</t>
  </si>
  <si>
    <t>TOTALE GIORNI</t>
  </si>
  <si>
    <t>IN UN PERIODO DI</t>
  </si>
  <si>
    <t>PESO DA RAGGIUNGERE1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</si>
</sst>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_);\(#,##0.0\)"/>
    <numFmt numFmtId="166" formatCode="m\.d\.yyyy"/>
    <numFmt numFmtId="167" formatCode="0&quot;FT&quot;"/>
    <numFmt numFmtId="168" formatCode="0&quot;IN&quot;"/>
    <numFmt numFmtId="170" formatCode="dd\/mm\/yyyy"/>
  </numFmts>
  <fonts count="15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10"/>
      <color theme="6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4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3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2" fillId="0" borderId="2">
      <alignment horizontal="left"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4">
      <alignment vertical="center"/>
    </xf>
    <xf numFmtId="0" fontId="5" fillId="3" borderId="0" xfId="6" applyAlignment="1">
      <alignment horizontal="left" vertical="center"/>
    </xf>
    <xf numFmtId="2" fontId="5" fillId="4" borderId="0" xfId="7" applyNumberFormat="1" applyBorder="1" applyAlignment="1">
      <alignment horizontal="left"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2" xfId="0" applyFont="1" applyBorder="1" applyAlignment="1">
      <alignment horizontal="left" vertical="center"/>
    </xf>
    <xf numFmtId="1" fontId="9" fillId="0" borderId="0" xfId="4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6" xfId="3" applyBorder="1">
      <alignment vertical="center"/>
    </xf>
    <xf numFmtId="0" fontId="0" fillId="0" borderId="6" xfId="0" applyBorder="1">
      <alignment vertical="center"/>
    </xf>
    <xf numFmtId="164" fontId="13" fillId="0" borderId="9" xfId="5" applyNumberFormat="1" applyFont="1" applyBorder="1">
      <alignment vertical="center"/>
    </xf>
    <xf numFmtId="167" fontId="13" fillId="0" borderId="9" xfId="5" applyNumberFormat="1" applyFont="1" applyBorder="1">
      <alignment vertical="center"/>
    </xf>
    <xf numFmtId="168" fontId="13" fillId="0" borderId="9" xfId="5" applyNumberFormat="1" applyFont="1" applyBorder="1">
      <alignment vertical="center"/>
    </xf>
    <xf numFmtId="165" fontId="13" fillId="0" borderId="9" xfId="5" applyNumberFormat="1" applyBorder="1" applyAlignment="1">
      <alignment horizontal="left" vertical="center"/>
    </xf>
    <xf numFmtId="1" fontId="13" fillId="0" borderId="10" xfId="5" applyNumberFormat="1" applyBorder="1">
      <alignment vertical="center"/>
    </xf>
    <xf numFmtId="0" fontId="12" fillId="0" borderId="2" xfId="8">
      <alignment horizontal="left" vertical="center"/>
    </xf>
    <xf numFmtId="0" fontId="12" fillId="0" borderId="0" xfId="8" applyBorder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5" applyFont="1">
      <alignment vertical="center"/>
    </xf>
    <xf numFmtId="0" fontId="7" fillId="0" borderId="0" xfId="3" applyFont="1">
      <alignment vertical="center"/>
    </xf>
    <xf numFmtId="0" fontId="0" fillId="0" borderId="0" xfId="0" applyAlignment="1"/>
    <xf numFmtId="0" fontId="14" fillId="0" borderId="0" xfId="3" applyAlignment="1">
      <alignment vertical="center"/>
    </xf>
    <xf numFmtId="0" fontId="14" fillId="0" borderId="6" xfId="3" applyBorder="1" applyAlignment="1">
      <alignment vertical="center"/>
    </xf>
    <xf numFmtId="166" fontId="9" fillId="0" borderId="0" xfId="4" applyNumberFormat="1" applyFont="1" applyAlignment="1">
      <alignment horizontal="left" vertical="center"/>
    </xf>
    <xf numFmtId="0" fontId="13" fillId="0" borderId="11" xfId="5" applyBorder="1">
      <alignment vertical="center"/>
    </xf>
    <xf numFmtId="0" fontId="13" fillId="0" borderId="9" xfId="5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12" fillId="0" borderId="0" xfId="8" applyBorder="1">
      <alignment horizontal="left" vertical="center"/>
    </xf>
    <xf numFmtId="0" fontId="14" fillId="0" borderId="6" xfId="3" applyBorder="1">
      <alignment vertical="center"/>
    </xf>
    <xf numFmtId="0" fontId="10" fillId="0" borderId="0" xfId="5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8" applyBorder="1" applyAlignment="1">
      <alignment horizontal="left" vertical="center"/>
    </xf>
    <xf numFmtId="0" fontId="12" fillId="0" borderId="8" xfId="8" applyBorder="1" applyAlignment="1">
      <alignment horizontal="left" vertical="center"/>
    </xf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13" fillId="0" borderId="9" xfId="5" applyNumberFormat="1" applyFont="1" applyBorder="1" applyAlignment="1">
      <alignment horizontal="left" vertical="center"/>
    </xf>
    <xf numFmtId="170" fontId="0" fillId="0" borderId="0" xfId="0" applyNumberFormat="1" applyFont="1" applyBorder="1" applyAlignment="1">
      <alignment horizontal="left" vertical="center"/>
    </xf>
  </cellXfs>
  <cellStyles count="9">
    <cellStyle name="1 antraštė" xfId="1" builtinId="16" customBuiltin="1"/>
    <cellStyle name="2 antraštė" xfId="4" builtinId="17" customBuiltin="1"/>
    <cellStyle name="20% – paryškinimas 1" xfId="6" builtinId="30" customBuiltin="1"/>
    <cellStyle name="20% – paryškinimas 2" xfId="7" builtinId="34" customBuiltin="1"/>
    <cellStyle name="3 antraštė" xfId="3" builtinId="18" customBuiltin="1"/>
    <cellStyle name="4 antraštė" xfId="5" builtinId="19" customBuiltin="1"/>
    <cellStyle name="Data Labels" xfId="8"/>
    <cellStyle name="Įprastas" xfId="0" builtinId="0" customBuiltin="1"/>
    <cellStyle name="Įvestis" xfId="2" builtinId="20" customBuiltin="1"/>
  </cellStyles>
  <dxfs count="8">
    <dxf>
      <font>
        <strike/>
        <outline/>
        <shadow/>
        <u val="none"/>
        <vertAlign val="baseline"/>
        <sz val="10"/>
        <color theme="6"/>
        <name val="Verdana"/>
        <scheme val="minor"/>
      </font>
      <numFmt numFmtId="170" formatCode="dd\/mm\/yyyy"/>
      <alignment horizontal="left" vertical="center" textRotation="0" wrapText="0" indent="0" justifyLastLine="0" shrinkToFit="0" readingOrder="0"/>
    </dxf>
    <dxf>
      <alignment horizontal="left" vertical="center" textRotation="0" wrapText="0" relativeIndent="-1" justifyLastLine="0" shrinkToFit="0" readingOrder="0"/>
    </dxf>
    <dxf>
      <alignment horizontal="left" vertical="center" textRotation="0" wrapText="0" relativeIndent="-1" justifyLastLine="0" shrinkToFit="0" readingOrder="0"/>
    </dxf>
    <dxf>
      <font>
        <strike/>
        <outline/>
        <shadow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ontrollo dieta" defaultPivotStyle="PivotStyleLight16">
    <tableStyle name="Controllo dieta" pivot="0" count="2">
      <tableStyleElement type="wholeTable" dxfId="7"/>
      <tableStyleElement type="headerRow" dxfId="6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>
                <a:solidFill>
                  <a:schemeClr val="accent3"/>
                </a:solidFill>
              </a:rPr>
              <a:t>PESO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'Immissione dati'!$B$7:$B$21</c:f>
              <c:numCache>
                <c:formatCode>dd\/mm\/yyyy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'Immissione dati'!$C$7:$C$21</c:f>
              <c:numCache>
                <c:formatCode>General</c:formatCode>
                <c:ptCount val="15"/>
                <c:pt idx="0">
                  <c:v>205</c:v>
                </c:pt>
                <c:pt idx="1">
                  <c:v>203</c:v>
                </c:pt>
                <c:pt idx="2">
                  <c:v>202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202</c:v>
                </c:pt>
                <c:pt idx="7">
                  <c:v>200</c:v>
                </c:pt>
                <c:pt idx="8">
                  <c:v>199</c:v>
                </c:pt>
                <c:pt idx="9">
                  <c:v>197</c:v>
                </c:pt>
                <c:pt idx="10">
                  <c:v>195</c:v>
                </c:pt>
                <c:pt idx="11">
                  <c:v>196</c:v>
                </c:pt>
                <c:pt idx="12">
                  <c:v>194</c:v>
                </c:pt>
                <c:pt idx="13">
                  <c:v>192</c:v>
                </c:pt>
                <c:pt idx="14">
                  <c:v>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815104"/>
        <c:axId val="217786896"/>
      </c:lineChart>
      <c:dateAx>
        <c:axId val="217815104"/>
        <c:scaling>
          <c:orientation val="minMax"/>
        </c:scaling>
        <c:delete val="1"/>
        <c:axPos val="b"/>
        <c:numFmt formatCode="dd\/mm\/yyyy" sourceLinked="1"/>
        <c:majorTickMark val="out"/>
        <c:minorTickMark val="none"/>
        <c:tickLblPos val="nextTo"/>
        <c:crossAx val="217786896"/>
        <c:crosses val="autoZero"/>
        <c:auto val="1"/>
        <c:lblOffset val="100"/>
        <c:baseTimeUnit val="days"/>
      </c:dateAx>
      <c:valAx>
        <c:axId val="21778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lt-LT"/>
          </a:p>
        </c:txPr>
        <c:crossAx val="21781510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>
                <a:solidFill>
                  <a:schemeClr val="accent3"/>
                </a:solidFill>
              </a:rPr>
              <a:t>CALORIE BRUCIATE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'Immissione dati'!$B$7:$B$21</c:f>
              <c:numCache>
                <c:formatCode>dd\/mm\/yyyy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'Immissione dati'!$D$7:$D$21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360952"/>
        <c:axId val="218361336"/>
      </c:lineChart>
      <c:dateAx>
        <c:axId val="218360952"/>
        <c:scaling>
          <c:orientation val="minMax"/>
        </c:scaling>
        <c:delete val="1"/>
        <c:axPos val="b"/>
        <c:numFmt formatCode="dd\/mm\/yyyy" sourceLinked="1"/>
        <c:majorTickMark val="out"/>
        <c:minorTickMark val="none"/>
        <c:tickLblPos val="nextTo"/>
        <c:crossAx val="218361336"/>
        <c:crosses val="autoZero"/>
        <c:auto val="1"/>
        <c:lblOffset val="100"/>
        <c:baseTimeUnit val="days"/>
      </c:dateAx>
      <c:valAx>
        <c:axId val="218361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lt-LT"/>
          </a:p>
        </c:txPr>
        <c:crossAx val="218360952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t-IT" sz="800">
                <a:solidFill>
                  <a:schemeClr val="accent3"/>
                </a:solidFill>
              </a:rPr>
              <a:t>SANGUIGNA</a:t>
            </a:r>
            <a:r>
              <a:rPr lang="it-IT" sz="800" baseline="0">
                <a:solidFill>
                  <a:schemeClr val="accent3"/>
                </a:solidFill>
              </a:rPr>
              <a:t> PRESSIONE</a:t>
            </a:r>
            <a:endParaRPr lang="it-IT" sz="800">
              <a:solidFill>
                <a:schemeClr val="accent3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'Immissione dati'!$J$6</c:f>
              <c:strCache>
                <c:ptCount val="1"/>
                <c:pt idx="0">
                  <c:v>PS SISTOLICA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'Immissione dati'!$B$7:$B$21</c:f>
              <c:numCache>
                <c:formatCode>dd\/mm\/yyyy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'Immissione dati'!$J$7:$J$21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'Immissione dati'!$K$6</c:f>
              <c:strCache>
                <c:ptCount val="1"/>
                <c:pt idx="0">
                  <c:v>PS DIASTOLICA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'Immissione dati'!$K$7:$K$21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39048"/>
        <c:axId val="218439432"/>
      </c:lineChart>
      <c:dateAx>
        <c:axId val="218439048"/>
        <c:scaling>
          <c:orientation val="minMax"/>
        </c:scaling>
        <c:delete val="1"/>
        <c:axPos val="b"/>
        <c:numFmt formatCode="dd\/mm\/yyyy" sourceLinked="1"/>
        <c:majorTickMark val="out"/>
        <c:minorTickMark val="none"/>
        <c:tickLblPos val="nextTo"/>
        <c:crossAx val="218439432"/>
        <c:crosses val="autoZero"/>
        <c:auto val="1"/>
        <c:lblOffset val="100"/>
        <c:baseTimeUnit val="days"/>
      </c:dateAx>
      <c:valAx>
        <c:axId val="218439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lt-LT"/>
          </a:p>
        </c:txPr>
        <c:crossAx val="21843904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lt-L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t-IT" sz="800">
                <a:solidFill>
                  <a:schemeClr val="accent3"/>
                </a:solidFill>
              </a:rPr>
              <a:t>POLSO E FREQUENZA RESPIRATORIA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'Immissione dati'!$L$6</c:f>
              <c:strCache>
                <c:ptCount val="1"/>
                <c:pt idx="0">
                  <c:v>POLSO A RIPOSO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'Immissione dati'!$B$7:$B$21</c:f>
              <c:numCache>
                <c:formatCode>dd\/mm\/yyyy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'Immissione dati'!$L$7:$L$21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'Immissione dati'!$M$6</c:f>
              <c:strCache>
                <c:ptCount val="1"/>
                <c:pt idx="0">
                  <c:v>FREQ. RESPIRATORIA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'Immissione dati'!$M$7:$M$21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515528"/>
        <c:axId val="218515912"/>
      </c:lineChart>
      <c:dateAx>
        <c:axId val="218515528"/>
        <c:scaling>
          <c:orientation val="minMax"/>
        </c:scaling>
        <c:delete val="1"/>
        <c:axPos val="b"/>
        <c:numFmt formatCode="dd\/mm\/yyyy" sourceLinked="1"/>
        <c:majorTickMark val="out"/>
        <c:minorTickMark val="none"/>
        <c:tickLblPos val="nextTo"/>
        <c:crossAx val="218515912"/>
        <c:crosses val="autoZero"/>
        <c:auto val="1"/>
        <c:lblOffset val="100"/>
        <c:baseTimeUnit val="days"/>
      </c:dateAx>
      <c:valAx>
        <c:axId val="218515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lt-LT"/>
          </a:p>
        </c:txPr>
        <c:crossAx val="21851552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lt-L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WeightToGo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Dashboard!$G$18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8843256"/>
        <c:axId val="218836728"/>
      </c:barChart>
      <c:barChart>
        <c:barDir val="col"/>
        <c:grouping val="stacked"/>
        <c:varyColors val="0"/>
        <c:ser>
          <c:idx val="1"/>
          <c:order val="0"/>
          <c:tx>
            <c:v>Progress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Dashboard!$G$19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Dashboard!$G$19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23850080"/>
        <c:axId val="218847736"/>
      </c:barChart>
      <c:valAx>
        <c:axId val="2188367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lt-LT"/>
          </a:p>
        </c:txPr>
        <c:crossAx val="218843256"/>
        <c:crosses val="max"/>
        <c:crossBetween val="between"/>
        <c:majorUnit val="0.2"/>
        <c:minorUnit val="2.0000000000000004E-2"/>
      </c:valAx>
      <c:catAx>
        <c:axId val="2188432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8836728"/>
        <c:crosses val="autoZero"/>
        <c:auto val="1"/>
        <c:lblAlgn val="ctr"/>
        <c:lblOffset val="100"/>
        <c:noMultiLvlLbl val="0"/>
      </c:catAx>
      <c:valAx>
        <c:axId val="218847736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lt-LT"/>
          </a:p>
        </c:txPr>
        <c:crossAx val="123850080"/>
        <c:crosses val="autoZero"/>
        <c:crossBetween val="between"/>
        <c:majorUnit val="0.2"/>
        <c:minorUnit val="1.0000000000000002E-2"/>
      </c:valAx>
      <c:catAx>
        <c:axId val="123850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88477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800">
                <a:solidFill>
                  <a:schemeClr val="accent3"/>
                </a:solidFill>
              </a:rPr>
              <a:t>ACQUA (L)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'Immissione dati'!$I$6</c:f>
              <c:strCache>
                <c:ptCount val="1"/>
                <c:pt idx="0">
                  <c:v>ACQUA (L)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'Immissione dati'!$I$7:$I$21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52824"/>
        <c:axId val="123853216"/>
      </c:areaChart>
      <c:catAx>
        <c:axId val="123852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53216"/>
        <c:crosses val="autoZero"/>
        <c:auto val="1"/>
        <c:lblAlgn val="ctr"/>
        <c:lblOffset val="100"/>
        <c:noMultiLvlLbl val="0"/>
      </c:catAx>
      <c:valAx>
        <c:axId val="12385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lt-LT"/>
          </a:p>
        </c:txPr>
        <c:crossAx val="12385282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Dashboard!$B$34:$B$38</c:f>
              <c:strCache>
                <c:ptCount val="5"/>
                <c:pt idx="0">
                  <c:v>13% PROTEINE</c:v>
                </c:pt>
                <c:pt idx="1">
                  <c:v>51% CARBOIDRATI</c:v>
                </c:pt>
                <c:pt idx="2">
                  <c:v>11% GRASSI</c:v>
                </c:pt>
                <c:pt idx="3">
                  <c:v>10% ZUCCHERI</c:v>
                </c:pt>
                <c:pt idx="4">
                  <c:v>15% ACQUA (L)</c:v>
                </c:pt>
              </c:strCache>
            </c:strRef>
          </c:cat>
          <c:val>
            <c:numRef>
              <c:f>Dashboard!$C$34:$C$38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lt-L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5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mmissione dati'!A1"/><Relationship Id="rId3" Type="http://schemas.openxmlformats.org/officeDocument/2006/relationships/chart" Target="../charts/chart3.xml"/><Relationship Id="rId7" Type="http://schemas.openxmlformats.org/officeDocument/2006/relationships/hyperlink" Target="#Dashboard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hyperlink" Target="#'Info su IMC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 su IMC'!A1"/><Relationship Id="rId1" Type="http://schemas.openxmlformats.org/officeDocument/2006/relationships/hyperlink" Target="#Dashboard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Immissione dati'!A1"/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Casella di selezione Centimetri" descr="Consente di aumentare o diminuire l'altezza in metri nella cella D8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Casella di selezione Metri" descr="Consente di aumentare o diminuire l'altezza in cm nella cella E8.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chtPeso" descr="Grafico a linee che visualizza la tendenza del peso" title="Pe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CalorieBruciate" descr="Grafico a linee che visualizza le calorie bruciate" title="Calorie bruciat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PS" descr="Grafico che visualizza la tendenza della pressione sanguigna" title="Gra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FreqCardiacaEFreqRespiratoriaRiposo" descr="Grafico che visualizza la tendenza di polso e frequenza respiratoria a riposo" title="Gra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Avanzamento" descr="Istogramma a una colonna che visualizza la percentuale relativa al raggiungimento dell'obiettivo." title="Grafico Avanzament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LitriAcqua" descr="Grafico ad area che visualizza il consumo di acqua espresso in litri." title="Consumo acqu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124208</xdr:colOff>
      <xdr:row>3</xdr:row>
      <xdr:rowOff>75737</xdr:rowOff>
    </xdr:to>
    <xdr:grpSp>
      <xdr:nvGrpSpPr>
        <xdr:cNvPr id="27" name="Gruppo 5" descr="&quot;&quot;" title="Grafica spostamento"/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Forma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Rettangolo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igura a mano libera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Figura a mano libera 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Figura a mano libera 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Figura a mano libera 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1</xdr:row>
      <xdr:rowOff>12573</xdr:rowOff>
    </xdr:from>
    <xdr:to>
      <xdr:col>3</xdr:col>
      <xdr:colOff>172764</xdr:colOff>
      <xdr:row>3</xdr:row>
      <xdr:rowOff>20785</xdr:rowOff>
    </xdr:to>
    <xdr:sp macro="" textlink="">
      <xdr:nvSpPr>
        <xdr:cNvPr id="28" name="Controllo dieta" descr="Pulsante di spostamento" title="Controllo dieta">
          <a:hlinkClick xmlns:r="http://schemas.openxmlformats.org/officeDocument/2006/relationships" r:id="rId7"/>
        </xdr:cNvPr>
        <xdr:cNvSpPr/>
      </xdr:nvSpPr>
      <xdr:spPr>
        <a:xfrm>
          <a:off x="591153" y="193548"/>
          <a:ext cx="2391486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CONTROLLO DIETA</a:t>
          </a:r>
        </a:p>
      </xdr:txBody>
    </xdr:sp>
    <xdr:clientData/>
  </xdr:twoCellAnchor>
  <xdr:twoCellAnchor editAs="oneCell">
    <xdr:from>
      <xdr:col>3</xdr:col>
      <xdr:colOff>210902</xdr:colOff>
      <xdr:row>1</xdr:row>
      <xdr:rowOff>7328</xdr:rowOff>
    </xdr:from>
    <xdr:to>
      <xdr:col>5</xdr:col>
      <xdr:colOff>381002</xdr:colOff>
      <xdr:row>2</xdr:row>
      <xdr:rowOff>159878</xdr:rowOff>
    </xdr:to>
    <xdr:sp macro="" textlink="">
      <xdr:nvSpPr>
        <xdr:cNvPr id="29" name="immissione dati" descr="Pulsante di spostamento" title="immissione dati">
          <a:hlinkClick xmlns:r="http://schemas.openxmlformats.org/officeDocument/2006/relationships" r:id="rId8" tooltip="Fare clic per visualizzare il foglio Immissione dati"/>
        </xdr:cNvPr>
        <xdr:cNvSpPr/>
      </xdr:nvSpPr>
      <xdr:spPr>
        <a:xfrm>
          <a:off x="3020777" y="178778"/>
          <a:ext cx="1656000" cy="324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IMMISSIONE DATI</a:t>
          </a:r>
        </a:p>
      </xdr:txBody>
    </xdr:sp>
    <xdr:clientData/>
  </xdr:twoCellAnchor>
  <xdr:twoCellAnchor editAs="oneCell">
    <xdr:from>
      <xdr:col>5</xdr:col>
      <xdr:colOff>382700</xdr:colOff>
      <xdr:row>1</xdr:row>
      <xdr:rowOff>19050</xdr:rowOff>
    </xdr:from>
    <xdr:to>
      <xdr:col>7</xdr:col>
      <xdr:colOff>468692</xdr:colOff>
      <xdr:row>3</xdr:row>
      <xdr:rowOff>16853</xdr:rowOff>
    </xdr:to>
    <xdr:sp macro="" textlink="">
      <xdr:nvSpPr>
        <xdr:cNvPr id="30" name="Info su IMC" descr="Pulsante di spostamento" title="Info su IMC">
          <a:hlinkClick xmlns:r="http://schemas.openxmlformats.org/officeDocument/2006/relationships" r:id="rId9" tooltip="Fare clic per visualizzare il foglio Info IMC"/>
        </xdr:cNvPr>
        <xdr:cNvSpPr/>
      </xdr:nvSpPr>
      <xdr:spPr>
        <a:xfrm>
          <a:off x="4678475" y="200025"/>
          <a:ext cx="1171842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 su IMC</a:t>
          </a: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chtConsumi2" descr="Grafico a ciambella che mostra i consumi (proteine, carboidrati, grassi, zuccheri, acqua e così via)." title="Tendenza consum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9</xdr:col>
      <xdr:colOff>1114425</xdr:colOff>
      <xdr:row>3</xdr:row>
      <xdr:rowOff>60338</xdr:rowOff>
    </xdr:to>
    <xdr:grpSp>
      <xdr:nvGrpSpPr>
        <xdr:cNvPr id="17" name="Grafica spostamento" descr="&quot;&quot;" title="Grafica spostamento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Figura a mano libera 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Forma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Rettangolo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Rettangolo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Figura a mano libera 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Figura a mano libera 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 macro="" textlink="">
      <xdr:nvSpPr>
        <xdr:cNvPr id="18" name="Controllo dieta" descr="Pulsante di spostamento" title="Controllo dieta">
          <a:hlinkClick xmlns:r="http://schemas.openxmlformats.org/officeDocument/2006/relationships" r:id="rId1" tooltip="Fare clic per visualizzare il foglio Dashboard"/>
        </xdr:cNvPr>
        <xdr:cNvSpPr/>
      </xdr:nvSpPr>
      <xdr:spPr>
        <a:xfrm>
          <a:off x="562171" y="186462"/>
          <a:ext cx="241696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CONTROLLO DIETA</a:t>
          </a:r>
        </a:p>
      </xdr:txBody>
    </xdr:sp>
    <xdr:clientData/>
  </xdr:twoCellAnchor>
  <xdr:twoCellAnchor editAs="oneCell">
    <xdr:from>
      <xdr:col>3</xdr:col>
      <xdr:colOff>950140</xdr:colOff>
      <xdr:row>1</xdr:row>
      <xdr:rowOff>9757</xdr:rowOff>
    </xdr:from>
    <xdr:to>
      <xdr:col>5</xdr:col>
      <xdr:colOff>129640</xdr:colOff>
      <xdr:row>2</xdr:row>
      <xdr:rowOff>162307</xdr:rowOff>
    </xdr:to>
    <xdr:sp macro="" textlink="">
      <xdr:nvSpPr>
        <xdr:cNvPr id="19" name="immissione dati" descr="Pulsante di spostamento" title="immissione dati"/>
        <xdr:cNvSpPr/>
      </xdr:nvSpPr>
      <xdr:spPr>
        <a:xfrm>
          <a:off x="3007540" y="181207"/>
          <a:ext cx="1656000" cy="324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IMMISSIONE DATI</a:t>
          </a:r>
        </a:p>
      </xdr:txBody>
    </xdr:sp>
    <xdr:clientData/>
  </xdr:twoCellAnchor>
  <xdr:twoCellAnchor editAs="oneCell">
    <xdr:from>
      <xdr:col>5</xdr:col>
      <xdr:colOff>234263</xdr:colOff>
      <xdr:row>1</xdr:row>
      <xdr:rowOff>11071</xdr:rowOff>
    </xdr:from>
    <xdr:to>
      <xdr:col>5</xdr:col>
      <xdr:colOff>1404683</xdr:colOff>
      <xdr:row>3</xdr:row>
      <xdr:rowOff>19939</xdr:rowOff>
    </xdr:to>
    <xdr:sp macro="" textlink="">
      <xdr:nvSpPr>
        <xdr:cNvPr id="20" name="Info su IMC" descr="Pulsante di spostamento" title="Info su IMC">
          <a:hlinkClick xmlns:r="http://schemas.openxmlformats.org/officeDocument/2006/relationships" r:id="rId2" tooltip="Fare clic per visualizzare il foglio Info IMC"/>
        </xdr:cNvPr>
        <xdr:cNvSpPr/>
      </xdr:nvSpPr>
      <xdr:spPr>
        <a:xfrm>
          <a:off x="4672913" y="182521"/>
          <a:ext cx="117042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Info su IMC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10</xdr:col>
      <xdr:colOff>64542</xdr:colOff>
      <xdr:row>3</xdr:row>
      <xdr:rowOff>70491</xdr:rowOff>
    </xdr:to>
    <xdr:grpSp>
      <xdr:nvGrpSpPr>
        <xdr:cNvPr id="5" name="Grafica spostamento" descr="&quot;&quot;" title="Grafica spostamento"/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Figura a mano libera 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Forma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Rettangolo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igura a mano libera 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Figura a mano libera 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3</xdr:col>
      <xdr:colOff>308935</xdr:colOff>
      <xdr:row>3</xdr:row>
      <xdr:rowOff>15437</xdr:rowOff>
    </xdr:to>
    <xdr:sp macro="" textlink="">
      <xdr:nvSpPr>
        <xdr:cNvPr id="12" name="Controllo dieta" descr="Pulsante di spostamento" title="Controllo dieta">
          <a:hlinkClick xmlns:r="http://schemas.openxmlformats.org/officeDocument/2006/relationships" r:id="rId1" tooltip="Clic per visualizzare il foglio Dashboard"/>
        </xdr:cNvPr>
        <xdr:cNvSpPr/>
      </xdr:nvSpPr>
      <xdr:spPr>
        <a:xfrm>
          <a:off x="556476" y="178019"/>
          <a:ext cx="2390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CONTROLLO DIETA</a:t>
          </a:r>
        </a:p>
      </xdr:txBody>
    </xdr:sp>
    <xdr:clientData/>
  </xdr:twoCellAnchor>
  <xdr:twoCellAnchor editAs="oneCell">
    <xdr:from>
      <xdr:col>3</xdr:col>
      <xdr:colOff>316442</xdr:colOff>
      <xdr:row>1</xdr:row>
      <xdr:rowOff>1314</xdr:rowOff>
    </xdr:from>
    <xdr:to>
      <xdr:col>5</xdr:col>
      <xdr:colOff>372242</xdr:colOff>
      <xdr:row>3</xdr:row>
      <xdr:rowOff>10182</xdr:rowOff>
    </xdr:to>
    <xdr:sp macro="" textlink="">
      <xdr:nvSpPr>
        <xdr:cNvPr id="13" name="immissione dati" descr="Pulsante di spostamento" title="immissione dati">
          <a:hlinkClick xmlns:r="http://schemas.openxmlformats.org/officeDocument/2006/relationships" r:id="rId2" tooltip="Fare clic per visualizzare il foglio Immissione dati"/>
        </xdr:cNvPr>
        <xdr:cNvSpPr/>
      </xdr:nvSpPr>
      <xdr:spPr>
        <a:xfrm>
          <a:off x="2954867" y="172764"/>
          <a:ext cx="165600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</a:rPr>
            <a:t>IMMISSIONE DATI</a:t>
          </a:r>
        </a:p>
      </xdr:txBody>
    </xdr:sp>
    <xdr:clientData/>
  </xdr:twoCellAnchor>
  <xdr:twoCellAnchor editAs="oneCell">
    <xdr:from>
      <xdr:col>5</xdr:col>
      <xdr:colOff>384235</xdr:colOff>
      <xdr:row>1</xdr:row>
      <xdr:rowOff>2628</xdr:rowOff>
    </xdr:from>
    <xdr:to>
      <xdr:col>7</xdr:col>
      <xdr:colOff>170425</xdr:colOff>
      <xdr:row>3</xdr:row>
      <xdr:rowOff>11496</xdr:rowOff>
    </xdr:to>
    <xdr:sp macro="" textlink="">
      <xdr:nvSpPr>
        <xdr:cNvPr id="14" name="Info su IMC" descr="Pulsante di spostamento" title="Info su IMC"/>
        <xdr:cNvSpPr/>
      </xdr:nvSpPr>
      <xdr:spPr>
        <a:xfrm>
          <a:off x="4622860" y="174078"/>
          <a:ext cx="115779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</a:rPr>
            <a:t>Info su IMC</a:t>
          </a: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Suggerimento su IMC" descr="Suggerimento su IMC con informazioni" title="Forma"/>
        <xdr:cNvGrpSpPr/>
      </xdr:nvGrpSpPr>
      <xdr:grpSpPr>
        <a:xfrm>
          <a:off x="3838574" y="1222237"/>
          <a:ext cx="4238626" cy="1092337"/>
          <a:chOff x="2914649" y="1047750"/>
          <a:chExt cx="4238626" cy="790575"/>
        </a:xfrm>
      </xdr:grpSpPr>
      <xdr:grpSp>
        <xdr:nvGrpSpPr>
          <xdr:cNvPr id="4099" name="Gruppo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Figura a mano libera 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Figura a mano libera 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Rectangular Callout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+mn-lt"/>
              </a:rPr>
              <a:t>IMC: acronimo di Indice di Massa Corporea, corrisponde alla misurazione del grasso corporeo sulla base dei valori di altezza e peso di uomini e donne adulti. È solo uno dei modi per calcolare il peso corporeo e non tiene in considerazione la tipologia della persona, la struttura fisica, lo stato di salute corrente o l'attività fisica praticata. Viene usato a solo titolo indicativo.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Dati" displayName="Dati" ref="B6:M21" totalsRowDxfId="5">
  <autoFilter ref="B6:M21"/>
  <tableColumns count="12">
    <tableColumn id="1" name="DATA" totalsRowLabel="Total" dataDxfId="0"/>
    <tableColumn id="2" name="PESO" dataDxfId="4"/>
    <tableColumn id="3" name="CALORIE BRUCIATE" dataDxfId="3"/>
    <tableColumn id="4" name="PROTEINE"/>
    <tableColumn id="5" name="CARBOIDRATI"/>
    <tableColumn id="6" name="GRASSI"/>
    <tableColumn id="7" name="ZUCCHERI"/>
    <tableColumn id="8" name="ACQUA (L)"/>
    <tableColumn id="9" name="PS SISTOLICA"/>
    <tableColumn id="10" name="PS DIASTOLICA"/>
    <tableColumn id="11" name="POLSO A RIPOSO"/>
    <tableColumn id="12" name="FREQ. RESPIRATORIA" totalsRowFunction="sum"/>
  </tableColumns>
  <tableStyleInfo name="Controllo dieta" showFirstColumn="0" showLastColumn="0" showRowStripes="1" showColumnStripes="0"/>
  <extLst>
    <ext xmlns:x14="http://schemas.microsoft.com/office/spreadsheetml/2009/9/main" uri="{504A1905-F514-4f6f-8877-14C23A59335A}">
      <x14:table altText="Table" altTextSummary="Use this table to enter your data"/>
    </ext>
  </extLst>
</table>
</file>

<file path=xl/tables/table2.xml><?xml version="1.0" encoding="utf-8"?>
<table xmlns="http://schemas.openxmlformats.org/spreadsheetml/2006/main" id="2" name="InfoIMC" displayName="InfoIMC" ref="B6:D12" totalsRowShown="0">
  <autoFilter ref="B6:D12"/>
  <tableColumns count="3">
    <tableColumn id="1" name="CATEGORIA IMC"/>
    <tableColumn id="2" name="MINIMA" dataDxfId="2"/>
    <tableColumn id="3" name="MASSIMA" dataDxfId="1"/>
  </tableColumns>
  <tableStyleInfo name="Controllo dieta" showFirstColumn="0" showLastColumn="0" showRowStripes="1" showColumnStripes="0"/>
  <extLst>
    <ext xmlns:x14="http://schemas.microsoft.com/office/spreadsheetml/2009/9/main" uri="{504A1905-F514-4f6f-8877-14C23A59335A}">
      <x14:table altText="BMI Table" altTextSummary="Calculates various BMI Categories such as Underweight, Normal Weight, Overweight, and Obesity classes along with the Low end and High End for each category."/>
    </ext>
  </extLst>
</table>
</file>

<file path=xl/theme/theme1.xml><?xml version="1.0" encoding="utf-8"?>
<a:theme xmlns:a="http://schemas.openxmlformats.org/drawingml/2006/main" name="Spring">
  <a:themeElements>
    <a:clrScheme name="Weight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Weight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 x14ac:dyDescent="0.2"/>
  <cols>
    <col min="1" max="1" width="4.125" customWidth="1"/>
    <col min="2" max="2" width="19.875" customWidth="1"/>
    <col min="3" max="3" width="12.875" customWidth="1"/>
    <col min="4" max="4" width="8.875" customWidth="1"/>
    <col min="5" max="5" width="10.625" customWidth="1"/>
    <col min="6" max="6" width="5.25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 x14ac:dyDescent="0.2"/>
    <row r="2" spans="2:11" s="6" customFormat="1" ht="13.5" customHeight="1" x14ac:dyDescent="0.2"/>
    <row r="3" spans="2:11" s="6" customFormat="1" ht="13.5" customHeight="1" x14ac:dyDescent="0.2"/>
    <row r="5" spans="2:11" ht="21" customHeight="1" thickBot="1" x14ac:dyDescent="0.25">
      <c r="B5" s="39" t="s">
        <v>34</v>
      </c>
      <c r="C5" s="39"/>
      <c r="D5" s="39"/>
      <c r="E5" s="39"/>
      <c r="F5" s="19"/>
      <c r="G5" s="32" t="s">
        <v>26</v>
      </c>
      <c r="H5" s="32"/>
      <c r="I5" s="32"/>
      <c r="J5" s="31"/>
      <c r="K5" s="31"/>
    </row>
    <row r="6" spans="2:11" ht="13.5" customHeight="1" thickTop="1" x14ac:dyDescent="0.2">
      <c r="J6" s="36">
        <f>Percentuale</f>
        <v>0.36666666666666664</v>
      </c>
      <c r="K6" s="36"/>
    </row>
    <row r="7" spans="2:11" ht="16.5" customHeight="1" x14ac:dyDescent="0.2">
      <c r="B7" s="15" t="s">
        <v>27</v>
      </c>
      <c r="C7" s="25" t="s">
        <v>28</v>
      </c>
      <c r="D7" s="25" t="s">
        <v>29</v>
      </c>
      <c r="E7" s="14"/>
      <c r="J7" s="37"/>
      <c r="K7" s="37"/>
    </row>
    <row r="8" spans="2:11" ht="19.5" customHeight="1" x14ac:dyDescent="0.2">
      <c r="B8" s="50">
        <v>41061</v>
      </c>
      <c r="C8" s="20">
        <v>210</v>
      </c>
      <c r="D8" s="21">
        <v>5</v>
      </c>
      <c r="E8" s="22">
        <v>10</v>
      </c>
      <c r="J8" s="37"/>
      <c r="K8" s="37"/>
    </row>
    <row r="9" spans="2:11" ht="9" customHeight="1" x14ac:dyDescent="0.2">
      <c r="J9" s="37"/>
      <c r="K9" s="37"/>
    </row>
    <row r="10" spans="2:11" ht="12.75" customHeight="1" x14ac:dyDescent="0.15">
      <c r="B10" s="41" t="s">
        <v>33</v>
      </c>
      <c r="C10" s="41"/>
      <c r="D10" s="17" t="s">
        <v>0</v>
      </c>
      <c r="J10" s="40" t="str">
        <f>IF(J6&gt;=1,"CONGRATULATIONS!","DEL PERCORSO!")</f>
        <v>DEL PERCORSO!</v>
      </c>
      <c r="K10" s="40"/>
    </row>
    <row r="11" spans="2:11" ht="24.75" x14ac:dyDescent="0.2">
      <c r="B11" s="16">
        <f>D8*12+E8</f>
        <v>70</v>
      </c>
      <c r="D11" s="16">
        <f>(Peso/Altezza^2)*703</f>
        <v>30.12857142857143</v>
      </c>
    </row>
    <row r="12" spans="2:11" ht="9" customHeight="1" x14ac:dyDescent="0.2"/>
    <row r="13" spans="2:11" x14ac:dyDescent="0.2">
      <c r="B13" s="25" t="s">
        <v>39</v>
      </c>
      <c r="C13" s="42" t="s">
        <v>38</v>
      </c>
      <c r="D13" s="43"/>
      <c r="E13" s="14"/>
    </row>
    <row r="14" spans="2:11" ht="18" x14ac:dyDescent="0.2">
      <c r="B14" s="23">
        <v>180</v>
      </c>
      <c r="C14" s="24">
        <v>8</v>
      </c>
      <c r="D14" s="34" t="s">
        <v>35</v>
      </c>
      <c r="E14" s="35"/>
    </row>
    <row r="15" spans="2:11" ht="9" customHeight="1" x14ac:dyDescent="0.2"/>
    <row r="16" spans="2:11" x14ac:dyDescent="0.2">
      <c r="B16" s="26" t="s">
        <v>36</v>
      </c>
      <c r="C16" s="27"/>
      <c r="D16" s="38" t="s">
        <v>37</v>
      </c>
      <c r="E16" s="38"/>
    </row>
    <row r="17" spans="2:11" ht="24.75" x14ac:dyDescent="0.2">
      <c r="B17" s="33">
        <f>B8+D17</f>
        <v>41301</v>
      </c>
      <c r="C17" s="33"/>
      <c r="D17" s="16">
        <f>C14*LOOKUP(D14,{"Giorni","Mesi","Settimane"},{1,30,7})</f>
        <v>240</v>
      </c>
      <c r="F17" s="2" t="s">
        <v>1</v>
      </c>
      <c r="G17" s="2" t="s">
        <v>2</v>
      </c>
    </row>
    <row r="18" spans="2:11" x14ac:dyDescent="0.2">
      <c r="F18" s="3">
        <f>DataInizio</f>
        <v>41061</v>
      </c>
      <c r="G18" s="4">
        <f>(Peso-PesoIdeale)</f>
        <v>30</v>
      </c>
    </row>
    <row r="19" spans="2:11" x14ac:dyDescent="0.2">
      <c r="F19" s="3">
        <f>DataFine</f>
        <v>41301</v>
      </c>
      <c r="G19" s="5">
        <f>((Peso-PesoIdeale)-(UltimoPeso-PesoIdeale))/(Peso-PesoIdeale)</f>
        <v>0.36666666666666664</v>
      </c>
    </row>
    <row r="20" spans="2:11" ht="21" customHeight="1" thickBot="1" x14ac:dyDescent="0.25">
      <c r="B20" s="18" t="s">
        <v>30</v>
      </c>
      <c r="C20" s="18"/>
      <c r="D20" s="18"/>
      <c r="E20" s="18"/>
      <c r="F20" s="18"/>
      <c r="G20" s="18"/>
      <c r="H20" s="18"/>
      <c r="I20" s="19"/>
      <c r="J20" s="19"/>
      <c r="K20" s="19"/>
    </row>
    <row r="21" spans="2:11" ht="13.5" thickTop="1" x14ac:dyDescent="0.2"/>
    <row r="30" spans="2:11" ht="21" customHeight="1" thickBot="1" x14ac:dyDescent="0.25">
      <c r="B30" s="18" t="s">
        <v>31</v>
      </c>
      <c r="C30" s="18"/>
      <c r="D30" s="18"/>
      <c r="E30" s="18"/>
      <c r="F30" s="18"/>
      <c r="G30" s="18"/>
      <c r="H30" s="18"/>
      <c r="I30" s="19"/>
      <c r="J30" s="19"/>
      <c r="K30" s="19"/>
    </row>
    <row r="31" spans="2:11" ht="13.5" thickTop="1" x14ac:dyDescent="0.2"/>
    <row r="34" spans="2:11" x14ac:dyDescent="0.2">
      <c r="B34" s="2" t="str">
        <f>TEXT(C34/SUM($C$34:$C$38),"0%")&amp;" "&amp;Dati[[#Headers],[PROTEINE]]</f>
        <v>13% PROTEINE</v>
      </c>
      <c r="C34" s="2">
        <f>SUM(Dati[PROTEINE])</f>
        <v>915</v>
      </c>
      <c r="D34" s="2"/>
      <c r="E34" s="2"/>
    </row>
    <row r="35" spans="2:11" x14ac:dyDescent="0.2">
      <c r="B35" s="2" t="str">
        <f>TEXT(C35/SUM($C$34:$C$38),"0%")&amp;" "&amp;Dati[[#Headers],[CARBOIDRATI]]</f>
        <v>51% CARBOIDRATI</v>
      </c>
      <c r="C35" s="2">
        <f>SUM(Dati[CARBOIDRATI])</f>
        <v>3460</v>
      </c>
      <c r="D35" s="2"/>
      <c r="E35" s="2"/>
    </row>
    <row r="36" spans="2:11" x14ac:dyDescent="0.2">
      <c r="B36" s="2" t="str">
        <f>TEXT(C36/SUM($C$34:$C$38),"0%")&amp;" "&amp;Dati[[#Headers],[GRASSI]]</f>
        <v>11% GRASSI</v>
      </c>
      <c r="C36" s="2">
        <f>SUM(Dati[GRASSI])</f>
        <v>745</v>
      </c>
      <c r="D36" s="2"/>
      <c r="E36" s="2"/>
    </row>
    <row r="37" spans="2:11" x14ac:dyDescent="0.2">
      <c r="B37" s="2" t="str">
        <f>TEXT(C37/SUM($C$34:$C$38),"0%")&amp;" "&amp;Dati[[#Headers],[ZUCCHERI]]</f>
        <v>10% ZUCCHERI</v>
      </c>
      <c r="C37" s="2">
        <f>SUM(Dati[ZUCCHERI])</f>
        <v>675</v>
      </c>
      <c r="D37" s="2"/>
      <c r="E37" s="2"/>
    </row>
    <row r="38" spans="2:11" x14ac:dyDescent="0.2">
      <c r="B38" s="2" t="str">
        <f>TEXT(C38/SUM($C$34:$C$38),"0%")&amp;" "&amp;Dati[[#Headers],[ACQUA (L)]]</f>
        <v>15% ACQUA (L)</v>
      </c>
      <c r="C38" s="2">
        <f>SUM(Dati[ACQUA (L)])</f>
        <v>1018</v>
      </c>
      <c r="D38" s="2"/>
      <c r="E38" s="2"/>
    </row>
    <row r="41" spans="2:11" ht="13.5" thickBot="1" x14ac:dyDescent="0.25">
      <c r="B41" s="18" t="s">
        <v>32</v>
      </c>
      <c r="C41" s="18"/>
      <c r="D41" s="18"/>
      <c r="E41" s="18"/>
      <c r="F41" s="18"/>
      <c r="G41" s="18"/>
      <c r="H41" s="18"/>
      <c r="I41" s="19"/>
      <c r="J41" s="19"/>
      <c r="K41" s="19"/>
    </row>
    <row r="42" spans="2:11" ht="13.5" thickTop="1" x14ac:dyDescent="0.2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"GIORNI, SETTIMANE, MESI"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asella di selezione Centimetri">
              <controlPr defaultSize="0" print="0" autoPict="0" altText="Consente di aumentare o diminuire l'altezza in metri nella cella D8.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asella di selezione Metri">
              <controlPr defaultSize="0" print="0" autoPict="0" altText="Consente di aumentare o diminuire l'altezza in cm nella cella E8.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defaultRowHeight="20.25" customHeight="1" x14ac:dyDescent="0.2"/>
  <cols>
    <col min="1" max="1" width="4.125" style="1" customWidth="1"/>
    <col min="2" max="2" width="12.375" style="1" customWidth="1"/>
    <col min="3" max="3" width="10.5" style="1" customWidth="1"/>
    <col min="4" max="4" width="20.25" style="1" customWidth="1"/>
    <col min="5" max="5" width="12.25" style="1" customWidth="1"/>
    <col min="6" max="6" width="19" style="1" customWidth="1"/>
    <col min="7" max="7" width="9.625" style="1" customWidth="1"/>
    <col min="8" max="8" width="12.125" style="1" customWidth="1"/>
    <col min="9" max="9" width="13" style="1" customWidth="1"/>
    <col min="10" max="10" width="15.375" style="1" customWidth="1"/>
    <col min="11" max="11" width="16.625" style="1" customWidth="1"/>
    <col min="12" max="12" width="18" style="1" customWidth="1"/>
    <col min="13" max="13" width="21.75" style="1" customWidth="1"/>
    <col min="14" max="16384" width="9" style="1"/>
  </cols>
  <sheetData>
    <row r="1" spans="2:13" s="6" customFormat="1" ht="13.5" customHeight="1" x14ac:dyDescent="0.2"/>
    <row r="2" spans="2:13" s="6" customFormat="1" ht="13.5" customHeight="1" x14ac:dyDescent="0.2"/>
    <row r="3" spans="2:13" s="6" customFormat="1" ht="13.5" customHeight="1" x14ac:dyDescent="0.2"/>
    <row r="5" spans="2:13" ht="20.25" customHeight="1" x14ac:dyDescent="0.2">
      <c r="E5" s="44" t="s">
        <v>3</v>
      </c>
      <c r="F5" s="45"/>
      <c r="G5" s="45"/>
      <c r="H5" s="45"/>
      <c r="I5" s="45"/>
      <c r="J5" s="46" t="s">
        <v>4</v>
      </c>
      <c r="K5" s="47"/>
      <c r="L5" s="47"/>
      <c r="M5" s="48"/>
    </row>
    <row r="6" spans="2:13" ht="20.25" customHeight="1" x14ac:dyDescent="0.2">
      <c r="B6" s="28" t="s">
        <v>14</v>
      </c>
      <c r="C6" s="28" t="s">
        <v>15</v>
      </c>
      <c r="D6" s="2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29" t="s">
        <v>22</v>
      </c>
      <c r="K6" s="29" t="s">
        <v>23</v>
      </c>
      <c r="L6" s="29" t="s">
        <v>24</v>
      </c>
      <c r="M6" s="29" t="s">
        <v>25</v>
      </c>
    </row>
    <row r="7" spans="2:13" ht="20.25" customHeight="1" x14ac:dyDescent="0.2">
      <c r="B7" s="51">
        <v>41061</v>
      </c>
      <c r="C7" s="13">
        <v>205</v>
      </c>
      <c r="D7" s="13">
        <v>1500</v>
      </c>
      <c r="E7" s="12">
        <v>50</v>
      </c>
      <c r="F7" s="12">
        <v>200</v>
      </c>
      <c r="G7" s="12">
        <v>20</v>
      </c>
      <c r="H7" s="12">
        <v>50</v>
      </c>
      <c r="I7" s="12">
        <v>50</v>
      </c>
      <c r="J7" s="11">
        <v>125</v>
      </c>
      <c r="K7" s="11">
        <v>75</v>
      </c>
      <c r="L7" s="11">
        <v>65</v>
      </c>
      <c r="M7" s="11">
        <v>10</v>
      </c>
    </row>
    <row r="8" spans="2:13" ht="20.25" customHeight="1" x14ac:dyDescent="0.2">
      <c r="B8" s="51">
        <v>41062</v>
      </c>
      <c r="C8" s="13">
        <v>203</v>
      </c>
      <c r="D8" s="13">
        <v>2000</v>
      </c>
      <c r="E8" s="12">
        <v>60</v>
      </c>
      <c r="F8" s="12">
        <v>200</v>
      </c>
      <c r="G8" s="12">
        <v>40</v>
      </c>
      <c r="H8" s="12">
        <v>40</v>
      </c>
      <c r="I8" s="12">
        <v>64</v>
      </c>
      <c r="J8" s="11">
        <v>125</v>
      </c>
      <c r="K8" s="11">
        <v>75</v>
      </c>
      <c r="L8" s="11">
        <v>63</v>
      </c>
      <c r="M8" s="11">
        <v>10</v>
      </c>
    </row>
    <row r="9" spans="2:13" ht="20.25" customHeight="1" x14ac:dyDescent="0.2">
      <c r="B9" s="51">
        <v>41063</v>
      </c>
      <c r="C9" s="13">
        <v>202</v>
      </c>
      <c r="D9" s="13">
        <v>2000</v>
      </c>
      <c r="E9" s="12">
        <v>55</v>
      </c>
      <c r="F9" s="12">
        <v>220</v>
      </c>
      <c r="G9" s="12">
        <v>25</v>
      </c>
      <c r="H9" s="12">
        <v>35</v>
      </c>
      <c r="I9" s="12">
        <v>64</v>
      </c>
      <c r="J9" s="11">
        <v>124</v>
      </c>
      <c r="K9" s="11">
        <v>75</v>
      </c>
      <c r="L9" s="11">
        <v>65</v>
      </c>
      <c r="M9" s="11">
        <v>10</v>
      </c>
    </row>
    <row r="10" spans="2:13" ht="20.25" customHeight="1" x14ac:dyDescent="0.2">
      <c r="B10" s="51">
        <v>41064</v>
      </c>
      <c r="C10" s="13">
        <v>202</v>
      </c>
      <c r="D10" s="13">
        <v>2000</v>
      </c>
      <c r="E10" s="12">
        <v>55</v>
      </c>
      <c r="F10" s="12">
        <v>260</v>
      </c>
      <c r="G10" s="12">
        <v>45</v>
      </c>
      <c r="H10" s="12">
        <v>45</v>
      </c>
      <c r="I10" s="12">
        <v>55</v>
      </c>
      <c r="J10" s="11">
        <v>135</v>
      </c>
      <c r="K10" s="11">
        <v>70</v>
      </c>
      <c r="L10" s="11">
        <v>60</v>
      </c>
      <c r="M10" s="11">
        <v>10</v>
      </c>
    </row>
    <row r="11" spans="2:13" ht="20.25" customHeight="1" x14ac:dyDescent="0.2">
      <c r="B11" s="51">
        <v>41065</v>
      </c>
      <c r="C11" s="13">
        <v>201</v>
      </c>
      <c r="D11" s="13">
        <v>1500</v>
      </c>
      <c r="E11" s="12">
        <v>60</v>
      </c>
      <c r="F11" s="12">
        <v>250</v>
      </c>
      <c r="G11" s="12">
        <v>70</v>
      </c>
      <c r="H11" s="12">
        <v>35</v>
      </c>
      <c r="I11" s="12">
        <v>100</v>
      </c>
      <c r="J11" s="11">
        <v>130</v>
      </c>
      <c r="K11" s="11">
        <v>75</v>
      </c>
      <c r="L11" s="11">
        <v>60</v>
      </c>
      <c r="M11" s="11">
        <v>10</v>
      </c>
    </row>
    <row r="12" spans="2:13" ht="20.25" customHeight="1" x14ac:dyDescent="0.2">
      <c r="B12" s="51">
        <v>41066</v>
      </c>
      <c r="C12" s="13">
        <v>200</v>
      </c>
      <c r="D12" s="13">
        <v>1400</v>
      </c>
      <c r="E12" s="12">
        <v>50</v>
      </c>
      <c r="F12" s="12">
        <v>195</v>
      </c>
      <c r="G12" s="12">
        <v>45</v>
      </c>
      <c r="H12" s="12">
        <v>40</v>
      </c>
      <c r="I12" s="12">
        <v>90</v>
      </c>
      <c r="J12" s="11">
        <v>120</v>
      </c>
      <c r="K12" s="11">
        <v>75</v>
      </c>
      <c r="L12" s="11">
        <v>65</v>
      </c>
      <c r="M12" s="11">
        <v>10</v>
      </c>
    </row>
    <row r="13" spans="2:13" ht="20.25" customHeight="1" x14ac:dyDescent="0.2">
      <c r="B13" s="51">
        <v>41067</v>
      </c>
      <c r="C13" s="13">
        <v>202</v>
      </c>
      <c r="D13" s="13">
        <v>2000</v>
      </c>
      <c r="E13" s="12">
        <v>45</v>
      </c>
      <c r="F13" s="12">
        <v>185</v>
      </c>
      <c r="G13" s="12">
        <v>75</v>
      </c>
      <c r="H13" s="12">
        <v>50</v>
      </c>
      <c r="I13" s="12">
        <v>65</v>
      </c>
      <c r="J13" s="11">
        <v>120</v>
      </c>
      <c r="K13" s="11">
        <v>75</v>
      </c>
      <c r="L13" s="11">
        <v>65</v>
      </c>
      <c r="M13" s="11">
        <v>10</v>
      </c>
    </row>
    <row r="14" spans="2:13" ht="20.25" customHeight="1" x14ac:dyDescent="0.2">
      <c r="B14" s="51">
        <v>41068</v>
      </c>
      <c r="C14" s="13">
        <v>200</v>
      </c>
      <c r="D14" s="13">
        <v>1100</v>
      </c>
      <c r="E14" s="12">
        <v>60</v>
      </c>
      <c r="F14" s="12">
        <v>250</v>
      </c>
      <c r="G14" s="12">
        <v>75</v>
      </c>
      <c r="H14" s="12">
        <v>50</v>
      </c>
      <c r="I14" s="12">
        <v>60</v>
      </c>
      <c r="J14" s="11">
        <v>130</v>
      </c>
      <c r="K14" s="11">
        <v>70</v>
      </c>
      <c r="L14" s="11">
        <v>65</v>
      </c>
      <c r="M14" s="11">
        <v>10</v>
      </c>
    </row>
    <row r="15" spans="2:13" ht="20.25" customHeight="1" x14ac:dyDescent="0.2">
      <c r="B15" s="51">
        <v>41069</v>
      </c>
      <c r="C15" s="13">
        <v>199</v>
      </c>
      <c r="D15" s="13">
        <v>1100</v>
      </c>
      <c r="E15" s="12">
        <v>80</v>
      </c>
      <c r="F15" s="12">
        <v>280</v>
      </c>
      <c r="G15" s="12">
        <v>40</v>
      </c>
      <c r="H15" s="12">
        <v>50</v>
      </c>
      <c r="I15" s="12">
        <v>100</v>
      </c>
      <c r="J15" s="11">
        <v>130</v>
      </c>
      <c r="K15" s="11">
        <v>75</v>
      </c>
      <c r="L15" s="11">
        <v>65</v>
      </c>
      <c r="M15" s="11">
        <v>10</v>
      </c>
    </row>
    <row r="16" spans="2:13" ht="20.25" customHeight="1" x14ac:dyDescent="0.2">
      <c r="B16" s="51">
        <v>41070</v>
      </c>
      <c r="C16" s="13">
        <v>197</v>
      </c>
      <c r="D16" s="13">
        <v>1800</v>
      </c>
      <c r="E16" s="12">
        <v>65</v>
      </c>
      <c r="F16" s="12">
        <v>185</v>
      </c>
      <c r="G16" s="12">
        <v>60</v>
      </c>
      <c r="H16" s="12">
        <v>25</v>
      </c>
      <c r="I16" s="12">
        <v>45</v>
      </c>
      <c r="J16" s="11">
        <v>130</v>
      </c>
      <c r="K16" s="11">
        <v>75</v>
      </c>
      <c r="L16" s="11">
        <v>60</v>
      </c>
      <c r="M16" s="11">
        <v>10</v>
      </c>
    </row>
    <row r="17" spans="2:13" ht="20.25" customHeight="1" x14ac:dyDescent="0.2">
      <c r="B17" s="51">
        <v>41071</v>
      </c>
      <c r="C17" s="13">
        <v>195</v>
      </c>
      <c r="D17" s="13">
        <v>2000</v>
      </c>
      <c r="E17" s="12">
        <v>75</v>
      </c>
      <c r="F17" s="12">
        <v>240</v>
      </c>
      <c r="G17" s="12">
        <v>65</v>
      </c>
      <c r="H17" s="12">
        <v>65</v>
      </c>
      <c r="I17" s="12">
        <v>90</v>
      </c>
      <c r="J17" s="11">
        <v>125</v>
      </c>
      <c r="K17" s="11">
        <v>75</v>
      </c>
      <c r="L17" s="11">
        <v>55</v>
      </c>
      <c r="M17" s="11">
        <v>10</v>
      </c>
    </row>
    <row r="18" spans="2:13" ht="20.25" customHeight="1" x14ac:dyDescent="0.2">
      <c r="B18" s="51">
        <v>41072</v>
      </c>
      <c r="C18" s="13">
        <v>196</v>
      </c>
      <c r="D18" s="13">
        <v>2000</v>
      </c>
      <c r="E18" s="12">
        <v>60</v>
      </c>
      <c r="F18" s="12">
        <v>290</v>
      </c>
      <c r="G18" s="12">
        <v>60</v>
      </c>
      <c r="H18" s="12">
        <v>50</v>
      </c>
      <c r="I18" s="12">
        <v>50</v>
      </c>
      <c r="J18" s="11">
        <v>130</v>
      </c>
      <c r="K18" s="11">
        <v>75</v>
      </c>
      <c r="L18" s="11">
        <v>65</v>
      </c>
      <c r="M18" s="11">
        <v>10</v>
      </c>
    </row>
    <row r="19" spans="2:13" ht="20.25" customHeight="1" x14ac:dyDescent="0.2">
      <c r="B19" s="51">
        <v>41073</v>
      </c>
      <c r="C19" s="13">
        <v>194</v>
      </c>
      <c r="D19" s="13">
        <v>1300</v>
      </c>
      <c r="E19" s="12">
        <v>75</v>
      </c>
      <c r="F19" s="12">
        <v>245</v>
      </c>
      <c r="G19" s="12">
        <v>75</v>
      </c>
      <c r="H19" s="12">
        <v>30</v>
      </c>
      <c r="I19" s="12">
        <v>55</v>
      </c>
      <c r="J19" s="11">
        <v>120</v>
      </c>
      <c r="K19" s="11">
        <v>75</v>
      </c>
      <c r="L19" s="11">
        <v>60</v>
      </c>
      <c r="M19" s="11">
        <v>10</v>
      </c>
    </row>
    <row r="20" spans="2:13" ht="20.25" customHeight="1" x14ac:dyDescent="0.2">
      <c r="B20" s="51">
        <v>41074</v>
      </c>
      <c r="C20" s="13">
        <v>192</v>
      </c>
      <c r="D20" s="13">
        <v>1100</v>
      </c>
      <c r="E20" s="12">
        <v>65</v>
      </c>
      <c r="F20" s="12">
        <v>275</v>
      </c>
      <c r="G20" s="12">
        <v>25</v>
      </c>
      <c r="H20" s="12">
        <v>35</v>
      </c>
      <c r="I20" s="12">
        <v>75</v>
      </c>
      <c r="J20" s="11">
        <v>125</v>
      </c>
      <c r="K20" s="11">
        <v>75</v>
      </c>
      <c r="L20" s="11">
        <v>60</v>
      </c>
      <c r="M20" s="11">
        <v>10</v>
      </c>
    </row>
    <row r="21" spans="2:13" ht="20.25" customHeight="1" x14ac:dyDescent="0.2">
      <c r="B21" s="51">
        <v>41075</v>
      </c>
      <c r="C21" s="13">
        <v>199</v>
      </c>
      <c r="D21" s="13">
        <v>1200</v>
      </c>
      <c r="E21" s="12">
        <v>60</v>
      </c>
      <c r="F21" s="12">
        <v>185</v>
      </c>
      <c r="G21" s="12">
        <v>25</v>
      </c>
      <c r="H21" s="12">
        <v>75</v>
      </c>
      <c r="I21" s="12">
        <v>55</v>
      </c>
      <c r="J21" s="11">
        <v>130</v>
      </c>
      <c r="K21" s="11">
        <v>75</v>
      </c>
      <c r="L21" s="11">
        <v>55</v>
      </c>
      <c r="M21" s="11">
        <v>10</v>
      </c>
    </row>
  </sheetData>
  <mergeCells count="2">
    <mergeCell ref="E5:I5"/>
    <mergeCell ref="J5:M5"/>
  </mergeCells>
  <printOptions horizontalCentered="1"/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 x14ac:dyDescent="0.2"/>
  <cols>
    <col min="1" max="1" width="4.125" customWidth="1"/>
    <col min="2" max="2" width="19" customWidth="1"/>
    <col min="3" max="3" width="11.5" customWidth="1"/>
    <col min="4" max="4" width="12" customWidth="1"/>
  </cols>
  <sheetData>
    <row r="1" spans="2:7" s="6" customFormat="1" ht="13.5" customHeight="1" x14ac:dyDescent="0.2"/>
    <row r="2" spans="2:7" s="6" customFormat="1" ht="13.5" customHeight="1" x14ac:dyDescent="0.2"/>
    <row r="3" spans="2:7" s="6" customFormat="1" ht="13.5" customHeight="1" x14ac:dyDescent="0.2"/>
    <row r="6" spans="2:7" ht="20.25" customHeight="1" x14ac:dyDescent="0.2">
      <c r="B6" s="28" t="s">
        <v>5</v>
      </c>
      <c r="C6" s="8" t="s">
        <v>6</v>
      </c>
      <c r="D6" s="29" t="s">
        <v>7</v>
      </c>
    </row>
    <row r="7" spans="2:7" ht="20.25" customHeight="1" x14ac:dyDescent="0.2">
      <c r="B7" s="7" t="s">
        <v>8</v>
      </c>
      <c r="C7" s="9">
        <v>0</v>
      </c>
      <c r="D7" s="10">
        <v>18.489999999999998</v>
      </c>
    </row>
    <row r="8" spans="2:7" ht="20.25" customHeight="1" x14ac:dyDescent="0.2">
      <c r="B8" s="7" t="s">
        <v>9</v>
      </c>
      <c r="C8" s="9">
        <v>18.5</v>
      </c>
      <c r="D8" s="10">
        <v>24.99</v>
      </c>
    </row>
    <row r="9" spans="2:7" ht="20.25" customHeight="1" x14ac:dyDescent="0.2">
      <c r="B9" s="7" t="s">
        <v>10</v>
      </c>
      <c r="C9" s="9">
        <v>25</v>
      </c>
      <c r="D9" s="10">
        <v>29.99</v>
      </c>
    </row>
    <row r="10" spans="2:7" ht="20.25" customHeight="1" x14ac:dyDescent="0.2">
      <c r="B10" s="7" t="s">
        <v>11</v>
      </c>
      <c r="C10" s="9">
        <v>30</v>
      </c>
      <c r="D10" s="10">
        <v>34.99</v>
      </c>
    </row>
    <row r="11" spans="2:7" ht="20.25" customHeight="1" x14ac:dyDescent="0.2">
      <c r="B11" s="7" t="s">
        <v>12</v>
      </c>
      <c r="C11" s="9">
        <v>35</v>
      </c>
      <c r="D11" s="10">
        <v>39.99</v>
      </c>
    </row>
    <row r="12" spans="2:7" ht="20.25" customHeight="1" x14ac:dyDescent="0.2">
      <c r="B12" s="7" t="s">
        <v>13</v>
      </c>
      <c r="C12" s="9">
        <v>40</v>
      </c>
      <c r="D12" s="10"/>
    </row>
    <row r="13" spans="2:7" ht="20.25" customHeight="1" x14ac:dyDescent="0.2">
      <c r="B13" s="49"/>
      <c r="C13" s="49"/>
      <c r="D13" s="49"/>
    </row>
    <row r="14" spans="2:7" ht="20.25" customHeight="1" x14ac:dyDescent="0.2">
      <c r="G14" s="30"/>
    </row>
  </sheetData>
  <mergeCells count="1">
    <mergeCell ref="B13:D13"/>
  </mergeCells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848698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2012-07-27T03:09:00+00:00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400176</Value>
    </PublishStatusLookup>
    <APAuthor xmlns="7851d254-ce09-43b6-8d90-072588e7901c">
      <UserInfo>
        <DisplayName>REDMOND\v-sa</DisplayName>
        <AccountId>2467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2007 Default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TP103107675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B478705-80BF-414C-B606-D7DC8F2A3696}"/>
</file>

<file path=customXml/itemProps2.xml><?xml version="1.0" encoding="utf-8"?>
<ds:datastoreItem xmlns:ds="http://schemas.openxmlformats.org/officeDocument/2006/customXml" ds:itemID="{AB791D43-45CF-407C-BE2C-602B58D5A8A3}"/>
</file>

<file path=customXml/itemProps3.xml><?xml version="1.0" encoding="utf-8"?>
<ds:datastoreItem xmlns:ds="http://schemas.openxmlformats.org/officeDocument/2006/customXml" ds:itemID="{01FA62D8-57F0-469E-88FC-B4328C90F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18</vt:i4>
      </vt:variant>
    </vt:vector>
  </HeadingPairs>
  <TitlesOfParts>
    <vt:vector size="21" baseType="lpstr">
      <vt:lpstr>Dashboard</vt:lpstr>
      <vt:lpstr>Immissione dati</vt:lpstr>
      <vt:lpstr>Info su IMC</vt:lpstr>
      <vt:lpstr>Altezza</vt:lpstr>
      <vt:lpstr>CategorieIMC</vt:lpstr>
      <vt:lpstr>Centimetri</vt:lpstr>
      <vt:lpstr>DataFine</vt:lpstr>
      <vt:lpstr>DataInizio</vt:lpstr>
      <vt:lpstr>IMC</vt:lpstr>
      <vt:lpstr>Metri</vt:lpstr>
      <vt:lpstr>Percentuale</vt:lpstr>
      <vt:lpstr>Periodo</vt:lpstr>
      <vt:lpstr>Peso</vt:lpstr>
      <vt:lpstr>PesoDaPerdere</vt:lpstr>
      <vt:lpstr>PesoIdeale</vt:lpstr>
      <vt:lpstr>Dashboard!Print_Area</vt:lpstr>
      <vt:lpstr>'Immissione dati'!Print_Area</vt:lpstr>
      <vt:lpstr>'Info su IMC'!Print_Area</vt:lpstr>
      <vt:lpstr>'Immissione dati'!Print_Titles</vt:lpstr>
      <vt:lpstr>TotaleGiorni</vt:lpstr>
      <vt:lpstr>UnitàPeriodo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2012-07-26T19:13:58Z</dcterms:created>
  <dcterms:modified xsi:type="dcterms:W3CDTF">2012-09-18T05:19:55Z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