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31.xml" ContentType="application/vnd.openxmlformats-officedocument.spreadsheetml.worksheet+xml"/>
  <Override PartName="/xl/tables/table31.xml" ContentType="application/vnd.openxmlformats-officedocument.spreadsheetml.table+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worksheets/sheet22.xml" ContentType="application/vnd.openxmlformats-officedocument.spreadsheetml.worksheet+xml"/>
  <Override PartName="/xl/tables/table22.xml" ContentType="application/vnd.openxmlformats-officedocument.spreadsheetml.table+xml"/>
  <Override PartName="/xl/worksheets/sheet13.xml" ContentType="application/vnd.openxmlformats-officedocument.spreadsheetml.worksheet+xml"/>
  <Override PartName="/xl/tables/table13.xml" ContentType="application/vnd.openxmlformats-officedocument.spreadsheetml.table+xml"/>
  <Override PartName="/xl/worksheets/sheet64.xml" ContentType="application/vnd.openxmlformats-officedocument.spreadsheetml.worksheet+xml"/>
  <Override PartName="/xl/tables/table64.xml" ContentType="application/vnd.openxmlformats-officedocument.spreadsheetml.table+xml"/>
  <Override PartName="/customXml/item13.xml" ContentType="application/xml"/>
  <Override PartName="/customXml/itemProps13.xml" ContentType="application/vnd.openxmlformats-officedocument.customXmlProperties+xml"/>
  <Override PartName="/xl/worksheets/sheet55.xml" ContentType="application/vnd.openxmlformats-officedocument.spreadsheetml.worksheet+xml"/>
  <Override PartName="/xl/tables/table55.xml" ContentType="application/vnd.openxmlformats-officedocument.spreadsheetml.table+xml"/>
  <Override PartName="/xl/calcChain.xml" ContentType="application/vnd.openxmlformats-officedocument.spreadsheetml.calcChain+xml"/>
  <Override PartName="/xl/worksheets/sheet46.xml" ContentType="application/vnd.openxmlformats-officedocument.spreadsheetml.worksheet+xml"/>
  <Override PartName="/xl/tables/table46.xml" ContentType="application/vnd.openxmlformats-officedocument.spreadsheetml.table+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08"/>
  <workbookPr filterPrivacy="1" codeName="ThisWorkbook"/>
  <xr:revisionPtr revIDLastSave="0" documentId="13_ncr:1_{61715C50-2A2F-44D7-8681-A1F2D274DE18}" xr6:coauthVersionLast="47" xr6:coauthVersionMax="47" xr10:uidLastSave="{00000000-0000-0000-0000-000000000000}"/>
  <bookViews>
    <workbookView xWindow="-120" yWindow="-120" windowWidth="29010" windowHeight="15930" xr2:uid="{00000000-000D-0000-FFFF-FFFF00000000}"/>
  </bookViews>
  <sheets>
    <sheet name="SEMESTER" sheetId="1" r:id="rId1"/>
    <sheet name="SKS" sheetId="2" r:id="rId2"/>
    <sheet name="ANGGARAN" sheetId="3" r:id="rId3"/>
    <sheet name="PENGELUARAN BULANAN BERSIH" sheetId="5" r:id="rId4"/>
    <sheet name="PENGELUARAN SEMESTER" sheetId="6" r:id="rId5"/>
    <sheet name="BUKU" sheetId="4" r:id="rId6"/>
  </sheets>
  <definedNames>
    <definedName name="Bulan_dalam_semester">ANGGARAN!$C$9</definedName>
    <definedName name="IntervalWaktu">SEMESTER!$D$4</definedName>
    <definedName name="JudulKolom1">Jadwal[[#Headers],[WAKTU ]]</definedName>
    <definedName name="JudulKolom2">Mata_Kuliah[[#Headers],[NAMA MATA KULIAH]]</definedName>
    <definedName name="JudulKolom3">PendapatanBulanan[[#Headers],[ITEM]]</definedName>
    <definedName name="JudulKolom4">PengeluaranBulanan[[#Headers],[ITEM]]</definedName>
    <definedName name="JudulKolom5">PengeluaranSemester[[#Headers],[ITEM]]</definedName>
    <definedName name="JudulKolom6">DaftarBuku[[#Headers],[JUDUL]]</definedName>
    <definedName name="PENDAPATAN_BULANAN_BERSIH">ANGGARAN!$B$8</definedName>
    <definedName name="PENGELUARAN_BULANAN_BERSIH">ANGGARAN!$C$8</definedName>
    <definedName name="Perguruan_Tinggi">SKS!$B$1</definedName>
    <definedName name="Persyaratan">SKS!$B$8:$B$11</definedName>
    <definedName name="_xlnm.Print_Titles" localSheetId="2">ANGGARAN!$10:$11</definedName>
    <definedName name="_xlnm.Print_Titles" localSheetId="5">BUKU!$4:$4</definedName>
    <definedName name="_xlnm.Print_Titles" localSheetId="3">'PENGELUARAN BULANAN BERSIH'!$4:$5</definedName>
    <definedName name="_xlnm.Print_Titles" localSheetId="4">'PENGELUARAN SEMESTER'!$4:$5</definedName>
    <definedName name="_xlnm.Print_Titles" localSheetId="0">SEMESTER!$5:$5</definedName>
    <definedName name="_xlnm.Print_Titles" localSheetId="1">SKS!$14:$14</definedName>
    <definedName name="SALDO">ANGGARAN!$D$8</definedName>
    <definedName name="Tahun">SEMESTER!$F$3</definedName>
    <definedName name="WaktuMulai">SEMESTER!$C$4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 r="B7" i="1"/>
  <c r="B8" i="1"/>
  <c r="B9" i="1"/>
  <c r="B10" i="1"/>
  <c r="B11" i="1"/>
  <c r="B12" i="1"/>
  <c r="B13" i="1"/>
  <c r="B14" i="1"/>
  <c r="B15" i="1"/>
  <c r="B16" i="1"/>
  <c r="B17" i="1"/>
  <c r="B18" i="1"/>
  <c r="B19" i="1"/>
  <c r="B20" i="1"/>
  <c r="B21" i="1"/>
  <c r="B22" i="1"/>
  <c r="B23" i="1"/>
  <c r="B24" i="1"/>
  <c r="B25" i="1"/>
  <c r="B26" i="1"/>
  <c r="B27" i="1"/>
  <c r="B28" i="1"/>
  <c r="B29" i="1"/>
  <c r="E5" i="2"/>
  <c r="C5" i="2"/>
  <c r="B1" i="4" l="1"/>
  <c r="D6" i="6" l="1"/>
  <c r="D7" i="6"/>
  <c r="D8" i="6"/>
  <c r="D9" i="6"/>
  <c r="D10" i="6"/>
  <c r="D11" i="6"/>
  <c r="C4" i="6"/>
  <c r="C3" i="6"/>
  <c r="B1" i="6"/>
  <c r="D4" i="6" l="1"/>
  <c r="C4" i="5"/>
  <c r="C8" i="3" s="1"/>
  <c r="C3" i="5"/>
  <c r="B1" i="5"/>
  <c r="B1" i="3" l="1"/>
  <c r="C3" i="3" l="1"/>
  <c r="C3" i="2" l="1"/>
  <c r="E8" i="2" l="1"/>
  <c r="E9" i="2"/>
  <c r="E10" i="2"/>
  <c r="E11" i="2"/>
  <c r="E12" i="2" l="1"/>
  <c r="C10" i="3"/>
  <c r="B8" i="3" s="1"/>
  <c r="C8" i="2"/>
  <c r="C9" i="2"/>
  <c r="C10" i="2"/>
  <c r="C11" i="2"/>
  <c r="B5" i="3" l="1"/>
  <c r="D8" i="3"/>
  <c r="C12" i="2"/>
  <c r="D8" i="2"/>
  <c r="D9" i="2"/>
  <c r="D10" i="2"/>
  <c r="D11" i="2"/>
  <c r="D5" i="2"/>
  <c r="B5" i="2"/>
  <c r="D12" i="2" l="1"/>
  <c r="B6" i="3"/>
</calcChain>
</file>

<file path=xl/sharedStrings.xml><?xml version="1.0" encoding="utf-8"?>
<sst xmlns="http://schemas.openxmlformats.org/spreadsheetml/2006/main" count="123" uniqueCount="93">
  <si>
    <t>JADWAL KULIAH SAYA</t>
  </si>
  <si>
    <t>SEMESTER MUSIM GUGUR</t>
  </si>
  <si>
    <t xml:space="preserve">WAKTU </t>
  </si>
  <si>
    <t>WAKTU MULAI</t>
  </si>
  <si>
    <t>SEN</t>
  </si>
  <si>
    <t>Sarapan</t>
  </si>
  <si>
    <t>Bisnis: Ged Kuliah B, R 256</t>
  </si>
  <si>
    <t>JANGKA WAKTU</t>
  </si>
  <si>
    <t>SEL</t>
  </si>
  <si>
    <t>(Dalam Menit)</t>
  </si>
  <si>
    <t>RAB</t>
  </si>
  <si>
    <t>TAHUN</t>
  </si>
  <si>
    <t>KAM</t>
  </si>
  <si>
    <t>Fisika: Lab 
Ged J, R 309</t>
  </si>
  <si>
    <t>JUM</t>
  </si>
  <si>
    <t>SAB</t>
  </si>
  <si>
    <t>MIN</t>
  </si>
  <si>
    <t>KULIAH</t>
  </si>
  <si>
    <t>PERENCANA SKS</t>
  </si>
  <si>
    <t>Gelar Sarjana</t>
  </si>
  <si>
    <t>KEMAJUAN KESELURUHAN</t>
  </si>
  <si>
    <t>Catatan: Ringkasan SKS berikut dikumpulkan secara otomatis berdasarkan entri Anda dalam tabel Mata Kuliah di bawah ini</t>
  </si>
  <si>
    <t>PERSYARATAN</t>
  </si>
  <si>
    <t>Mayor Akademik</t>
  </si>
  <si>
    <t>Minor Akademik</t>
  </si>
  <si>
    <t>Mata Kuliah Pilihan</t>
  </si>
  <si>
    <t>Mata Kuliah Umum</t>
  </si>
  <si>
    <t>Total</t>
  </si>
  <si>
    <t>Mata_Kuliah</t>
  </si>
  <si>
    <t>NAMA MATA KULIAH</t>
  </si>
  <si>
    <t>Mata Kuliah 1</t>
  </si>
  <si>
    <t>Mata Kuliah 2</t>
  </si>
  <si>
    <t>Mata Kuliah 3</t>
  </si>
  <si>
    <t>TOTAL SKS</t>
  </si>
  <si>
    <t># MATA KULIAH</t>
  </si>
  <si>
    <t>Jumlah</t>
  </si>
  <si>
    <t>Nomor</t>
  </si>
  <si>
    <t>DIPEROLEH</t>
  </si>
  <si>
    <t>DIPERLUKAN</t>
  </si>
  <si>
    <t>SKS</t>
  </si>
  <si>
    <t>SELESAI</t>
  </si>
  <si>
    <t>Ya</t>
  </si>
  <si>
    <t>Tidak</t>
  </si>
  <si>
    <t>KELAS</t>
  </si>
  <si>
    <t>SEMESTER</t>
  </si>
  <si>
    <t>Semester 1</t>
  </si>
  <si>
    <t>PENCATAT ANGGARAN</t>
  </si>
  <si>
    <t>Anggaran Saya</t>
  </si>
  <si>
    <t>PERSENTASE PENDAPATAN YANG DIHABISKAN</t>
  </si>
  <si>
    <t>PENDAPATAN BULANAN BERSIH</t>
  </si>
  <si>
    <t>Bulan dalam semester</t>
  </si>
  <si>
    <t>PENDAPATAN BULANAN</t>
  </si>
  <si>
    <t>ITEM</t>
  </si>
  <si>
    <t>Pendapatan tetap</t>
  </si>
  <si>
    <t>Bantuan keuangan</t>
  </si>
  <si>
    <t>Pinjaman</t>
  </si>
  <si>
    <t>Pendapatan lain</t>
  </si>
  <si>
    <t>PENGELUARAN BULANAN BERSIH</t>
  </si>
  <si>
    <t>JUMLAH</t>
  </si>
  <si>
    <t>SALDO</t>
  </si>
  <si>
    <t>Pengeluaran Bulanan</t>
  </si>
  <si>
    <t>PENGELUARAN BULANAN</t>
  </si>
  <si>
    <t>Sewa</t>
  </si>
  <si>
    <t>Kebutuhan Umum</t>
  </si>
  <si>
    <t>Ponsel</t>
  </si>
  <si>
    <t>Bahan Makanan</t>
  </si>
  <si>
    <t>Pengeluaran otomatis</t>
  </si>
  <si>
    <t>Pinjaman kuliah</t>
  </si>
  <si>
    <t>Kartu kredit</t>
  </si>
  <si>
    <t>Asuransi</t>
  </si>
  <si>
    <t>Hiburan</t>
  </si>
  <si>
    <t>Lain-lain</t>
  </si>
  <si>
    <t>Pengeluaran Semester</t>
  </si>
  <si>
    <t>PENGELUARAN SEMESTER (Total/Per bulan)</t>
  </si>
  <si>
    <t>Biaya Pendidikan</t>
  </si>
  <si>
    <t>Biaya laboratorium</t>
  </si>
  <si>
    <t>Buku</t>
  </si>
  <si>
    <t>Deposito</t>
  </si>
  <si>
    <t>Transportasi</t>
  </si>
  <si>
    <t>Biaya lainnya</t>
  </si>
  <si>
    <t>PER BULAN</t>
  </si>
  <si>
    <t>PENCATAT BUKU</t>
  </si>
  <si>
    <t>Daftar Buku</t>
  </si>
  <si>
    <t>JUDUL</t>
  </si>
  <si>
    <t>Judul Buku</t>
  </si>
  <si>
    <t>PENULIS</t>
  </si>
  <si>
    <t>Penulis</t>
  </si>
  <si>
    <t>MATA KULIAH</t>
  </si>
  <si>
    <t>Mata Kuliah</t>
  </si>
  <si>
    <t>DIMANA MEMBELINYA?</t>
  </si>
  <si>
    <t>Lokasi</t>
  </si>
  <si>
    <t>ISBN</t>
  </si>
  <si>
    <t>CATATAN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</si>
</sst>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_(* \(#,##0\);_(* &quot;-&quot;_);_(@_)"/>
    <numFmt numFmtId="43" formatCode="_(* #,##0.00_);_(* \(#,##0.00\);_(* &quot;-&quot;??_);_(@_)"/>
    <numFmt numFmtId="164" formatCode="&quot;Rp&quot;#,##0;\-&quot;Rp&quot;#,##0"/>
    <numFmt numFmtId="165" formatCode="_-&quot;Rp&quot;* #,##0_-;\-&quot;Rp&quot;* #,##0_-;_-&quot;Rp&quot;* &quot;-&quot;_-;_-@_-"/>
    <numFmt numFmtId="166" formatCode="0.0"/>
    <numFmt numFmtId="167" formatCode="&quot;Rp&quot;#,##0"/>
    <numFmt numFmtId="168" formatCode="h:mm:ss;@"/>
  </numFmts>
  <fonts count="26" x14ac:knownFonts="1">
    <font>
      <sz val="11"/>
      <color theme="0" tint="-0.34998626667073579"/>
      <name val="Arial"/>
      <family val="2"/>
      <scheme val="minor"/>
    </font>
    <font>
      <sz val="11"/>
      <color theme="1"/>
      <name val="Arial"/>
      <family val="2"/>
      <scheme val="minor"/>
    </font>
    <font>
      <sz val="11"/>
      <color theme="0" tint="-4.9989318521683403E-2"/>
      <name val="Arial"/>
      <family val="2"/>
      <scheme val="minor"/>
    </font>
    <font>
      <sz val="23"/>
      <color theme="0" tint="-4.9989318521683403E-2"/>
      <name val="Arial"/>
      <family val="2"/>
      <scheme val="major"/>
    </font>
    <font>
      <sz val="12"/>
      <color theme="0" tint="-4.9989318521683403E-2"/>
      <name val="Arial"/>
      <family val="2"/>
      <scheme val="minor"/>
    </font>
    <font>
      <sz val="23"/>
      <color theme="0" tint="-4.9989318521683403E-2"/>
      <name val="Arial"/>
      <family val="2"/>
      <scheme val="minor"/>
    </font>
    <font>
      <sz val="28"/>
      <color theme="0"/>
      <name val="Arial"/>
      <family val="2"/>
      <scheme val="major"/>
    </font>
    <font>
      <sz val="34"/>
      <color theme="0" tint="-4.9989318521683403E-2"/>
      <name val="Arial"/>
      <family val="2"/>
      <scheme val="minor"/>
    </font>
    <font>
      <sz val="11"/>
      <color theme="0"/>
      <name val="Arial"/>
      <family val="2"/>
      <scheme val="minor"/>
    </font>
    <font>
      <sz val="14"/>
      <color theme="3" tint="9.9948118533890809E-2"/>
      <name val="Arial"/>
      <family val="2"/>
      <scheme val="major"/>
    </font>
    <font>
      <sz val="11"/>
      <color theme="4"/>
      <name val="Arial"/>
      <family val="2"/>
      <scheme val="minor"/>
    </font>
    <font>
      <sz val="11"/>
      <color theme="4"/>
      <name val="Arial"/>
      <family val="2"/>
      <scheme val="major"/>
    </font>
    <font>
      <sz val="11"/>
      <color theme="0" tint="-0.34998626667073579"/>
      <name val="Arial"/>
      <family val="2"/>
      <scheme val="minor"/>
    </font>
    <font>
      <sz val="11"/>
      <color theme="0" tint="-0.24994659260841701"/>
      <name val="Arial"/>
      <family val="2"/>
      <scheme val="minor"/>
    </font>
    <font>
      <sz val="14"/>
      <color theme="1"/>
      <name val="Arial"/>
      <family val="2"/>
      <scheme val="maj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s>
  <fills count="36">
    <fill>
      <patternFill patternType="none"/>
    </fill>
    <fill>
      <patternFill patternType="gray125"/>
    </fill>
    <fill>
      <patternFill patternType="solid">
        <fgColor theme="1"/>
        <bgColor indexed="64"/>
      </patternFill>
    </fill>
    <fill>
      <patternFill patternType="solid">
        <fgColor theme="1" tint="0.14996795556505021"/>
        <bgColor indexed="64"/>
      </patternFill>
    </fill>
    <fill>
      <patternFill patternType="solid">
        <fgColor theme="4" tint="-0.24994659260841701"/>
        <bgColor indexed="64"/>
      </patternFill>
    </fill>
    <fill>
      <patternFill patternType="solid">
        <fgColor theme="1" tint="0.14996795556505021"/>
        <bgColor theme="1" tint="0.149967955565050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right/>
      <top/>
      <bottom style="medium">
        <color theme="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2">
    <xf numFmtId="0" fontId="0" fillId="3" borderId="0">
      <alignment horizontal="left" vertical="center" wrapText="1"/>
    </xf>
    <xf numFmtId="0" fontId="6" fillId="4" borderId="0" applyNumberFormat="0" applyBorder="0" applyProtection="0"/>
    <xf numFmtId="0" fontId="9" fillId="4" borderId="0" applyNumberFormat="0" applyBorder="0" applyProtection="0"/>
    <xf numFmtId="0" fontId="11" fillId="0" borderId="0" applyNumberFormat="0" applyFill="0" applyBorder="0" applyProtection="0">
      <alignment horizontal="left"/>
    </xf>
    <xf numFmtId="9" fontId="2" fillId="0" borderId="0" applyFont="0" applyFill="0" applyBorder="0" applyAlignment="0" applyProtection="0"/>
    <xf numFmtId="0" fontId="3" fillId="3" borderId="0" applyBorder="0" applyProtection="0">
      <alignment horizontal="left" vertical="center" wrapText="1"/>
    </xf>
    <xf numFmtId="0" fontId="4" fillId="2" borderId="0" applyNumberFormat="0">
      <alignment horizontal="right" indent="1"/>
    </xf>
    <xf numFmtId="0" fontId="7" fillId="3" borderId="0">
      <alignment horizontal="right"/>
    </xf>
    <xf numFmtId="168" fontId="10" fillId="2" borderId="0" applyBorder="0" applyProtection="0">
      <alignment horizontal="right" vertical="center" indent="1"/>
    </xf>
    <xf numFmtId="0" fontId="8" fillId="3" borderId="0">
      <alignment horizontal="left"/>
    </xf>
    <xf numFmtId="168" fontId="5" fillId="3" borderId="0">
      <alignment horizontal="left" vertical="center"/>
    </xf>
    <xf numFmtId="0" fontId="5" fillId="3" borderId="0">
      <alignment horizontal="right" vertical="center"/>
    </xf>
    <xf numFmtId="0" fontId="11" fillId="3" borderId="0">
      <alignment horizontal="center"/>
    </xf>
    <xf numFmtId="167" fontId="13" fillId="0" borderId="0" applyFont="0" applyFill="0" applyBorder="0" applyAlignment="0" applyProtection="0"/>
    <xf numFmtId="0" fontId="2" fillId="0" borderId="0" applyNumberFormat="0" applyFill="0" applyBorder="0" applyProtection="0">
      <alignment horizontal="right" indent="2"/>
    </xf>
    <xf numFmtId="0" fontId="12" fillId="3" borderId="0" applyNumberFormat="0" applyAlignment="0" applyProtection="0"/>
    <xf numFmtId="0" fontId="12" fillId="5" borderId="1" applyNumberFormat="0" applyFont="0" applyFill="0" applyAlignment="0">
      <alignment horizontal="left" vertical="center"/>
    </xf>
    <xf numFmtId="0" fontId="12" fillId="5" borderId="0" applyFill="0" applyBorder="0">
      <alignment horizontal="center" vertical="center"/>
    </xf>
    <xf numFmtId="0" fontId="8" fillId="3" borderId="0" applyNumberFormat="0" applyBorder="0">
      <alignment horizontal="right" indent="1"/>
    </xf>
    <xf numFmtId="164" fontId="12" fillId="3" borderId="0" applyFill="0" applyBorder="0">
      <alignment horizontal="right" vertical="center" wrapText="1" indent="2"/>
    </xf>
    <xf numFmtId="167" fontId="12" fillId="3" borderId="0" applyNumberFormat="0" applyFont="0" applyFill="0" applyBorder="0">
      <alignment horizontal="right" vertical="center" wrapText="1" indent="2"/>
    </xf>
    <xf numFmtId="167" fontId="12" fillId="3" borderId="0" applyNumberFormat="0" applyFont="0" applyFill="0" applyBorder="0">
      <alignment horizontal="left" vertical="center" wrapText="1"/>
    </xf>
    <xf numFmtId="166" fontId="12" fillId="3" borderId="0">
      <alignment horizontal="center" vertical="center" wrapText="1"/>
    </xf>
    <xf numFmtId="164" fontId="11" fillId="3" borderId="0" applyFill="0" applyBorder="0">
      <alignment horizontal="right" wrapText="1" indent="2"/>
    </xf>
    <xf numFmtId="43" fontId="12" fillId="0" borderId="0" applyFont="0" applyFill="0" applyBorder="0" applyAlignment="0" applyProtection="0"/>
    <xf numFmtId="41" fontId="12" fillId="0" borderId="0" applyFont="0" applyFill="0" applyBorder="0" applyAlignment="0" applyProtection="0"/>
    <xf numFmtId="165" fontId="12" fillId="0" borderId="0" applyFont="0" applyFill="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2" applyNumberFormat="0" applyAlignment="0" applyProtection="0"/>
    <xf numFmtId="0" fontId="19" fillId="10" borderId="3" applyNumberFormat="0" applyAlignment="0" applyProtection="0"/>
    <xf numFmtId="0" fontId="20" fillId="10" borderId="2" applyNumberFormat="0" applyAlignment="0" applyProtection="0"/>
    <xf numFmtId="0" fontId="21" fillId="0" borderId="4" applyNumberFormat="0" applyFill="0" applyAlignment="0" applyProtection="0"/>
    <xf numFmtId="0" fontId="22" fillId="11"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8"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30">
    <xf numFmtId="0" fontId="0" fillId="3" borderId="0" xfId="0">
      <alignment horizontal="left" vertical="center" wrapText="1"/>
    </xf>
    <xf numFmtId="0" fontId="4" fillId="2" borderId="0" xfId="6">
      <alignment horizontal="right" indent="1"/>
    </xf>
    <xf numFmtId="0" fontId="9" fillId="4" borderId="0" xfId="2"/>
    <xf numFmtId="0" fontId="6" fillId="4" borderId="0" xfId="1"/>
    <xf numFmtId="0" fontId="7" fillId="3" borderId="0" xfId="7">
      <alignment horizontal="right"/>
    </xf>
    <xf numFmtId="0" fontId="8" fillId="3" borderId="0" xfId="9">
      <alignment horizontal="left"/>
    </xf>
    <xf numFmtId="0" fontId="5" fillId="3" borderId="0" xfId="11">
      <alignment horizontal="right" vertical="center"/>
    </xf>
    <xf numFmtId="0" fontId="11" fillId="3" borderId="0" xfId="3" applyFill="1">
      <alignment horizontal="left"/>
    </xf>
    <xf numFmtId="0" fontId="11" fillId="3" borderId="0" xfId="12">
      <alignment horizontal="center"/>
    </xf>
    <xf numFmtId="0" fontId="3" fillId="3" borderId="0" xfId="5">
      <alignment horizontal="left" vertical="center" wrapText="1"/>
    </xf>
    <xf numFmtId="0" fontId="12" fillId="3" borderId="0" xfId="17" applyFill="1">
      <alignment horizontal="center" vertical="center"/>
    </xf>
    <xf numFmtId="0" fontId="2" fillId="3" borderId="0" xfId="14" applyFill="1" applyBorder="1">
      <alignment horizontal="right" indent="2"/>
    </xf>
    <xf numFmtId="0" fontId="8" fillId="3" borderId="0" xfId="18">
      <alignment horizontal="right" indent="1"/>
    </xf>
    <xf numFmtId="0" fontId="0" fillId="3" borderId="1" xfId="16" applyFont="1" applyFill="1" applyAlignment="1">
      <alignment horizontal="left" vertical="center" wrapText="1"/>
    </xf>
    <xf numFmtId="9" fontId="3" fillId="3" borderId="0" xfId="4" applyFont="1" applyFill="1" applyAlignment="1">
      <alignment horizontal="left" vertical="center"/>
    </xf>
    <xf numFmtId="0" fontId="2" fillId="3" borderId="0" xfId="14" applyFill="1">
      <alignment horizontal="right" indent="2"/>
    </xf>
    <xf numFmtId="164" fontId="12" fillId="3" borderId="0" xfId="19" applyFill="1" applyBorder="1">
      <alignment horizontal="right" vertical="center" wrapText="1" indent="2"/>
    </xf>
    <xf numFmtId="164" fontId="12" fillId="3" borderId="0" xfId="19" applyFill="1">
      <alignment horizontal="right" vertical="center" wrapText="1" indent="2"/>
    </xf>
    <xf numFmtId="0" fontId="12" fillId="3" borderId="0" xfId="15" applyAlignment="1">
      <alignment horizontal="left" vertical="center"/>
    </xf>
    <xf numFmtId="0" fontId="0" fillId="3" borderId="0" xfId="21" applyNumberFormat="1" applyFont="1">
      <alignment horizontal="left" vertical="center" wrapText="1"/>
    </xf>
    <xf numFmtId="166" fontId="12" fillId="3" borderId="0" xfId="22">
      <alignment horizontal="center" vertical="center" wrapText="1"/>
    </xf>
    <xf numFmtId="0" fontId="12" fillId="3" borderId="1" xfId="17" applyFill="1" applyBorder="1">
      <alignment horizontal="center" vertical="center"/>
    </xf>
    <xf numFmtId="164" fontId="11" fillId="3" borderId="0" xfId="23" applyFill="1">
      <alignment horizontal="right" wrapText="1" indent="2"/>
    </xf>
    <xf numFmtId="0" fontId="4" fillId="2" borderId="0" xfId="6" applyNumberFormat="1">
      <alignment horizontal="right" indent="1"/>
    </xf>
    <xf numFmtId="0" fontId="14" fillId="4" borderId="0" xfId="2" applyFont="1"/>
    <xf numFmtId="168" fontId="5" fillId="3" borderId="0" xfId="10">
      <alignment horizontal="left" vertical="center"/>
    </xf>
    <xf numFmtId="168" fontId="10" fillId="2" borderId="0" xfId="8">
      <alignment horizontal="right" vertical="center" indent="1"/>
    </xf>
    <xf numFmtId="164" fontId="3" fillId="3" borderId="0" xfId="5" applyNumberFormat="1">
      <alignment horizontal="left" vertical="center" wrapText="1"/>
    </xf>
    <xf numFmtId="164" fontId="5" fillId="3" borderId="0" xfId="10" applyNumberFormat="1">
      <alignment horizontal="left" vertical="center"/>
    </xf>
    <xf numFmtId="0" fontId="11" fillId="3" borderId="0" xfId="12">
      <alignment horizontal="center"/>
    </xf>
  </cellXfs>
  <cellStyles count="62">
    <cellStyle name="20% - Aksen1" xfId="39" builtinId="30" customBuiltin="1"/>
    <cellStyle name="20% - Aksen2" xfId="43" builtinId="34" customBuiltin="1"/>
    <cellStyle name="20% - Aksen3" xfId="47" builtinId="38" customBuiltin="1"/>
    <cellStyle name="20% - Aksen4" xfId="51" builtinId="42" customBuiltin="1"/>
    <cellStyle name="20% - Aksen5" xfId="55" builtinId="46" customBuiltin="1"/>
    <cellStyle name="20% - Aksen6" xfId="59" builtinId="50" customBuiltin="1"/>
    <cellStyle name="40% - Aksen1" xfId="40" builtinId="31" customBuiltin="1"/>
    <cellStyle name="40% - Aksen2" xfId="44" builtinId="35" customBuiltin="1"/>
    <cellStyle name="40% - Aksen3" xfId="48" builtinId="39" customBuiltin="1"/>
    <cellStyle name="40% - Aksen4" xfId="52" builtinId="43" customBuiltin="1"/>
    <cellStyle name="40% - Aksen5" xfId="56" builtinId="47" customBuiltin="1"/>
    <cellStyle name="40% - Aksen6" xfId="60" builtinId="51" customBuiltin="1"/>
    <cellStyle name="60% - Aksen1" xfId="41" builtinId="32" customBuiltin="1"/>
    <cellStyle name="60% - Aksen2" xfId="45" builtinId="36" customBuiltin="1"/>
    <cellStyle name="60% - Aksen3" xfId="49" builtinId="40" customBuiltin="1"/>
    <cellStyle name="60% - Aksen4" xfId="53" builtinId="44" customBuiltin="1"/>
    <cellStyle name="60% - Aksen5" xfId="57" builtinId="48" customBuiltin="1"/>
    <cellStyle name="60% - Aksen6" xfId="61" builtinId="52" customBuiltin="1"/>
    <cellStyle name="Aksen Hitam" xfId="6" xr:uid="{00000000-0005-0000-0000-000000000000}"/>
    <cellStyle name="Aksen1" xfId="38" builtinId="29" customBuiltin="1"/>
    <cellStyle name="Aksen2" xfId="42" builtinId="33" customBuiltin="1"/>
    <cellStyle name="Aksen3" xfId="46" builtinId="37" customBuiltin="1"/>
    <cellStyle name="Aksen4" xfId="50" builtinId="41" customBuiltin="1"/>
    <cellStyle name="Aksen5" xfId="54" builtinId="45" customBuiltin="1"/>
    <cellStyle name="Aksen6" xfId="58" builtinId="49" customBuiltin="1"/>
    <cellStyle name="Baik" xfId="27" builtinId="26" customBuiltin="1"/>
    <cellStyle name="Buruk" xfId="28" builtinId="27" customBuiltin="1"/>
    <cellStyle name="Catatan" xfId="15" builtinId="10" customBuiltin="1"/>
    <cellStyle name="Garis bawah" xfId="16" xr:uid="{00000000-0005-0000-0000-000016000000}"/>
    <cellStyle name="Judul" xfId="1" builtinId="15" customBuiltin="1"/>
    <cellStyle name="Judul 1" xfId="2" builtinId="16" customBuiltin="1"/>
    <cellStyle name="Judul 2" xfId="3" builtinId="17" customBuiltin="1"/>
    <cellStyle name="Judul 2 rata tengah" xfId="12" xr:uid="{00000000-0005-0000-0000-000005000000}"/>
    <cellStyle name="Judul 3" xfId="5" builtinId="18" customBuiltin="1"/>
    <cellStyle name="Judul 4" xfId="14" builtinId="19" customBuiltin="1"/>
    <cellStyle name="Judul kurs" xfId="23" xr:uid="{00000000-0005-0000-0000-000008000000}"/>
    <cellStyle name="Kelas" xfId="22" xr:uid="{00000000-0005-0000-0000-000002000000}"/>
    <cellStyle name="Keluaran" xfId="31" builtinId="21" customBuiltin="1"/>
    <cellStyle name="Koma" xfId="24" builtinId="3" customBuiltin="1"/>
    <cellStyle name="Koma [0]" xfId="25" builtinId="6" customBuiltin="1"/>
    <cellStyle name="Label rata kanan" xfId="18" xr:uid="{00000000-0005-0000-0000-00000A000000}"/>
    <cellStyle name="Label rata kiri" xfId="9" xr:uid="{00000000-0005-0000-0000-000009000000}"/>
    <cellStyle name="Masukan" xfId="30" builtinId="20" customBuiltin="1"/>
    <cellStyle name="Mata Uang" xfId="13" builtinId="4" customBuiltin="1"/>
    <cellStyle name="Mata Uang [0]" xfId="26" builtinId="7" customBuiltin="1"/>
    <cellStyle name="Netral" xfId="29" builtinId="28" customBuiltin="1"/>
    <cellStyle name="Normal" xfId="0" builtinId="0" customBuiltin="1"/>
    <cellStyle name="Perhitungan" xfId="32" builtinId="22" customBuiltin="1"/>
    <cellStyle name="Persen" xfId="4" builtinId="5" customBuiltin="1"/>
    <cellStyle name="Rata kanan" xfId="11" xr:uid="{00000000-0005-0000-0000-00000F000000}"/>
    <cellStyle name="Rata kiri" xfId="10" xr:uid="{00000000-0005-0000-0000-00000B000000}"/>
    <cellStyle name="Sel Periksa" xfId="34" builtinId="23" customBuiltin="1"/>
    <cellStyle name="Sel Tertaut" xfId="33" builtinId="24" customBuiltin="1"/>
    <cellStyle name="Tabel kurs" xfId="19" xr:uid="{00000000-0005-0000-0000-000011000000}"/>
    <cellStyle name="Tabel rata kanan" xfId="20" xr:uid="{00000000-0005-0000-0000-000013000000}"/>
    <cellStyle name="Tabel rata kiri" xfId="21" xr:uid="{00000000-0005-0000-0000-000012000000}"/>
    <cellStyle name="Tabel rata tengah" xfId="17" xr:uid="{00000000-0005-0000-0000-000010000000}"/>
    <cellStyle name="Tahun" xfId="7" xr:uid="{00000000-0005-0000-0000-000017000000}"/>
    <cellStyle name="Teks Penjelasan" xfId="36" builtinId="53" customBuiltin="1"/>
    <cellStyle name="Teks Peringatan" xfId="35" builtinId="11" customBuiltin="1"/>
    <cellStyle name="Total" xfId="37" builtinId="25" customBuiltin="1"/>
    <cellStyle name="Waktu" xfId="8" xr:uid="{00000000-0005-0000-0000-000014000000}"/>
  </cellStyles>
  <dxfs count="17">
    <dxf>
      <font>
        <color theme="3" tint="9.9948118533890809E-2"/>
      </font>
    </dxf>
    <dxf>
      <font>
        <color theme="3" tint="9.9948118533890809E-2"/>
      </font>
    </dxf>
    <dxf>
      <font>
        <color theme="3" tint="9.9948118533890809E-2"/>
      </font>
    </dxf>
    <dxf>
      <font>
        <color theme="3" tint="9.9948118533890809E-2"/>
      </font>
    </dxf>
    <dxf>
      <font>
        <color theme="3" tint="9.9948118533890809E-2"/>
      </font>
    </dxf>
    <dxf>
      <font>
        <color theme="3" tint="9.9948118533890809E-2"/>
      </font>
    </dxf>
    <dxf>
      <numFmt numFmtId="168" formatCode="h:mm:ss;@"/>
    </dxf>
    <dxf>
      <font>
        <b/>
        <i val="0"/>
        <color theme="0" tint="-0.34998626667073579"/>
      </font>
    </dxf>
    <dxf>
      <font>
        <b/>
        <i val="0"/>
        <color theme="0" tint="-0.34998626667073579"/>
      </font>
    </dxf>
    <dxf>
      <font>
        <color theme="0" tint="-0.34998626667073579"/>
      </font>
      <border>
        <top style="thin">
          <color theme="1"/>
        </top>
        <bottom/>
      </border>
    </dxf>
    <dxf>
      <font>
        <b val="0"/>
        <i val="0"/>
        <color theme="0" tint="-4.9989318521683403E-2"/>
      </font>
      <border diagonalUp="0" diagonalDown="0">
        <left/>
        <right/>
        <top/>
        <bottom/>
        <vertical/>
        <horizontal/>
      </border>
    </dxf>
    <dxf>
      <font>
        <b val="0"/>
        <i val="0"/>
        <color theme="0" tint="-0.34998626667073579"/>
      </font>
      <fill>
        <patternFill patternType="solid">
          <bgColor theme="1" tint="0.14996795556505021"/>
        </patternFill>
      </fill>
      <border>
        <top style="thin">
          <color theme="1"/>
        </top>
        <bottom/>
        <vertical/>
        <horizontal style="thin">
          <color theme="1"/>
        </horizontal>
      </border>
    </dxf>
    <dxf>
      <font>
        <b/>
        <i val="0"/>
        <color theme="0" tint="-0.34998626667073579"/>
      </font>
    </dxf>
    <dxf>
      <font>
        <b val="0"/>
        <i val="0"/>
        <color theme="4"/>
      </font>
      <fill>
        <patternFill>
          <bgColor theme="1"/>
        </patternFill>
      </fill>
    </dxf>
    <dxf>
      <font>
        <color theme="0" tint="-0.34998626667073579"/>
      </font>
      <border>
        <top style="thin">
          <color theme="1"/>
        </top>
        <bottom style="thin">
          <color theme="1" tint="0.14996795556505021"/>
        </bottom>
      </border>
    </dxf>
    <dxf>
      <font>
        <b val="0"/>
        <i val="0"/>
        <color theme="4"/>
      </font>
      <fill>
        <patternFill patternType="solid">
          <bgColor theme="1" tint="0.14996795556505021"/>
        </patternFill>
      </fill>
      <border diagonalUp="0" diagonalDown="0">
        <left/>
        <right/>
        <top/>
        <bottom/>
        <vertical/>
        <horizontal/>
      </border>
    </dxf>
    <dxf>
      <font>
        <b val="0"/>
        <i val="0"/>
        <color theme="0" tint="-0.34998626667073579"/>
      </font>
      <fill>
        <patternFill patternType="solid">
          <bgColor theme="1" tint="0.14996795556505021"/>
        </patternFill>
      </fill>
      <border>
        <top style="thin">
          <color theme="1"/>
        </top>
        <bottom/>
        <vertical/>
        <horizontal style="thin">
          <color theme="1"/>
        </horizontal>
      </border>
    </dxf>
  </dxfs>
  <tableStyles count="2" defaultPivotStyle="PivotStyleLight16">
    <tableStyle name="Gaya tabel manajer mata kuliah" pivot="0" count="5" xr9:uid="{00000000-0011-0000-FFFF-FFFF00000000}">
      <tableStyleElement type="wholeTable" dxfId="16"/>
      <tableStyleElement type="headerRow" dxfId="15"/>
      <tableStyleElement type="totalRow" dxfId="14"/>
      <tableStyleElement type="firstColumn" dxfId="13"/>
      <tableStyleElement type="lastColumn" dxfId="12"/>
    </tableStyle>
    <tableStyle name="Gaya tabel manajer mata kuliah 2" pivot="0" count="5" xr9:uid="{00000000-0011-0000-FFFF-FFFF01000000}">
      <tableStyleElement type="wholeTable" dxfId="11"/>
      <tableStyleElement type="headerRow" dxfId="10"/>
      <tableStyleElement type="totalRow" dxfId="9"/>
      <tableStyleElement type="firstColumn" dxfId="8"/>
      <tableStyleElement type="lastColumn"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8" /><Relationship Type="http://schemas.openxmlformats.org/officeDocument/2006/relationships/customXml" Target="/customXml/item3.xml" Id="rId13" /><Relationship Type="http://schemas.openxmlformats.org/officeDocument/2006/relationships/worksheet" Target="/xl/worksheets/sheet31.xml" Id="rId3" /><Relationship Type="http://schemas.openxmlformats.org/officeDocument/2006/relationships/theme" Target="/xl/theme/theme11.xml" Id="rId7" /><Relationship Type="http://schemas.openxmlformats.org/officeDocument/2006/relationships/customXml" Target="/customXml/item22.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worksheet" Target="/xl/worksheets/sheet64.xml" Id="rId6" /><Relationship Type="http://schemas.openxmlformats.org/officeDocument/2006/relationships/customXml" Target="/customXml/item13.xml" Id="rId11" /><Relationship Type="http://schemas.openxmlformats.org/officeDocument/2006/relationships/worksheet" Target="/xl/worksheets/sheet55.xml" Id="rId5" /><Relationship Type="http://schemas.openxmlformats.org/officeDocument/2006/relationships/calcChain" Target="/xl/calcChain.xml" Id="rId10" /><Relationship Type="http://schemas.openxmlformats.org/officeDocument/2006/relationships/worksheet" Target="/xl/worksheets/sheet46.xml" Id="rId4" /><Relationship Type="http://schemas.openxmlformats.org/officeDocument/2006/relationships/sharedStrings" Target="/xl/sharedStrings.xml" Id="rId9" /></Relationships>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Jadwal" displayName="Jadwal" ref="B5:I29">
  <autoFilter ref="B5:I2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WAKTU " totalsRowLabel="Total" dataDxfId="6">
      <calculatedColumnFormula>WaktuMulai+TIME(0,(ROW(A1)-1)*IntervalWaktu,0)</calculatedColumnFormula>
    </tableColumn>
    <tableColumn id="2" xr3:uid="{00000000-0010-0000-0000-000002000000}" name="SEN"/>
    <tableColumn id="3" xr3:uid="{00000000-0010-0000-0000-000003000000}" name="SEL"/>
    <tableColumn id="4" xr3:uid="{00000000-0010-0000-0000-000004000000}" name="RAB"/>
    <tableColumn id="5" xr3:uid="{00000000-0010-0000-0000-000005000000}" name="KAM"/>
    <tableColumn id="6" xr3:uid="{00000000-0010-0000-0000-000006000000}" name="JUM"/>
    <tableColumn id="7" xr3:uid="{00000000-0010-0000-0000-000007000000}" name="SAB"/>
    <tableColumn id="8" xr3:uid="{00000000-0010-0000-0000-000008000000}" name="MIN" totalsRowFunction="count"/>
  </tableColumns>
  <tableStyleInfo name="Gaya tabel manajer mata kuliah" showFirstColumn="1" showLastColumn="0" showRowStripes="1" showColumnStripes="0"/>
  <extLst>
    <ext xmlns:x14="http://schemas.microsoft.com/office/spreadsheetml/2009/9/main" uri="{504A1905-F514-4f6f-8877-14C23A59335A}">
      <x14:table altTextSummary="Kerangka jadwal kelas mingguan dimulai dari waktu mulai yang dimasukkan di C4 dengan interval yang ditentukan oleh nilai dalam D4. Masukkan catatan dalam kolom C hingga I"/>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Mata_Kuliah" displayName="Mata_Kuliah" ref="B14:H17" totalsRowShown="0" headerRowCellStyle="Normal" dataCellStyle="Normal">
  <autoFilter ref="B14:H17" xr:uid="{00000000-0009-0000-0100-000001000000}"/>
  <tableColumns count="7">
    <tableColumn id="1" xr3:uid="{00000000-0010-0000-0100-000001000000}" name="NAMA MATA KULIAH" dataCellStyle="Normal"/>
    <tableColumn id="2" xr3:uid="{00000000-0010-0000-0100-000002000000}" name="# MATA KULIAH" dataCellStyle="Normal"/>
    <tableColumn id="3" xr3:uid="{00000000-0010-0000-0100-000003000000}" name="PERSYARATAN" dataCellStyle="Normal"/>
    <tableColumn id="4" xr3:uid="{00000000-0010-0000-0100-000004000000}" name="SKS" dataCellStyle="Tabel rata tengah"/>
    <tableColumn id="5" xr3:uid="{00000000-0010-0000-0100-000005000000}" name="SELESAI" dataCellStyle="Tabel rata tengah"/>
    <tableColumn id="6" xr3:uid="{00000000-0010-0000-0100-000006000000}" name="KELAS" dataCellStyle="Kelas"/>
    <tableColumn id="7" xr3:uid="{00000000-0010-0000-0100-000007000000}" name="SEMESTER" dataCellStyle="Tabel rata kiri"/>
  </tableColumns>
  <tableStyleInfo name="Gaya tabel manajer mata kuliah" showFirstColumn="0" showLastColumn="0" showRowStripes="0" showColumnStripes="0"/>
  <extLst>
    <ext xmlns:x14="http://schemas.microsoft.com/office/spreadsheetml/2009/9/main" uri="{504A1905-F514-4f6f-8877-14C23A59335A}">
      <x14:table altTextSummary="Masukkan detail spesifik tentang mata kuliah Anda, termasuk nama, nomor mata kuliah, persyaratan nilai, jumlah sks, apakah Anda telah menyelesaikannya atau belum, indeks prestasi dan semester"/>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PendapatanBulanan" displayName="PendapatanBulanan" ref="B11:C16" totalsRowCellStyle="Normal">
  <autoFilter ref="B11:C16" xr:uid="{00000000-0009-0000-0100-000003000000}"/>
  <tableColumns count="2">
    <tableColumn id="1" xr3:uid="{00000000-0010-0000-0200-000001000000}" name="ITEM" totalsRowLabel="Total"/>
    <tableColumn id="2" xr3:uid="{00000000-0010-0000-0200-000002000000}" name="JUMLAH" totalsRowFunction="sum" dataCellStyle="Tabel kurs"/>
  </tableColumns>
  <tableStyleInfo name="Gaya tabel manajer mata kuliah 2" showFirstColumn="0" showLastColumn="0" showRowStripes="1" showColumnStripes="0"/>
  <extLst>
    <ext xmlns:x14="http://schemas.microsoft.com/office/spreadsheetml/2009/9/main" uri="{504A1905-F514-4f6f-8877-14C23A59335A}">
      <x14:table altTextSummary="Masukkan pendapatan bulanan yang dirinci"/>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PengeluaranBulanan" displayName="PengeluaranBulanan" ref="B5:C15" totalsRowShown="0" headerRowCellStyle="Normal" dataCellStyle="Normal">
  <autoFilter ref="B5:C15" xr:uid="{00000000-0009-0000-0100-000008000000}"/>
  <tableColumns count="2">
    <tableColumn id="1" xr3:uid="{00000000-0010-0000-0300-000001000000}" name="ITEM" dataCellStyle="Normal"/>
    <tableColumn id="2" xr3:uid="{00000000-0010-0000-0300-000002000000}" name="JUMLAH" dataCellStyle="Tabel kurs"/>
  </tableColumns>
  <tableStyleInfo name="Gaya tabel manajer mata kuliah 2" showFirstColumn="0" showLastColumn="0" showRowStripes="1" showColumnStripes="0"/>
  <extLst>
    <ext xmlns:x14="http://schemas.microsoft.com/office/spreadsheetml/2009/9/main" uri="{504A1905-F514-4f6f-8877-14C23A59335A}">
      <x14:table altTextSummary="Masukkan pengeluaran bulanan yang dirinci"/>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4000000}" name="PengeluaranSemester" displayName="PengeluaranSemester" ref="B5:D11" totalsRowShown="0" headerRowCellStyle="Normal" dataCellStyle="Normal">
  <autoFilter ref="B5:D11" xr:uid="{00000000-0009-0000-0100-00000C000000}"/>
  <tableColumns count="3">
    <tableColumn id="1" xr3:uid="{00000000-0010-0000-0400-000001000000}" name="ITEM" dataCellStyle="Normal"/>
    <tableColumn id="2" xr3:uid="{00000000-0010-0000-0400-000002000000}" name="JUMLAH" dataCellStyle="Tabel kurs"/>
    <tableColumn id="3" xr3:uid="{00000000-0010-0000-0400-000003000000}" name="PER BULAN" dataCellStyle="Tabel kurs">
      <calculatedColumnFormula>PengeluaranSemester[[#This Row],[JUMLAH]]/Bulan_dalam_semester</calculatedColumnFormula>
    </tableColumn>
  </tableColumns>
  <tableStyleInfo name="Gaya tabel manajer mata kuliah 2" showFirstColumn="0" showLastColumn="0" showRowStripes="1" showColumnStripes="0"/>
  <extLst>
    <ext xmlns:x14="http://schemas.microsoft.com/office/spreadsheetml/2009/9/main" uri="{504A1905-F514-4f6f-8877-14C23A59335A}">
      <x14:table altTextSummary="Masukkan pengeluaran semester yang dirinci dan jumlahnya serta nilai per bulan akan dihitung untuk Anda (berdasarkan semester yang terdiri dari 4 bulan)"/>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DaftarBuku" displayName="DaftarBuku" ref="B4:G7" totalsRowShown="0">
  <autoFilter ref="B4:G7" xr:uid="{00000000-0009-0000-0100-000006000000}"/>
  <tableColumns count="6">
    <tableColumn id="1" xr3:uid="{00000000-0010-0000-0500-000001000000}" name="JUDUL"/>
    <tableColumn id="3" xr3:uid="{00000000-0010-0000-0500-000003000000}" name="PENULIS"/>
    <tableColumn id="4" xr3:uid="{00000000-0010-0000-0500-000004000000}" name="MATA KULIAH"/>
    <tableColumn id="5" xr3:uid="{00000000-0010-0000-0500-000005000000}" name="DIMANA MEMBELINYA?"/>
    <tableColumn id="6" xr3:uid="{00000000-0010-0000-0500-000006000000}" name="ISBN"/>
    <tableColumn id="7" xr3:uid="{00000000-0010-0000-0500-000007000000}" name="CATATAN"/>
  </tableColumns>
  <tableStyleInfo name="Gaya tabel manajer mata kuliah" showFirstColumn="0" showLastColumn="0" showRowStripes="1" showColumnStripes="0"/>
  <extLst>
    <ext xmlns:x14="http://schemas.microsoft.com/office/spreadsheetml/2009/9/main" uri="{504A1905-F514-4f6f-8877-14C23A59335A}">
      <x14:table altTextSummary="Masukkan buku kuliah Anda di sini, termasuk judul, penulis, mata kuliah, tempat untuk membelinya, ISBN, dan catatan apa pun."/>
    </ext>
  </extLst>
</table>
</file>

<file path=xl/theme/theme11.xml><?xml version="1.0" encoding="utf-8"?>
<a:theme xmlns:a="http://schemas.openxmlformats.org/drawingml/2006/main" name="Office Theme">
  <a:themeElements>
    <a:clrScheme name="College course manager">
      <a:dk1>
        <a:sysClr val="windowText" lastClr="000000"/>
      </a:dk1>
      <a:lt1>
        <a:sysClr val="window" lastClr="FFFFFF"/>
      </a:lt1>
      <a:dk2>
        <a:srgbClr val="1A1715"/>
      </a:dk2>
      <a:lt2>
        <a:srgbClr val="FCFCFB"/>
      </a:lt2>
      <a:accent1>
        <a:srgbClr val="38C8CC"/>
      </a:accent1>
      <a:accent2>
        <a:srgbClr val="F6717A"/>
      </a:accent2>
      <a:accent3>
        <a:srgbClr val="80CA6F"/>
      </a:accent3>
      <a:accent4>
        <a:srgbClr val="F6CF6B"/>
      </a:accent4>
      <a:accent5>
        <a:srgbClr val="FFA957"/>
      </a:accent5>
      <a:accent6>
        <a:srgbClr val="A37CB2"/>
      </a:accent6>
      <a:hlink>
        <a:srgbClr val="38C8CC"/>
      </a:hlink>
      <a:folHlink>
        <a:srgbClr val="A37CB2"/>
      </a:folHlink>
    </a:clrScheme>
    <a:fontScheme name="College course manager2">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table" Target="/xl/tables/table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2" /><Relationship Type="http://schemas.openxmlformats.org/officeDocument/2006/relationships/printerSettings" Target="/xl/printerSettings/printerSettings31.bin" Id="rId1" /></Relationships>
</file>

<file path=xl/worksheets/_rels/sheet46.xml.rels>&#65279;<?xml version="1.0" encoding="utf-8"?><Relationships xmlns="http://schemas.openxmlformats.org/package/2006/relationships"><Relationship Type="http://schemas.openxmlformats.org/officeDocument/2006/relationships/table" Target="/xl/tables/table46.xml" Id="rId2" /><Relationship Type="http://schemas.openxmlformats.org/officeDocument/2006/relationships/printerSettings" Target="/xl/printerSettings/printerSettings46.bin" Id="rId1" /></Relationships>
</file>

<file path=xl/worksheets/_rels/sheet55.xml.rels>&#65279;<?xml version="1.0" encoding="utf-8"?><Relationships xmlns="http://schemas.openxmlformats.org/package/2006/relationships"><Relationship Type="http://schemas.openxmlformats.org/officeDocument/2006/relationships/table" Target="/xl/tables/table55.xml" Id="rId2" /><Relationship Type="http://schemas.openxmlformats.org/officeDocument/2006/relationships/printerSettings" Target="/xl/printerSettings/printerSettings55.bin" Id="rId1" /></Relationships>
</file>

<file path=xl/worksheets/_rels/sheet64.xml.rels>&#65279;<?xml version="1.0" encoding="utf-8"?><Relationships xmlns="http://schemas.openxmlformats.org/package/2006/relationships"><Relationship Type="http://schemas.openxmlformats.org/officeDocument/2006/relationships/table" Target="/xl/tables/table64.xml" Id="rId2" /><Relationship Type="http://schemas.openxmlformats.org/officeDocument/2006/relationships/printerSettings" Target="/xl/printerSettings/printerSettings6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tint="0.14999847407452621"/>
    <pageSetUpPr autoPageBreaks="0" fitToPage="1"/>
  </sheetPr>
  <dimension ref="A1:I29"/>
  <sheetViews>
    <sheetView showGridLines="0" tabSelected="1" zoomScaleNormal="100" workbookViewId="0"/>
  </sheetViews>
  <sheetFormatPr defaultColWidth="9" defaultRowHeight="31.5" customHeight="1" x14ac:dyDescent="0.2"/>
  <cols>
    <col min="1" max="1" width="2.625" style="1" customWidth="1"/>
    <col min="2" max="2" width="10.625" style="1" customWidth="1"/>
    <col min="3" max="3" width="21.125" customWidth="1"/>
    <col min="4" max="9" width="16.75" customWidth="1"/>
    <col min="10" max="10" width="2.625" customWidth="1"/>
  </cols>
  <sheetData>
    <row r="1" spans="2:9" s="2" customFormat="1" ht="24.95" customHeight="1" x14ac:dyDescent="0.25">
      <c r="B1" s="24" t="s">
        <v>0</v>
      </c>
    </row>
    <row r="2" spans="2:9" s="3" customFormat="1" ht="39.950000000000003" customHeight="1" x14ac:dyDescent="0.45">
      <c r="B2" s="3" t="s">
        <v>1</v>
      </c>
    </row>
    <row r="3" spans="2:9" ht="39.950000000000003" customHeight="1" x14ac:dyDescent="0.55000000000000004">
      <c r="C3" s="7" t="s">
        <v>3</v>
      </c>
      <c r="D3" s="29" t="s">
        <v>7</v>
      </c>
      <c r="E3" s="29"/>
      <c r="F3" s="4" t="s">
        <v>11</v>
      </c>
    </row>
    <row r="4" spans="2:9" ht="29.25" x14ac:dyDescent="0.2">
      <c r="C4" s="25">
        <v>3.375</v>
      </c>
      <c r="D4" s="6">
        <v>60</v>
      </c>
      <c r="E4" s="5" t="s">
        <v>9</v>
      </c>
    </row>
    <row r="5" spans="2:9" ht="33" customHeight="1" x14ac:dyDescent="0.2">
      <c r="B5" s="23" t="s">
        <v>2</v>
      </c>
      <c r="C5" s="7" t="s">
        <v>4</v>
      </c>
      <c r="D5" s="7" t="s">
        <v>8</v>
      </c>
      <c r="E5" s="7" t="s">
        <v>10</v>
      </c>
      <c r="F5" s="7" t="s">
        <v>12</v>
      </c>
      <c r="G5" s="7" t="s">
        <v>14</v>
      </c>
      <c r="H5" s="7" t="s">
        <v>15</v>
      </c>
      <c r="I5" s="7" t="s">
        <v>16</v>
      </c>
    </row>
    <row r="6" spans="2:9" ht="31.5" customHeight="1" x14ac:dyDescent="0.2">
      <c r="B6" s="26">
        <f t="shared" ref="B6:B29" si="0">WaktuMulai+TIME(0,(ROW(A1)-1)*IntervalWaktu,0)</f>
        <v>3.375</v>
      </c>
      <c r="C6" t="s">
        <v>5</v>
      </c>
      <c r="D6" t="s">
        <v>5</v>
      </c>
      <c r="E6" t="s">
        <v>5</v>
      </c>
      <c r="F6" t="s">
        <v>5</v>
      </c>
      <c r="G6" t="s">
        <v>5</v>
      </c>
    </row>
    <row r="7" spans="2:9" ht="31.5" customHeight="1" x14ac:dyDescent="0.2">
      <c r="B7" s="26">
        <f t="shared" si="0"/>
        <v>3.4166666666666665</v>
      </c>
      <c r="C7" t="s">
        <v>6</v>
      </c>
    </row>
    <row r="8" spans="2:9" ht="31.5" customHeight="1" x14ac:dyDescent="0.2">
      <c r="B8" s="26">
        <f t="shared" si="0"/>
        <v>3.4583333333333335</v>
      </c>
      <c r="F8" t="s">
        <v>13</v>
      </c>
    </row>
    <row r="9" spans="2:9" ht="31.5" customHeight="1" x14ac:dyDescent="0.2">
      <c r="B9" s="26">
        <f t="shared" si="0"/>
        <v>3.5</v>
      </c>
    </row>
    <row r="10" spans="2:9" ht="31.5" customHeight="1" x14ac:dyDescent="0.2">
      <c r="B10" s="26">
        <f t="shared" si="0"/>
        <v>3.5416666666666665</v>
      </c>
    </row>
    <row r="11" spans="2:9" ht="31.5" customHeight="1" x14ac:dyDescent="0.2">
      <c r="B11" s="26">
        <f t="shared" si="0"/>
        <v>3.5833333333333335</v>
      </c>
    </row>
    <row r="12" spans="2:9" ht="31.5" customHeight="1" x14ac:dyDescent="0.2">
      <c r="B12" s="26">
        <f t="shared" si="0"/>
        <v>3.625</v>
      </c>
    </row>
    <row r="13" spans="2:9" ht="31.5" customHeight="1" x14ac:dyDescent="0.2">
      <c r="B13" s="26">
        <f t="shared" si="0"/>
        <v>3.6666666666666665</v>
      </c>
    </row>
    <row r="14" spans="2:9" ht="31.5" customHeight="1" x14ac:dyDescent="0.2">
      <c r="B14" s="26">
        <f t="shared" si="0"/>
        <v>3.7083333333333335</v>
      </c>
    </row>
    <row r="15" spans="2:9" ht="31.5" customHeight="1" x14ac:dyDescent="0.2">
      <c r="B15" s="26">
        <f t="shared" si="0"/>
        <v>3.75</v>
      </c>
    </row>
    <row r="16" spans="2:9" ht="31.5" customHeight="1" x14ac:dyDescent="0.2">
      <c r="B16" s="26">
        <f t="shared" si="0"/>
        <v>3.7916666666666665</v>
      </c>
    </row>
    <row r="17" spans="2:2" ht="31.5" customHeight="1" x14ac:dyDescent="0.2">
      <c r="B17" s="26">
        <f t="shared" si="0"/>
        <v>3.8333333333333335</v>
      </c>
    </row>
    <row r="18" spans="2:2" ht="31.5" customHeight="1" x14ac:dyDescent="0.2">
      <c r="B18" s="26">
        <f t="shared" si="0"/>
        <v>3.875</v>
      </c>
    </row>
    <row r="19" spans="2:2" ht="31.5" customHeight="1" x14ac:dyDescent="0.2">
      <c r="B19" s="26">
        <f t="shared" si="0"/>
        <v>3.9166666666666665</v>
      </c>
    </row>
    <row r="20" spans="2:2" ht="31.5" customHeight="1" x14ac:dyDescent="0.2">
      <c r="B20" s="26">
        <f t="shared" si="0"/>
        <v>3.9583333333333335</v>
      </c>
    </row>
    <row r="21" spans="2:2" ht="31.5" customHeight="1" x14ac:dyDescent="0.2">
      <c r="B21" s="26">
        <f t="shared" si="0"/>
        <v>4</v>
      </c>
    </row>
    <row r="22" spans="2:2" ht="31.5" customHeight="1" x14ac:dyDescent="0.2">
      <c r="B22" s="26">
        <f t="shared" si="0"/>
        <v>4.041666666666667</v>
      </c>
    </row>
    <row r="23" spans="2:2" ht="31.5" customHeight="1" x14ac:dyDescent="0.2">
      <c r="B23" s="26">
        <f t="shared" si="0"/>
        <v>4.083333333333333</v>
      </c>
    </row>
    <row r="24" spans="2:2" ht="31.5" customHeight="1" x14ac:dyDescent="0.2">
      <c r="B24" s="26">
        <f t="shared" si="0"/>
        <v>4.125</v>
      </c>
    </row>
    <row r="25" spans="2:2" ht="31.5" customHeight="1" x14ac:dyDescent="0.2">
      <c r="B25" s="26">
        <f t="shared" si="0"/>
        <v>4.166666666666667</v>
      </c>
    </row>
    <row r="26" spans="2:2" ht="31.5" customHeight="1" x14ac:dyDescent="0.2">
      <c r="B26" s="26">
        <f t="shared" si="0"/>
        <v>4.208333333333333</v>
      </c>
    </row>
    <row r="27" spans="2:2" ht="31.5" customHeight="1" x14ac:dyDescent="0.2">
      <c r="B27" s="26">
        <f t="shared" si="0"/>
        <v>4.25</v>
      </c>
    </row>
    <row r="28" spans="2:2" ht="31.5" customHeight="1" x14ac:dyDescent="0.2">
      <c r="B28" s="26">
        <f t="shared" si="0"/>
        <v>4.291666666666667</v>
      </c>
    </row>
    <row r="29" spans="2:2" ht="31.5" customHeight="1" x14ac:dyDescent="0.2">
      <c r="B29" s="26">
        <f t="shared" si="0"/>
        <v>4.333333333333333</v>
      </c>
    </row>
  </sheetData>
  <mergeCells count="1">
    <mergeCell ref="D3:E3"/>
  </mergeCells>
  <conditionalFormatting sqref="B1">
    <cfRule type="notContainsBlanks" dxfId="5" priority="1">
      <formula>LEN(TRIM(B1))&gt;0</formula>
    </cfRule>
  </conditionalFormatting>
  <dataValidations count="6">
    <dataValidation allowBlank="1" showInputMessage="1" showErrorMessage="1" prompt="Lembar kerja semester mencatat jadwal harian semua minggu dengan mengustomisasi waktu mulai dan daftar tugas. Lembar kerja SKS menguraikan SKS dan IPK; 3 lembar kerja Anggaran menguraikan pendapatan dan pengeluaran; serta lembar kerja daftar buku semester" sqref="A1" xr:uid="{00000000-0002-0000-0000-000000000000}"/>
    <dataValidation allowBlank="1" showInputMessage="1" showErrorMessage="1" prompt="Masukkan waktu mulai untuk tabel jadwal" sqref="C4" xr:uid="{00000000-0002-0000-0000-000001000000}"/>
    <dataValidation allowBlank="1" showInputMessage="1" showErrorMessage="1" prompt="Masukkan interval waktu dalam menit. Tindakan ini akan membagi jadwal ke dalam interval waktu yang ditentukan. Misalnya, 60 menit menguraikan tugas per jam" sqref="D4" xr:uid="{00000000-0002-0000-0000-000002000000}"/>
    <dataValidation allowBlank="1" showInputMessage="1" showErrorMessage="1" prompt="Waktu secara otomatis disesuaikan berdasarkan pada waktu mulai yang dimasukkan di C4" sqref="B5" xr:uid="{00000000-0002-0000-0000-000003000000}"/>
    <dataValidation allowBlank="1" showInputMessage="1" showErrorMessage="1" prompt="Masukkan tugas untuk hari dalam minggu ini di kolom ini" sqref="C5 D5 E5 F5 G5 H5 I5" xr:uid="{00000000-0002-0000-0000-000004000000}"/>
    <dataValidation allowBlank="1" showInputMessage="1" showErrorMessage="1" prompt="Masukkan tahun untuk semester musim gugur ini di sel ini, hal ini akan secara otomatis memperbarui tahun di lembar kerja lain" sqref="F3" xr:uid="{00000000-0002-0000-0000-000005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tint="0.249977111117893"/>
    <pageSetUpPr autoPageBreaks="0" fitToPage="1"/>
  </sheetPr>
  <dimension ref="B1:H17"/>
  <sheetViews>
    <sheetView showGridLines="0" zoomScaleNormal="100" workbookViewId="0"/>
  </sheetViews>
  <sheetFormatPr defaultColWidth="9" defaultRowHeight="33" customHeight="1" x14ac:dyDescent="0.2"/>
  <cols>
    <col min="1" max="1" width="2.625" customWidth="1"/>
    <col min="2" max="2" width="42.25" customWidth="1"/>
    <col min="3" max="3" width="20.625" customWidth="1"/>
    <col min="4" max="4" width="30.625" customWidth="1"/>
    <col min="5" max="5" width="20.625" customWidth="1"/>
    <col min="6" max="8" width="16.75" customWidth="1"/>
    <col min="9" max="9" width="2.625" customWidth="1"/>
  </cols>
  <sheetData>
    <row r="1" spans="2:8" s="2" customFormat="1" ht="24.95" customHeight="1" x14ac:dyDescent="0.25">
      <c r="B1" s="24" t="s">
        <v>17</v>
      </c>
    </row>
    <row r="2" spans="2:8" s="3" customFormat="1" ht="39.950000000000003" customHeight="1" x14ac:dyDescent="0.45">
      <c r="B2" s="3" t="s">
        <v>18</v>
      </c>
    </row>
    <row r="3" spans="2:8" ht="39.950000000000003" customHeight="1" x14ac:dyDescent="0.55000000000000004">
      <c r="B3" s="9" t="s">
        <v>19</v>
      </c>
      <c r="C3" s="4" t="str">
        <f>Tahun</f>
        <v>TAHUN</v>
      </c>
    </row>
    <row r="4" spans="2:8" ht="14.25" x14ac:dyDescent="0.2">
      <c r="B4" s="7" t="s">
        <v>20</v>
      </c>
      <c r="D4" s="7" t="s">
        <v>20</v>
      </c>
    </row>
    <row r="5" spans="2:8" ht="25.5" customHeight="1" x14ac:dyDescent="0.2">
      <c r="B5" s="1">
        <f>AVERAGE(Mata_Kuliah[KELAS])</f>
        <v>3.5</v>
      </c>
      <c r="C5" s="5" t="str">
        <f>IFERROR(TEXT(AVERAGEIF(Mata_Kuliah[SELESAI],"Ya",Mata_Kuliah[KELAS]),"0.00"),"0.00")&amp;" IPK Saat Ini"</f>
        <v>3.50 IPK Saat Ini</v>
      </c>
      <c r="D5" s="1">
        <f>COUNTIF(Mata_Kuliah[SELESAI],"Ya")/COUNTA(Mata_Kuliah[NAMA MATA KULIAH])</f>
        <v>0.66666666666666663</v>
      </c>
      <c r="E5" s="12" t="str">
        <f>TEXT(COUNTIF(Mata_Kuliah[SELESAI],"Ya")/COUNTA(Mata_Kuliah[NAMA MATA KULIAH]),"0%")&amp;" Selesai"</f>
        <v>67% Selesai</v>
      </c>
    </row>
    <row r="6" spans="2:8" ht="37.5" customHeight="1" x14ac:dyDescent="0.2">
      <c r="B6" s="18" t="s">
        <v>21</v>
      </c>
    </row>
    <row r="7" spans="2:8" ht="33" customHeight="1" x14ac:dyDescent="0.2">
      <c r="B7" s="7" t="s">
        <v>22</v>
      </c>
      <c r="C7" s="8" t="s">
        <v>33</v>
      </c>
      <c r="D7" s="8" t="s">
        <v>37</v>
      </c>
      <c r="E7" s="8" t="s">
        <v>38</v>
      </c>
    </row>
    <row r="8" spans="2:8" ht="33" customHeight="1" thickBot="1" x14ac:dyDescent="0.25">
      <c r="B8" s="13" t="s">
        <v>23</v>
      </c>
      <c r="C8" s="21">
        <f>IF(SUMIF(Mata_Kuliah[PERSYARATAN],SKS!$B8,Mata_Kuliah[SKS])=0,"0",SUMIF(Mata_Kuliah[PERSYARATAN],SKS!$B8,Mata_Kuliah[SKS]))</f>
        <v>4</v>
      </c>
      <c r="D8" s="21">
        <f>SUMIFS(Mata_Kuliah[SKS],Mata_Kuliah[PERSYARATAN],SKS!$B8,Mata_Kuliah[SELESAI],"Ya")</f>
        <v>4</v>
      </c>
      <c r="E8" s="21">
        <f>SUMIF(Mata_Kuliah[PERSYARATAN],SKS!$B8,Mata_Kuliah[SKS])-SUMIFS(Mata_Kuliah[SKS],Mata_Kuliah[PERSYARATAN],SKS!$B8,Mata_Kuliah[SELESAI],"Ya")</f>
        <v>0</v>
      </c>
    </row>
    <row r="9" spans="2:8" ht="33" customHeight="1" thickBot="1" x14ac:dyDescent="0.25">
      <c r="B9" s="13" t="s">
        <v>24</v>
      </c>
      <c r="C9" s="21">
        <f>IF(SUMIF(Mata_Kuliah[PERSYARATAN],SKS!$B9,Mata_Kuliah[SKS])=0,"0",SUMIF(Mata_Kuliah[PERSYARATAN],SKS!$B9,Mata_Kuliah[SKS]))</f>
        <v>3</v>
      </c>
      <c r="D9" s="21">
        <f>SUMIFS(Mata_Kuliah[SKS],Mata_Kuliah[PERSYARATAN],SKS!$B9,Mata_Kuliah[SELESAI],"Ya")</f>
        <v>0</v>
      </c>
      <c r="E9" s="21">
        <f>SUMIF(Mata_Kuliah[PERSYARATAN],SKS!$B9,Mata_Kuliah[SKS])-SUMIFS(Mata_Kuliah[SKS],Mata_Kuliah[PERSYARATAN],SKS!$B9,Mata_Kuliah[SELESAI],"Ya")</f>
        <v>3</v>
      </c>
    </row>
    <row r="10" spans="2:8" ht="33" customHeight="1" thickBot="1" x14ac:dyDescent="0.25">
      <c r="B10" s="13" t="s">
        <v>25</v>
      </c>
      <c r="C10" s="21">
        <f>IF(SUMIF(Mata_Kuliah[PERSYARATAN],SKS!$B10,Mata_Kuliah[SKS])=0,"0",SUMIF(Mata_Kuliah[PERSYARATAN],SKS!$B10,Mata_Kuliah[SKS]))</f>
        <v>2</v>
      </c>
      <c r="D10" s="21">
        <f>SUMIFS(Mata_Kuliah[SKS],Mata_Kuliah[PERSYARATAN],SKS!$B10,Mata_Kuliah[SELESAI],"Ya")</f>
        <v>2</v>
      </c>
      <c r="E10" s="21">
        <f>SUMIF(Mata_Kuliah[PERSYARATAN],SKS!$B10,Mata_Kuliah[SKS])-SUMIFS(Mata_Kuliah[SKS],Mata_Kuliah[PERSYARATAN],SKS!$B10,Mata_Kuliah[SELESAI],"Ya")</f>
        <v>0</v>
      </c>
    </row>
    <row r="11" spans="2:8" ht="33" customHeight="1" thickBot="1" x14ac:dyDescent="0.25">
      <c r="B11" s="13" t="s">
        <v>26</v>
      </c>
      <c r="C11" s="21" t="str">
        <f>IF(SUMIF(Mata_Kuliah[PERSYARATAN],SKS!$B11,Mata_Kuliah[SKS])=0,"0",SUMIF(Mata_Kuliah[PERSYARATAN],SKS!$B11,Mata_Kuliah[SKS]))</f>
        <v>0</v>
      </c>
      <c r="D11" s="21">
        <f>SUMIFS(Mata_Kuliah[SKS],Mata_Kuliah[PERSYARATAN],SKS!$B11,Mata_Kuliah[SELESAI],"Ya")</f>
        <v>0</v>
      </c>
      <c r="E11" s="21">
        <f>SUMIF(Mata_Kuliah[PERSYARATAN],SKS!$B11,Mata_Kuliah[SKS])-SUMIFS(Mata_Kuliah[SKS],Mata_Kuliah[PERSYARATAN],SKS!$B11,Mata_Kuliah[SELESAI],"Ya")</f>
        <v>0</v>
      </c>
    </row>
    <row r="12" spans="2:8" ht="33" customHeight="1" x14ac:dyDescent="0.2">
      <c r="B12" t="s">
        <v>27</v>
      </c>
      <c r="C12" s="10">
        <f>SUBTOTAL(109,SKS!$C$8:$C$11)</f>
        <v>9</v>
      </c>
      <c r="D12" s="10">
        <f>SUBTOTAL(109,SKS!$D$8:$D$11)</f>
        <v>6</v>
      </c>
      <c r="E12" s="10">
        <f>SUBTOTAL(109,SKS!$E$8:$E$11)</f>
        <v>3</v>
      </c>
    </row>
    <row r="13" spans="2:8" ht="33" customHeight="1" x14ac:dyDescent="0.2">
      <c r="B13" s="9" t="s">
        <v>28</v>
      </c>
    </row>
    <row r="14" spans="2:8" ht="33" customHeight="1" x14ac:dyDescent="0.2">
      <c r="B14" t="s">
        <v>29</v>
      </c>
      <c r="C14" t="s">
        <v>34</v>
      </c>
      <c r="D14" t="s">
        <v>22</v>
      </c>
      <c r="E14" t="s">
        <v>39</v>
      </c>
      <c r="F14" t="s">
        <v>40</v>
      </c>
      <c r="G14" t="s">
        <v>43</v>
      </c>
      <c r="H14" t="s">
        <v>44</v>
      </c>
    </row>
    <row r="15" spans="2:8" ht="33" customHeight="1" x14ac:dyDescent="0.2">
      <c r="B15" t="s">
        <v>30</v>
      </c>
      <c r="C15" t="s">
        <v>35</v>
      </c>
      <c r="D15" t="s">
        <v>23</v>
      </c>
      <c r="E15" s="10">
        <v>4</v>
      </c>
      <c r="F15" s="10" t="s">
        <v>41</v>
      </c>
      <c r="G15" s="20">
        <v>4</v>
      </c>
      <c r="H15" s="19" t="s">
        <v>45</v>
      </c>
    </row>
    <row r="16" spans="2:8" ht="33" customHeight="1" x14ac:dyDescent="0.2">
      <c r="B16" t="s">
        <v>31</v>
      </c>
      <c r="C16" t="s">
        <v>35</v>
      </c>
      <c r="D16" t="s">
        <v>24</v>
      </c>
      <c r="E16" s="10">
        <v>3</v>
      </c>
      <c r="F16" s="10" t="s">
        <v>42</v>
      </c>
      <c r="G16" s="20"/>
      <c r="H16" s="19" t="s">
        <v>45</v>
      </c>
    </row>
    <row r="17" spans="2:8" ht="33" customHeight="1" x14ac:dyDescent="0.2">
      <c r="B17" t="s">
        <v>32</v>
      </c>
      <c r="C17" t="s">
        <v>35</v>
      </c>
      <c r="D17" t="s">
        <v>25</v>
      </c>
      <c r="E17" s="10">
        <v>2</v>
      </c>
      <c r="F17" s="10" t="s">
        <v>41</v>
      </c>
      <c r="G17" s="20">
        <v>3</v>
      </c>
      <c r="H17" s="19" t="s">
        <v>45</v>
      </c>
    </row>
  </sheetData>
  <dataConsolidate/>
  <conditionalFormatting sqref="B1">
    <cfRule type="notContainsBlanks" dxfId="4" priority="1">
      <formula>LEN(TRIM(B1))&gt;0</formula>
    </cfRule>
  </conditionalFormatting>
  <conditionalFormatting sqref="B5">
    <cfRule type="dataBar" priority="7">
      <dataBar showValue="0">
        <cfvo type="min"/>
        <cfvo type="num" val="4"/>
        <color theme="4"/>
      </dataBar>
      <extLst>
        <ext xmlns:x14="http://schemas.microsoft.com/office/spreadsheetml/2009/9/main" uri="{B025F937-C7B1-47D3-B67F-A62EFF666E3E}">
          <x14:id>{260E324B-B05A-45D1-A324-2B8131FE45C3}</x14:id>
        </ext>
      </extLst>
    </cfRule>
  </conditionalFormatting>
  <conditionalFormatting sqref="D5">
    <cfRule type="dataBar" priority="6">
      <dataBar showValue="0">
        <cfvo type="min"/>
        <cfvo type="num" val="1"/>
        <color theme="4"/>
      </dataBar>
      <extLst>
        <ext xmlns:x14="http://schemas.microsoft.com/office/spreadsheetml/2009/9/main" uri="{B025F937-C7B1-47D3-B67F-A62EFF666E3E}">
          <x14:id>{61518553-1B02-4E4B-9C50-F1DC6970278A}</x14:id>
        </ext>
      </extLst>
    </cfRule>
  </conditionalFormatting>
  <dataValidations count="21">
    <dataValidation type="decimal" errorStyle="warning" allowBlank="1" showInputMessage="1" showErrorMessage="1" errorTitle="Ups!" error="Nilai dihitung sebagai IPK (tak tertimbang) dan harus antara 0 dan 4." sqref="G15:G17" xr:uid="{00000000-0002-0000-0100-000000000000}">
      <formula1>0</formula1>
      <formula2>4</formula2>
    </dataValidation>
    <dataValidation allowBlank="1" showInputMessage="1" showErrorMessage="1" prompt="Pilih Ya atau Tidak dari daftar menurun untuk menunjukkan apakah mata kuliah telah atau belum diselesaikan. Pilih ALT+PANAH BAWAH, navigasikan ke Ya atau Tidak, lalu pilih ENTER" sqref="F14" xr:uid="{00000000-0002-0000-0100-000001000000}"/>
    <dataValidation allowBlank="1" showInputMessage="1" showErrorMessage="1" prompt="Masukkan nama perguruan tinggi di sel ini" sqref="B1" xr:uid="{00000000-0002-0000-0100-000002000000}"/>
    <dataValidation allowBlank="1" showInputMessage="1" showErrorMessage="1" prompt="Masukkan gelar jabatan di sel ini" sqref="B3" xr:uid="{00000000-0002-0000-0100-000003000000}"/>
    <dataValidation allowBlank="1" showInputMessage="1" showErrorMessage="1" prompt="Tahun untuk semester ini akan diperbarui secara otomatis berdasarkan input dalam lembar kerja Semester F3" sqref="C3" xr:uid="{00000000-0002-0000-0100-000004000000}"/>
    <dataValidation allowBlank="1" showInputMessage="1" showErrorMessage="1" prompt="Bilah data menampilkan IPK saat ini dari skala 4.0" sqref="B5" xr:uid="{00000000-0002-0000-0100-000005000000}"/>
    <dataValidation allowBlank="1" showInputMessage="1" showErrorMessage="1" prompt="Bilah data menampilkan persen mata kuliah  keseluruhan yang telah diselesaikan" sqref="D5" xr:uid="{00000000-0002-0000-0100-000006000000}"/>
    <dataValidation allowBlank="1" showInputMessage="1" showErrorMessage="1" prompt="Empat inti persyaratan kelulusan perguruan tinggi tercantum dalam sel B8 - B11" sqref="B7" xr:uid="{00000000-0002-0000-0100-000007000000}"/>
    <dataValidation allowBlank="1" showInputMessage="1" showErrorMessage="1" prompt="Banyaknya total SKS untuk persyaratan kelulusan setiap perguruan tinggi diperbarui secara otomatis di sel C8 - C11. Jumlah Total Kredit dihitung secara otomatis di C12" sqref="C7" xr:uid="{00000000-0002-0000-0100-000008000000}"/>
    <dataValidation allowBlank="1" showInputMessage="1" showErrorMessage="1" prompt="Banyaknya SKS yang diperoleh dihitung secara otomatis di sel D8 - D11. Jumlah SKS yang diperoleh dihitung secara otomatis di D12" sqref="D7" xr:uid="{00000000-0002-0000-0100-000009000000}"/>
    <dataValidation allowBlank="1" showInputMessage="1" showErrorMessage="1" prompt="Sisa SKS yang diperlukan untuk memenuhi semua persyaratan secara otomatis diperbarui di sel E8 - E11. Jumlah SKS yang Diperlukan dihitung secara otomatis di E12" sqref="E7" xr:uid="{00000000-0002-0000-0100-00000A000000}"/>
    <dataValidation allowBlank="1" showInputMessage="1" showErrorMessage="1" prompt="Masukkan judul mata kuliah di kolom ini" sqref="B14" xr:uid="{00000000-0002-0000-0100-00000B000000}"/>
    <dataValidation allowBlank="1" showInputMessage="1" showErrorMessage="1" prompt="Masukkan mata kuliah # di kolom ini" sqref="C14" xr:uid="{00000000-0002-0000-0100-00000C000000}"/>
    <dataValidation allowBlank="1" showInputMessage="1" showErrorMessage="1" prompt="Masukkan persyaratan di kolom ini" sqref="D14" xr:uid="{00000000-0002-0000-0100-00000D000000}"/>
    <dataValidation allowBlank="1" showInputMessage="1" showErrorMessage="1" prompt="Masukkan banyaknya SKS untuk setiap mata kuliah di kolom ini" sqref="E14" xr:uid="{00000000-0002-0000-0100-00000E000000}"/>
    <dataValidation allowBlank="1" showInputMessage="1" showErrorMessage="1" prompt="Untuk menyelesaikan mata kuliah, masukkan nilai mata kuliah yang didapatkan dalam kolom ini" sqref="G14" xr:uid="{00000000-0002-0000-0100-00000F000000}"/>
    <dataValidation allowBlank="1" showInputMessage="1" showErrorMessage="1" prompt="Masukkan semester untuk mata kuliah yang berlaku di kolom ini" sqref="H14" xr:uid="{00000000-0002-0000-0100-000010000000}"/>
    <dataValidation allowBlank="1" showInputMessage="1" showErrorMessage="1" prompt="Lembar kerja SKS memiliki 2 bilah data yang memperlihatkan kemajuan keseluruhan, bagian untuk Persyaratan yang menghitung secara otomatis perolehan total SKS dan yang diperlukan. Ada juga tabel mata kuliah untuk menyimpan informasi mata kuliah semester" sqref="A1" xr:uid="{00000000-0002-0000-0100-000011000000}"/>
    <dataValidation type="list" allowBlank="1" showErrorMessage="1" error="Pilih Ya atau Tidak dari daftar yang disediakan. COBA LAGI lalu ALT+PANAH BAWAH, lalu ENTER untuk memilih nilai. BATAL untuk keluar dari sel" sqref="F15:F17" xr:uid="{00000000-0002-0000-0100-000012000000}">
      <formula1>"Ya,Tidak"</formula1>
    </dataValidation>
    <dataValidation allowBlank="1" showInputMessage="1" showErrorMessage="1" prompt="IPK saat ini dihitung secara otomatis" sqref="C5" xr:uid="{00000000-0002-0000-0100-000013000000}"/>
    <dataValidation allowBlank="1" showInputMessage="1" showErrorMessage="1" prompt="Kemajuan Keseluruhan dihitung secara otomatis" sqref="E5" xr:uid="{00000000-0002-0000-0100-000014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60E324B-B05A-45D1-A324-2B8131FE45C3}">
            <x14:dataBar minLength="0" maxLength="100" border="1" gradient="0">
              <x14:cfvo type="autoMin"/>
              <x14:cfvo type="num">
                <xm:f>4</xm:f>
              </x14:cfvo>
              <x14:borderColor theme="4"/>
              <x14:negativeFillColor rgb="FFFF0000"/>
              <x14:axisColor theme="4"/>
            </x14:dataBar>
          </x14:cfRule>
          <xm:sqref>B5</xm:sqref>
        </x14:conditionalFormatting>
        <x14:conditionalFormatting xmlns:xm="http://schemas.microsoft.com/office/excel/2006/main">
          <x14:cfRule type="dataBar" id="{61518553-1B02-4E4B-9C50-F1DC6970278A}">
            <x14:dataBar minLength="0" maxLength="100" border="1" gradient="0">
              <x14:cfvo type="autoMin"/>
              <x14:cfvo type="num">
                <xm:f>1</xm:f>
              </x14:cfvo>
              <x14:borderColor theme="4"/>
              <x14:negativeFillColor rgb="FFFF0000"/>
              <x14:axisColor theme="4"/>
            </x14:dataBar>
          </x14:cfRule>
          <xm:sqref>D5</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499984740745262"/>
    <pageSetUpPr autoPageBreaks="0" fitToPage="1"/>
  </sheetPr>
  <dimension ref="B1:D16"/>
  <sheetViews>
    <sheetView showGridLines="0" zoomScaleNormal="100" workbookViewId="0"/>
  </sheetViews>
  <sheetFormatPr defaultColWidth="9" defaultRowHeight="33" customHeight="1" x14ac:dyDescent="0.2"/>
  <cols>
    <col min="1" max="1" width="2.625" customWidth="1"/>
    <col min="2" max="2" width="42.25" customWidth="1"/>
    <col min="3" max="3" width="32.875" customWidth="1"/>
    <col min="4" max="4" width="30.625" customWidth="1"/>
  </cols>
  <sheetData>
    <row r="1" spans="2:4" s="2" customFormat="1" ht="24.95" customHeight="1" x14ac:dyDescent="0.25">
      <c r="B1" s="24" t="str">
        <f>Perguruan_Tinggi</f>
        <v>KULIAH</v>
      </c>
    </row>
    <row r="2" spans="2:4" s="3" customFormat="1" ht="39.950000000000003" customHeight="1" x14ac:dyDescent="0.45">
      <c r="B2" s="3" t="s">
        <v>46</v>
      </c>
    </row>
    <row r="3" spans="2:4" ht="39.950000000000003" customHeight="1" x14ac:dyDescent="0.55000000000000004">
      <c r="B3" s="9" t="s">
        <v>47</v>
      </c>
      <c r="C3" s="4" t="str">
        <f>Tahun</f>
        <v>TAHUN</v>
      </c>
    </row>
    <row r="4" spans="2:4" ht="14.25" x14ac:dyDescent="0.2">
      <c r="B4" s="7" t="s">
        <v>48</v>
      </c>
    </row>
    <row r="5" spans="2:4" ht="29.25" x14ac:dyDescent="0.2">
      <c r="B5" s="14">
        <f>PENGELUARAN_BULANAN_BERSIH/PENDAPATAN_BULANAN_BERSIH</f>
        <v>0.74518356961105048</v>
      </c>
    </row>
    <row r="6" spans="2:4" ht="25.5" customHeight="1" x14ac:dyDescent="0.2">
      <c r="B6" s="1">
        <f>B5</f>
        <v>0.74518356961105048</v>
      </c>
      <c r="C6" s="1"/>
    </row>
    <row r="7" spans="2:4" ht="30" customHeight="1" x14ac:dyDescent="0.2">
      <c r="B7" s="7" t="s">
        <v>49</v>
      </c>
      <c r="C7" s="7" t="s">
        <v>57</v>
      </c>
      <c r="D7" s="7" t="s">
        <v>59</v>
      </c>
    </row>
    <row r="8" spans="2:4" ht="29.25" x14ac:dyDescent="0.2">
      <c r="B8" s="27">
        <f>C10</f>
        <v>2751</v>
      </c>
      <c r="C8" s="28">
        <f>'PENGELUARAN BULANAN BERSIH'!C4+'PENGELUARAN SEMESTER'!D4</f>
        <v>2050</v>
      </c>
      <c r="D8" s="27">
        <f>PENDAPATAN_BULANAN_BERSIH-PENGELUARAN_BULANAN_BERSIH</f>
        <v>701</v>
      </c>
    </row>
    <row r="9" spans="2:4" ht="14.25" x14ac:dyDescent="0.2">
      <c r="B9" s="12" t="s">
        <v>50</v>
      </c>
      <c r="C9" s="5">
        <v>4</v>
      </c>
    </row>
    <row r="10" spans="2:4" ht="30" customHeight="1" x14ac:dyDescent="0.2">
      <c r="B10" s="7" t="s">
        <v>51</v>
      </c>
      <c r="C10" s="22">
        <f>SUM(PendapatanBulanan[JUMLAH])</f>
        <v>2751</v>
      </c>
    </row>
    <row r="11" spans="2:4" ht="30" customHeight="1" x14ac:dyDescent="0.2">
      <c r="B11" t="s">
        <v>52</v>
      </c>
      <c r="C11" s="11" t="s">
        <v>58</v>
      </c>
    </row>
    <row r="12" spans="2:4" ht="33" customHeight="1" x14ac:dyDescent="0.2">
      <c r="B12" t="s">
        <v>53</v>
      </c>
      <c r="C12" s="16">
        <v>1500</v>
      </c>
    </row>
    <row r="13" spans="2:4" ht="33" customHeight="1" x14ac:dyDescent="0.2">
      <c r="C13" s="16">
        <v>1</v>
      </c>
    </row>
    <row r="14" spans="2:4" ht="33" customHeight="1" x14ac:dyDescent="0.2">
      <c r="B14" t="s">
        <v>54</v>
      </c>
      <c r="C14" s="16">
        <v>500</v>
      </c>
    </row>
    <row r="15" spans="2:4" ht="33" customHeight="1" x14ac:dyDescent="0.2">
      <c r="B15" t="s">
        <v>55</v>
      </c>
      <c r="C15" s="16">
        <v>500</v>
      </c>
    </row>
    <row r="16" spans="2:4" ht="33" customHeight="1" x14ac:dyDescent="0.2">
      <c r="B16" t="s">
        <v>56</v>
      </c>
      <c r="C16" s="16">
        <v>250</v>
      </c>
    </row>
  </sheetData>
  <conditionalFormatting sqref="B1">
    <cfRule type="notContainsBlanks" dxfId="3" priority="1">
      <formula>LEN(TRIM(B1))&gt;0</formula>
    </cfRule>
  </conditionalFormatting>
  <conditionalFormatting sqref="B6">
    <cfRule type="dataBar" priority="2">
      <dataBar showValue="0">
        <cfvo type="num" val="0"/>
        <cfvo type="num" val="1"/>
        <color theme="4"/>
      </dataBar>
      <extLst>
        <ext xmlns:x14="http://schemas.microsoft.com/office/spreadsheetml/2009/9/main" uri="{B025F937-C7B1-47D3-B67F-A62EFF666E3E}">
          <x14:id>{A28C4DE0-230B-4EE2-8AC6-4F6FC5D6A608}</x14:id>
        </ext>
      </extLst>
    </cfRule>
  </conditionalFormatting>
  <dataValidations count="12">
    <dataValidation allowBlank="1" showInputMessage="1" showErrorMessage="1" prompt="Nama perguruan tinggi diperbarui secara otomatis dari nama di lembar kerja SKS sel B1" sqref="B1" xr:uid="{00000000-0002-0000-0200-000000000000}"/>
    <dataValidation allowBlank="1" showInputMessage="1" showErrorMessage="1" prompt="Tahun untuk semester ini akan diperbarui secara otomatis berdasarkan input dalam lembar kerja Semester F3" sqref="C3" xr:uid="{00000000-0002-0000-0200-000001000000}"/>
    <dataValidation allowBlank="1" showInputMessage="1" showErrorMessage="1" prompt="Persentase pendapatan yang dihabiskan dihitung secara otomatis sebagai persen di sel ini" sqref="B5" xr:uid="{00000000-0002-0000-0200-000002000000}"/>
    <dataValidation allowBlank="1" showInputMessage="1" showErrorMessage="1" prompt="Bilah data yang dihasilkan secara otomatis berdasarkan pada persentase pendapatan yang dihabiskan dalam sel B5" sqref="B6:C6" xr:uid="{00000000-0002-0000-0200-000003000000}"/>
    <dataValidation allowBlank="1" showInputMessage="1" showErrorMessage="1" prompt="Total Pendapatan Bersih Bulanan secara otomatis dihasilkan dari tabel Pendapatan Bulanan" sqref="B8" xr:uid="{00000000-0002-0000-0200-000004000000}"/>
    <dataValidation allowBlank="1" showInputMessage="1" showErrorMessage="1" prompt="Pengeluaran Bersih Bulanan secara otomatis dihitung dari lembar kerja Pengeluaran Bersih Bulanan" sqref="C8" xr:uid="{00000000-0002-0000-0200-000005000000}"/>
    <dataValidation allowBlank="1" showInputMessage="1" showErrorMessage="1" prompt="Saldo yang tersisa dihitung secara otomatis berdasarkan Pendapatan Bersih Bulanan dan Pengeluaran Bersih Bulanan" sqref="D8" xr:uid="{00000000-0002-0000-0200-000006000000}"/>
    <dataValidation allowBlank="1" showInputMessage="1" showErrorMessage="1" prompt="Jumlah Pendapatan Bulanan, yang dihitung secara otomatis dari informasi di tabel Pendapatan Bulanan" sqref="C10" xr:uid="{00000000-0002-0000-0200-000007000000}"/>
    <dataValidation allowBlank="1" showInputMessage="1" showErrorMessage="1" prompt="Masukkan item pendapatan bulanan di kolom ini" sqref="B11" xr:uid="{00000000-0002-0000-0200-000008000000}"/>
    <dataValidation allowBlank="1" showInputMessage="1" showErrorMessage="1" prompt="Masukkan jumlah setiap item pendapatan bulanan di kolom ini" sqref="C11" xr:uid="{00000000-0002-0000-0200-000009000000}"/>
    <dataValidation allowBlank="1" showInputMessage="1" showErrorMessage="1" prompt="Total banyaknya bulan dalam satu semester, digunakan untuk menghitung pengeluaran semester bulanan dalam lembar kerja Pengeluaran Semester" sqref="C9" xr:uid="{00000000-0002-0000-0200-00000A000000}"/>
    <dataValidation allowBlank="1" showInputMessage="1" showErrorMessage="1" prompt="Lembar kerja Anggaran menguraikan informasi berapa banyak arus kas yang tersisa setelah pendapatan dan pengeluaran dihitung, termasuk pengeluaran semester. Bilah data menunjukkan persen pendapatan yang digunakan dan tabel untuk mencatat pendapatan bulanan" sqref="A1" xr:uid="{00000000-0002-0000-0200-00000B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28C4DE0-230B-4EE2-8AC6-4F6FC5D6A608}">
            <x14:dataBar minLength="0" maxLength="100" border="1" gradient="0">
              <x14:cfvo type="num">
                <xm:f>0</xm:f>
              </x14:cfvo>
              <x14:cfvo type="num">
                <xm:f>1</xm:f>
              </x14:cfvo>
              <x14:borderColor theme="4"/>
              <x14:negativeFillColor rgb="FFFF0000"/>
              <x14:axisColor rgb="FF000000"/>
            </x14:dataBar>
          </x14:cfRule>
          <xm:sqref>B6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autoPageBreaks="0" fitToPage="1"/>
  </sheetPr>
  <dimension ref="B1:C15"/>
  <sheetViews>
    <sheetView showGridLines="0" zoomScaleNormal="100" workbookViewId="0"/>
  </sheetViews>
  <sheetFormatPr defaultColWidth="9" defaultRowHeight="33" customHeight="1" x14ac:dyDescent="0.2"/>
  <cols>
    <col min="1" max="1" width="2.625" customWidth="1"/>
    <col min="2" max="2" width="42.25" customWidth="1"/>
    <col min="3" max="3" width="30.625" customWidth="1"/>
    <col min="4" max="4" width="8.875" customWidth="1"/>
    <col min="5" max="5" width="30.5" customWidth="1"/>
    <col min="6" max="6" width="16.75" customWidth="1"/>
    <col min="7" max="7" width="8.875" customWidth="1"/>
    <col min="8" max="8" width="2.625" customWidth="1"/>
  </cols>
  <sheetData>
    <row r="1" spans="2:3" s="2" customFormat="1" ht="24.95" customHeight="1" x14ac:dyDescent="0.25">
      <c r="B1" s="24" t="str">
        <f>Perguruan_Tinggi</f>
        <v>KULIAH</v>
      </c>
    </row>
    <row r="2" spans="2:3" s="3" customFormat="1" ht="39.950000000000003" customHeight="1" x14ac:dyDescent="0.45">
      <c r="B2" s="3" t="s">
        <v>46</v>
      </c>
    </row>
    <row r="3" spans="2:3" ht="39.950000000000003" customHeight="1" x14ac:dyDescent="0.55000000000000004">
      <c r="B3" s="9" t="s">
        <v>60</v>
      </c>
      <c r="C3" s="4" t="str">
        <f>Tahun</f>
        <v>TAHUN</v>
      </c>
    </row>
    <row r="4" spans="2:3" ht="30" customHeight="1" x14ac:dyDescent="0.2">
      <c r="B4" s="7" t="s">
        <v>61</v>
      </c>
      <c r="C4" s="22">
        <f>SUM(PengeluaranBulanan[JUMLAH])</f>
        <v>1675</v>
      </c>
    </row>
    <row r="5" spans="2:3" ht="30" customHeight="1" x14ac:dyDescent="0.2">
      <c r="B5" t="s">
        <v>52</v>
      </c>
      <c r="C5" s="15" t="s">
        <v>58</v>
      </c>
    </row>
    <row r="6" spans="2:3" ht="33" customHeight="1" x14ac:dyDescent="0.2">
      <c r="B6" t="s">
        <v>62</v>
      </c>
      <c r="C6" s="17">
        <v>300</v>
      </c>
    </row>
    <row r="7" spans="2:3" ht="33" customHeight="1" x14ac:dyDescent="0.2">
      <c r="B7" t="s">
        <v>63</v>
      </c>
      <c r="C7" s="17">
        <v>50</v>
      </c>
    </row>
    <row r="8" spans="2:3" ht="33" customHeight="1" x14ac:dyDescent="0.2">
      <c r="B8" t="s">
        <v>64</v>
      </c>
      <c r="C8" s="17">
        <v>75</v>
      </c>
    </row>
    <row r="9" spans="2:3" ht="33" customHeight="1" x14ac:dyDescent="0.2">
      <c r="B9" t="s">
        <v>65</v>
      </c>
      <c r="C9" s="17">
        <v>250</v>
      </c>
    </row>
    <row r="10" spans="2:3" ht="33" customHeight="1" x14ac:dyDescent="0.2">
      <c r="B10" t="s">
        <v>66</v>
      </c>
      <c r="C10" s="17">
        <v>50</v>
      </c>
    </row>
    <row r="11" spans="2:3" ht="33" customHeight="1" x14ac:dyDescent="0.2">
      <c r="B11" t="s">
        <v>67</v>
      </c>
      <c r="C11" s="17">
        <v>500</v>
      </c>
    </row>
    <row r="12" spans="2:3" ht="33" customHeight="1" x14ac:dyDescent="0.2">
      <c r="B12" t="s">
        <v>68</v>
      </c>
      <c r="C12" s="17">
        <v>275</v>
      </c>
    </row>
    <row r="13" spans="2:3" ht="33" customHeight="1" x14ac:dyDescent="0.2">
      <c r="B13" t="s">
        <v>69</v>
      </c>
      <c r="C13" s="17">
        <v>125</v>
      </c>
    </row>
    <row r="14" spans="2:3" ht="33" customHeight="1" x14ac:dyDescent="0.2">
      <c r="B14" t="s">
        <v>70</v>
      </c>
      <c r="C14" s="17">
        <v>50</v>
      </c>
    </row>
    <row r="15" spans="2:3" ht="33" customHeight="1" x14ac:dyDescent="0.2">
      <c r="B15" t="s">
        <v>71</v>
      </c>
      <c r="C15" s="17">
        <v>0</v>
      </c>
    </row>
  </sheetData>
  <conditionalFormatting sqref="B1">
    <cfRule type="notContainsBlanks" dxfId="2" priority="1">
      <formula>LEN(TRIM(B1))&gt;0</formula>
    </cfRule>
  </conditionalFormatting>
  <dataValidations count="6">
    <dataValidation allowBlank="1" showInputMessage="1" showErrorMessage="1" prompt="Tahun untuk semester ini akan diperbarui secara otomatis berdasarkan input dalam lembar kerja Semester F3" sqref="C3" xr:uid="{00000000-0002-0000-0300-000000000000}"/>
    <dataValidation allowBlank="1" showInputMessage="1" showErrorMessage="1" prompt="Masukkan item pengeluaran bulanan di kolom ini" sqref="B5" xr:uid="{00000000-0002-0000-0300-000001000000}"/>
    <dataValidation allowBlank="1" showInputMessage="1" showErrorMessage="1" prompt="Masukkan jumlah setiap item pengeluaran bulanan di kolom ini" sqref="C5" xr:uid="{00000000-0002-0000-0300-000002000000}"/>
    <dataValidation allowBlank="1" showInputMessage="1" showErrorMessage="1" prompt="Jumlah Pengeluaran Bulanan, yang dihitung secara otomatis dari informasi dalam tabel Pengeluaran Bulanan" sqref="C4" xr:uid="{00000000-0002-0000-0300-000003000000}"/>
    <dataValidation allowBlank="1" showInputMessage="1" showErrorMessage="1" prompt="Lembar kerja Pengeluaran Bulanan mencatat pengeluaran bulanan" sqref="A1" xr:uid="{00000000-0002-0000-0300-000004000000}"/>
    <dataValidation allowBlank="1" showInputMessage="1" showErrorMessage="1" prompt="Nama perguruan tinggi diperbarui secara otomatis dari nama di lembar kerja SKS sel B1" sqref="B1" xr:uid="{00000000-0002-0000-0300-000005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pageSetUpPr autoPageBreaks="0" fitToPage="1"/>
  </sheetPr>
  <dimension ref="B1:D11"/>
  <sheetViews>
    <sheetView showGridLines="0" zoomScaleNormal="100" workbookViewId="0"/>
  </sheetViews>
  <sheetFormatPr defaultColWidth="9" defaultRowHeight="33" customHeight="1" x14ac:dyDescent="0.2"/>
  <cols>
    <col min="1" max="1" width="2.625" customWidth="1"/>
    <col min="2" max="2" width="42.25" customWidth="1"/>
    <col min="3" max="3" width="30.625" customWidth="1"/>
    <col min="4" max="4" width="15.625" customWidth="1"/>
    <col min="5" max="5" width="2.625" customWidth="1"/>
    <col min="6" max="6" width="12.25" customWidth="1"/>
    <col min="7" max="7" width="15.625" customWidth="1"/>
    <col min="8" max="8" width="3.5" customWidth="1"/>
  </cols>
  <sheetData>
    <row r="1" spans="2:4" s="2" customFormat="1" ht="24.95" customHeight="1" x14ac:dyDescent="0.25">
      <c r="B1" s="24" t="str">
        <f>Perguruan_Tinggi</f>
        <v>KULIAH</v>
      </c>
    </row>
    <row r="2" spans="2:4" s="3" customFormat="1" ht="39.950000000000003" customHeight="1" x14ac:dyDescent="0.45">
      <c r="B2" s="3" t="s">
        <v>46</v>
      </c>
    </row>
    <row r="3" spans="2:4" ht="39.950000000000003" customHeight="1" x14ac:dyDescent="0.55000000000000004">
      <c r="B3" s="9" t="s">
        <v>72</v>
      </c>
      <c r="C3" s="4" t="str">
        <f>Tahun</f>
        <v>TAHUN</v>
      </c>
    </row>
    <row r="4" spans="2:4" ht="30" customHeight="1" x14ac:dyDescent="0.2">
      <c r="B4" s="7" t="s">
        <v>73</v>
      </c>
      <c r="C4" s="22">
        <f>SUM(PengeluaranSemester[JUMLAH])</f>
        <v>1500</v>
      </c>
      <c r="D4" s="22">
        <f>SUM(PengeluaranSemester[PER BULAN])</f>
        <v>375</v>
      </c>
    </row>
    <row r="5" spans="2:4" ht="30" customHeight="1" x14ac:dyDescent="0.2">
      <c r="B5" t="s">
        <v>52</v>
      </c>
      <c r="C5" s="15" t="s">
        <v>58</v>
      </c>
      <c r="D5" s="15" t="s">
        <v>80</v>
      </c>
    </row>
    <row r="6" spans="2:4" ht="33" customHeight="1" x14ac:dyDescent="0.2">
      <c r="B6" t="s">
        <v>74</v>
      </c>
      <c r="C6" s="17">
        <v>750</v>
      </c>
      <c r="D6" s="17">
        <f>PengeluaranSemester[[#This Row],[JUMLAH]]/Bulan_dalam_semester</f>
        <v>187.5</v>
      </c>
    </row>
    <row r="7" spans="2:4" ht="33" customHeight="1" x14ac:dyDescent="0.2">
      <c r="B7" t="s">
        <v>75</v>
      </c>
      <c r="C7" s="17">
        <v>250</v>
      </c>
      <c r="D7" s="17">
        <f>PengeluaranSemester[[#This Row],[JUMLAH]]/Bulan_dalam_semester</f>
        <v>62.5</v>
      </c>
    </row>
    <row r="8" spans="2:4" ht="33" customHeight="1" x14ac:dyDescent="0.2">
      <c r="B8" t="s">
        <v>76</v>
      </c>
      <c r="C8" s="17">
        <v>500</v>
      </c>
      <c r="D8" s="17">
        <f>PengeluaranSemester[[#This Row],[JUMLAH]]/Bulan_dalam_semester</f>
        <v>125</v>
      </c>
    </row>
    <row r="9" spans="2:4" ht="33" customHeight="1" x14ac:dyDescent="0.2">
      <c r="B9" t="s">
        <v>77</v>
      </c>
      <c r="C9" s="17">
        <v>0</v>
      </c>
      <c r="D9" s="17">
        <f>PengeluaranSemester[[#This Row],[JUMLAH]]/Bulan_dalam_semester</f>
        <v>0</v>
      </c>
    </row>
    <row r="10" spans="2:4" ht="33" customHeight="1" x14ac:dyDescent="0.2">
      <c r="B10" t="s">
        <v>78</v>
      </c>
      <c r="C10" s="17">
        <v>0</v>
      </c>
      <c r="D10" s="17">
        <f>PengeluaranSemester[[#This Row],[JUMLAH]]/Bulan_dalam_semester</f>
        <v>0</v>
      </c>
    </row>
    <row r="11" spans="2:4" ht="33" customHeight="1" x14ac:dyDescent="0.2">
      <c r="B11" t="s">
        <v>79</v>
      </c>
      <c r="C11" s="17">
        <v>0</v>
      </c>
      <c r="D11" s="17">
        <f>PengeluaranSemester[[#This Row],[JUMLAH]]/Bulan_dalam_semester</f>
        <v>0</v>
      </c>
    </row>
  </sheetData>
  <conditionalFormatting sqref="B1">
    <cfRule type="notContainsBlanks" dxfId="1" priority="1">
      <formula>LEN(TRIM(B1))&gt;0</formula>
    </cfRule>
  </conditionalFormatting>
  <dataValidations count="8">
    <dataValidation allowBlank="1" showInputMessage="1" showErrorMessage="1" prompt="Tahun untuk semester ini akan diperbarui secara otomatis berdasarkan input dalam lembar kerja Semester F3" sqref="C3" xr:uid="{00000000-0002-0000-0400-000000000000}"/>
    <dataValidation allowBlank="1" showInputMessage="1" showErrorMessage="1" prompt="Masukkan item pengeluaran semester di kolom ini" sqref="B5" xr:uid="{00000000-0002-0000-0400-000001000000}"/>
    <dataValidation allowBlank="1" showInputMessage="1" showErrorMessage="1" prompt="Masukkan jumlah setiap item pengeluaran semester di kolom ini" sqref="C5" xr:uid="{00000000-0002-0000-0400-000002000000}"/>
    <dataValidation allowBlank="1" showInputMessage="1" showErrorMessage="1" prompt="Biaya pengeluaran semester per bulan dihitung secara otomatis menggunakan jumlah pengeluaran semester dan banyaknya bulan dalam semester dari lembar kerja Anggaran sel C9" sqref="D5" xr:uid="{00000000-0002-0000-0400-000003000000}"/>
    <dataValidation allowBlank="1" showInputMessage="1" showErrorMessage="1" prompt="Jumlah Pengeluaran Bersih Semester, yang dihitung secara otomatis dari informasi dalam tabel Pengeluaran Semester" sqref="C4" xr:uid="{00000000-0002-0000-0400-000004000000}"/>
    <dataValidation allowBlank="1" showInputMessage="1" showErrorMessage="1" prompt="Perkiraan per bulan untuk semua pengeluaran semester, yang dihitung secara otomatis dari informasi dalam tabel Pengeluaran Semester" sqref="D4" xr:uid="{00000000-0002-0000-0400-000005000000}"/>
    <dataValidation allowBlank="1" showInputMessage="1" showErrorMessage="1" prompt="Lembar kerja Pengeluaran Semester mencatat pengeluaran semester tertentu dan menghitung total per bulan berdasarkan banyaknya bulan dalam semester yang dimasukkan di lembar kerja Anggaran" sqref="A1" xr:uid="{00000000-0002-0000-0400-000006000000}"/>
    <dataValidation allowBlank="1" showInputMessage="1" showErrorMessage="1" prompt="Nama perguruan tinggi diperbarui secara otomatis dari nama di lembar kerja SKS sel B1" sqref="B1" xr:uid="{00000000-0002-0000-0400-000007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4" tint="-0.499984740745262"/>
    <pageSetUpPr autoPageBreaks="0" fitToPage="1"/>
  </sheetPr>
  <dimension ref="B1:G7"/>
  <sheetViews>
    <sheetView showGridLines="0" zoomScaleNormal="100" workbookViewId="0"/>
  </sheetViews>
  <sheetFormatPr defaultColWidth="9" defaultRowHeight="33" customHeight="1" x14ac:dyDescent="0.2"/>
  <cols>
    <col min="1" max="1" width="2.625" customWidth="1"/>
    <col min="2" max="2" width="42.25" customWidth="1"/>
    <col min="3" max="5" width="30.625" customWidth="1"/>
    <col min="6" max="6" width="25.625" customWidth="1"/>
    <col min="7" max="7" width="55.625" customWidth="1"/>
    <col min="8" max="8" width="2.625" customWidth="1"/>
  </cols>
  <sheetData>
    <row r="1" spans="2:7" s="2" customFormat="1" ht="24.95" customHeight="1" x14ac:dyDescent="0.25">
      <c r="B1" s="24" t="str">
        <f>Perguruan_Tinggi</f>
        <v>KULIAH</v>
      </c>
    </row>
    <row r="2" spans="2:7" s="3" customFormat="1" ht="39.950000000000003" customHeight="1" x14ac:dyDescent="0.45">
      <c r="B2" s="3" t="s">
        <v>81</v>
      </c>
    </row>
    <row r="3" spans="2:7" ht="39.950000000000003" customHeight="1" x14ac:dyDescent="0.2">
      <c r="B3" s="9" t="s">
        <v>82</v>
      </c>
    </row>
    <row r="4" spans="2:7" ht="30" customHeight="1" x14ac:dyDescent="0.2">
      <c r="B4" t="s">
        <v>83</v>
      </c>
      <c r="C4" t="s">
        <v>85</v>
      </c>
      <c r="D4" t="s">
        <v>87</v>
      </c>
      <c r="E4" t="s">
        <v>89</v>
      </c>
      <c r="F4" t="s">
        <v>91</v>
      </c>
      <c r="G4" t="s">
        <v>92</v>
      </c>
    </row>
    <row r="5" spans="2:7" ht="33" customHeight="1" x14ac:dyDescent="0.2">
      <c r="B5" t="s">
        <v>84</v>
      </c>
      <c r="C5" t="s">
        <v>86</v>
      </c>
      <c r="D5" t="s">
        <v>88</v>
      </c>
      <c r="E5" t="s">
        <v>90</v>
      </c>
      <c r="F5" t="s">
        <v>35</v>
      </c>
    </row>
    <row r="6" spans="2:7" ht="33" customHeight="1" x14ac:dyDescent="0.2">
      <c r="B6" t="s">
        <v>84</v>
      </c>
      <c r="C6" t="s">
        <v>86</v>
      </c>
      <c r="D6" t="s">
        <v>88</v>
      </c>
      <c r="E6" t="s">
        <v>90</v>
      </c>
      <c r="F6" t="s">
        <v>36</v>
      </c>
    </row>
    <row r="7" spans="2:7" ht="33" customHeight="1" x14ac:dyDescent="0.2">
      <c r="B7" t="s">
        <v>84</v>
      </c>
      <c r="C7" t="s">
        <v>86</v>
      </c>
      <c r="D7" t="s">
        <v>88</v>
      </c>
      <c r="E7" t="s">
        <v>90</v>
      </c>
      <c r="F7" t="s">
        <v>35</v>
      </c>
    </row>
  </sheetData>
  <conditionalFormatting sqref="B1">
    <cfRule type="notContainsBlanks" dxfId="0" priority="1">
      <formula>LEN(TRIM(B1))&gt;0</formula>
    </cfRule>
  </conditionalFormatting>
  <dataValidations count="8">
    <dataValidation allowBlank="1" showInputMessage="1" showErrorMessage="1" prompt="Lembar kerja buku mencatat buku yang diperlukan selama perkuliahan pada semester tersebut" sqref="A1" xr:uid="{00000000-0002-0000-0500-000000000000}"/>
    <dataValidation allowBlank="1" showInputMessage="1" showErrorMessage="1" prompt="Nama perguruan tinggi diperbarui secara otomatis dari nama di lembar kerja SKS sel B1" sqref="B1" xr:uid="{00000000-0002-0000-0500-000001000000}"/>
    <dataValidation allowBlank="1" showInputMessage="1" showErrorMessage="1" prompt="Masukkan judul buku di kolom ini" sqref="B4" xr:uid="{00000000-0002-0000-0500-000002000000}"/>
    <dataValidation allowBlank="1" showInputMessage="1" showErrorMessage="1" prompt="Masukkan penulis buku di kolom ini" sqref="C4" xr:uid="{00000000-0002-0000-0500-000003000000}"/>
    <dataValidation allowBlank="1" showInputMessage="1" showErrorMessage="1" prompt="Masukkan nama mata kuliah yang membutuhkan buku tersebut di kolom ini" sqref="D4" xr:uid="{00000000-0002-0000-0500-000004000000}"/>
    <dataValidation allowBlank="1" showInputMessage="1" showErrorMessage="1" prompt="Masukkan informasi tempat untuk membeli buku di kolom ini" sqref="E4" xr:uid="{00000000-0002-0000-0500-000005000000}"/>
    <dataValidation allowBlank="1" showInputMessage="1" showErrorMessage="1" prompt="Masukkan nomor ISBN di kolom ini" sqref="F4" xr:uid="{00000000-0002-0000-0500-000006000000}"/>
    <dataValidation allowBlank="1" showInputMessage="1" showErrorMessage="1" prompt="Masukkan catatan apa pun yang terkait dengan buku tersebut di kolom ini" sqref="G4" xr:uid="{00000000-0002-0000-0500-000007000000}"/>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F6CBAD10-2FE4-46B7-8B99-592C882565A7}">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B027F5DB-365E-467F-884C-D65AC307B2EE}">
  <ds:schemaRefs>
    <ds:schemaRef ds:uri="http://schemas.microsoft.com/sharepoint/v3/contenttype/forms"/>
  </ds:schemaRefs>
</ds:datastoreItem>
</file>

<file path=customXml/itemProps31.xml><?xml version="1.0" encoding="utf-8"?>
<ds:datastoreItem xmlns:ds="http://schemas.openxmlformats.org/officeDocument/2006/customXml" ds:itemID="{6FE862CC-DB14-40B0-9DD5-108332066F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TM16390957</ap:Template>
  <ap:DocSecurity>0</ap:DocSecurity>
  <ap:ScaleCrop>false</ap:ScaleCrop>
  <ap:HeadingPairs>
    <vt:vector baseType="variant" size="4">
      <vt:variant>
        <vt:lpstr>Lembar kerja</vt:lpstr>
      </vt:variant>
      <vt:variant>
        <vt:i4>6</vt:i4>
      </vt:variant>
      <vt:variant>
        <vt:lpstr>Rentang Bernama</vt:lpstr>
      </vt:variant>
      <vt:variant>
        <vt:i4>21</vt:i4>
      </vt:variant>
    </vt:vector>
  </ap:HeadingPairs>
  <ap:TitlesOfParts>
    <vt:vector baseType="lpstr" size="27">
      <vt:lpstr>SEMESTER</vt:lpstr>
      <vt:lpstr>SKS</vt:lpstr>
      <vt:lpstr>ANGGARAN</vt:lpstr>
      <vt:lpstr>PENGELUARAN BULANAN BERSIH</vt:lpstr>
      <vt:lpstr>PENGELUARAN SEMESTER</vt:lpstr>
      <vt:lpstr>BUKU</vt:lpstr>
      <vt:lpstr>Bulan_dalam_semester</vt:lpstr>
      <vt:lpstr>IntervalWaktu</vt:lpstr>
      <vt:lpstr>JudulKolom1</vt:lpstr>
      <vt:lpstr>JudulKolom2</vt:lpstr>
      <vt:lpstr>JudulKolom3</vt:lpstr>
      <vt:lpstr>JudulKolom4</vt:lpstr>
      <vt:lpstr>JudulKolom5</vt:lpstr>
      <vt:lpstr>JudulKolom6</vt:lpstr>
      <vt:lpstr>PENDAPATAN_BULANAN_BERSIH</vt:lpstr>
      <vt:lpstr>PENGELUARAN_BULANAN_BERSIH</vt:lpstr>
      <vt:lpstr>Perguruan_Tinggi</vt:lpstr>
      <vt:lpstr>Persyaratan</vt:lpstr>
      <vt:lpstr>ANGGARAN!Print_Titles</vt:lpstr>
      <vt:lpstr>BUKU!Print_Titles</vt:lpstr>
      <vt:lpstr>'PENGELUARAN BULANAN BERSIH'!Print_Titles</vt:lpstr>
      <vt:lpstr>'PENGELUARAN SEMESTER'!Print_Titles</vt:lpstr>
      <vt:lpstr>SEMESTER!Print_Titles</vt:lpstr>
      <vt:lpstr>SKS!Print_Titles</vt:lpstr>
      <vt:lpstr>SALDO</vt:lpstr>
      <vt:lpstr>Tahun</vt:lpstr>
      <vt:lpstr>WaktuMulai</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2022-06-14T05:19:32Z</dcterms:created>
  <dcterms:modified xsi:type="dcterms:W3CDTF">2022-11-11T07:50:51Z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