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21.xml" ContentType="application/vnd.openxmlformats-officedocument.spreadsheetml.worksheet+xml"/>
  <Override PartName="/xl/tables/table21.xml" ContentType="application/vnd.openxmlformats-officedocument.spreadsheetml.table+xml"/>
  <Override PartName="/xl/worksheets/sheet12.xml" ContentType="application/vnd.openxmlformats-officedocument.spreadsheetml.worksheet+xml"/>
  <Override PartName="/xl/tables/table12.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bookViews>
    <workbookView xWindow="930" yWindow="0" windowWidth="21600" windowHeight="10185"/>
  </bookViews>
  <sheets>
    <sheet name="Ringkasan Pembayaran" sheetId="2" r:id="rId1"/>
    <sheet name="Jurnal Pembayaran" sheetId="1" r:id="rId2"/>
  </sheets>
  <definedNames>
    <definedName name="Judul1">RingkasanPembayaran[[#Headers],[Tanggal]]</definedName>
    <definedName name="Judul2">Register[[#Headers],[Tanggal]]</definedName>
    <definedName name="Kategori">INDEX(RingkasanPembayaran[#Headers],1):INDEX(RingkasanPembayaran[#Headers],COUNTA(RingkasanPembayaran[#Headers]))</definedName>
    <definedName name="NamaKategori" localSheetId="0">'Ringkasan Pembayaran'!A$2</definedName>
    <definedName name="_xlnm.Print_Titles" localSheetId="1">'Jurnal Pembayaran'!$2:$2</definedName>
    <definedName name="_xlnm.Print_Titles" localSheetId="0">'Ringkasan Pembayaran'!$2:$2</definedName>
  </definedNames>
  <calcPr calcId="171027"/>
  <fileRecoveryPr autoRecover="0"/>
</workbook>
</file>

<file path=xl/calcChain.xml><?xml version="1.0" encoding="utf-8"?>
<calcChain xmlns="http://schemas.openxmlformats.org/spreadsheetml/2006/main">
  <c r="B3" i="1" l="1"/>
  <c r="B3" i="2" s="1"/>
  <c r="B4" i="1"/>
  <c r="B4" i="2" s="1"/>
  <c r="B5" i="1"/>
  <c r="B5" i="2" s="1"/>
  <c r="B6" i="1"/>
  <c r="B6" i="2" s="1"/>
  <c r="B7" i="1"/>
  <c r="B7" i="2" s="1"/>
  <c r="B8" i="1"/>
  <c r="B8" i="2" s="1"/>
  <c r="B9" i="1"/>
  <c r="B10" i="1"/>
  <c r="B10" i="2" s="1"/>
  <c r="B11" i="1"/>
  <c r="B12" i="1"/>
  <c r="B13" i="1"/>
  <c r="B14" i="1"/>
  <c r="B15" i="1"/>
  <c r="B16" i="1"/>
  <c r="B17" i="1"/>
  <c r="K10" i="2"/>
  <c r="K13" i="2"/>
  <c r="J14" i="2"/>
  <c r="J17" i="2"/>
  <c r="I5" i="2"/>
  <c r="H6" i="2"/>
  <c r="H9" i="2"/>
  <c r="G10" i="2"/>
  <c r="G13" i="2"/>
  <c r="F14" i="2"/>
  <c r="F17" i="2"/>
  <c r="E5" i="2"/>
  <c r="D6" i="2"/>
  <c r="D11" i="2"/>
  <c r="C10" i="2"/>
  <c r="C13" i="2"/>
  <c r="K12" i="2"/>
  <c r="K15" i="2"/>
  <c r="J16" i="2"/>
  <c r="I4" i="2"/>
  <c r="I7" i="2"/>
  <c r="H8" i="2"/>
  <c r="H11" i="2"/>
  <c r="G12" i="2"/>
  <c r="G15" i="2"/>
  <c r="F16" i="2"/>
  <c r="E4" i="2"/>
  <c r="E7" i="2"/>
  <c r="D8" i="2"/>
  <c r="D13" i="2"/>
  <c r="C12" i="2"/>
  <c r="C15" i="2"/>
  <c r="K5" i="2"/>
  <c r="J9" i="2"/>
  <c r="I13" i="2"/>
  <c r="H17" i="2"/>
  <c r="G5" i="2"/>
  <c r="F9" i="2"/>
  <c r="E13" i="2"/>
  <c r="D16" i="2"/>
  <c r="K4" i="2"/>
  <c r="J8" i="2"/>
  <c r="I12" i="2"/>
  <c r="H16" i="2"/>
  <c r="G7" i="2"/>
  <c r="F11" i="2"/>
  <c r="E15" i="2"/>
  <c r="D5" i="2"/>
  <c r="C7" i="2"/>
  <c r="K9" i="2"/>
  <c r="J13" i="2"/>
  <c r="I17" i="2"/>
  <c r="H5" i="2"/>
  <c r="G9" i="2"/>
  <c r="F13" i="2"/>
  <c r="E17" i="2"/>
  <c r="C6" i="2"/>
  <c r="K8" i="2"/>
  <c r="J12" i="2"/>
  <c r="I16" i="2"/>
  <c r="H7" i="2"/>
  <c r="G11" i="2"/>
  <c r="F15" i="2"/>
  <c r="D9" i="2"/>
  <c r="C11" i="2"/>
  <c r="K14" i="2"/>
  <c r="K17" i="2"/>
  <c r="J5" i="2"/>
  <c r="I6" i="2"/>
  <c r="I9" i="2"/>
  <c r="H10" i="2"/>
  <c r="H13" i="2"/>
  <c r="G14" i="2"/>
  <c r="G17" i="2"/>
  <c r="F5" i="2"/>
  <c r="E6" i="2"/>
  <c r="E9" i="2"/>
  <c r="D10" i="2"/>
  <c r="D15" i="2"/>
  <c r="C14" i="2"/>
  <c r="C17" i="2"/>
  <c r="K16" i="2"/>
  <c r="J4" i="2"/>
  <c r="J7" i="2"/>
  <c r="I8" i="2"/>
  <c r="I11" i="2"/>
  <c r="H12" i="2"/>
  <c r="H15" i="2"/>
  <c r="G16" i="2"/>
  <c r="F4" i="2"/>
  <c r="F7" i="2"/>
  <c r="E8" i="2"/>
  <c r="E11" i="2"/>
  <c r="D12" i="2"/>
  <c r="D17" i="2"/>
  <c r="C16" i="2"/>
  <c r="J6" i="2"/>
  <c r="I10" i="2"/>
  <c r="H14" i="2"/>
  <c r="F6" i="2"/>
  <c r="E10" i="2"/>
  <c r="D14" i="2"/>
  <c r="C5" i="2"/>
  <c r="K7" i="2"/>
  <c r="J11" i="2"/>
  <c r="I15" i="2"/>
  <c r="G4" i="2"/>
  <c r="F8" i="2"/>
  <c r="E12" i="2"/>
  <c r="C4" i="2"/>
  <c r="K6" i="2"/>
  <c r="J10" i="2"/>
  <c r="I14" i="2"/>
  <c r="G6" i="2"/>
  <c r="F10" i="2"/>
  <c r="E14" i="2"/>
  <c r="D7" i="2"/>
  <c r="C9" i="2"/>
  <c r="K11" i="2"/>
  <c r="J15" i="2"/>
  <c r="H4" i="2"/>
  <c r="G8" i="2"/>
  <c r="F12" i="2"/>
  <c r="E16" i="2"/>
  <c r="D4" i="2"/>
  <c r="C8" i="2"/>
  <c r="B16" i="2" l="1"/>
  <c r="B14" i="2"/>
  <c r="B12" i="2"/>
  <c r="B17" i="2"/>
  <c r="B15" i="2"/>
  <c r="B13" i="2"/>
  <c r="B11" i="2"/>
  <c r="B9" i="2"/>
  <c r="F18" i="1"/>
  <c r="K3" i="2"/>
  <c r="G3" i="2"/>
  <c r="C3" i="2"/>
  <c r="J3" i="2"/>
  <c r="F3" i="2"/>
  <c r="I3" i="2"/>
  <c r="H3" i="2"/>
  <c r="E3" i="2"/>
  <c r="D3" i="2"/>
  <c r="D18" i="2" l="1"/>
  <c r="E18" i="2"/>
  <c r="G18" i="2"/>
  <c r="F18" i="2"/>
  <c r="K18" i="2"/>
  <c r="H18" i="2"/>
  <c r="C18" i="2"/>
  <c r="J18" i="2"/>
  <c r="I18" i="2"/>
</calcChain>
</file>

<file path=xl/sharedStrings.xml><?xml version="1.0" encoding="utf-8"?>
<sst xmlns="http://schemas.openxmlformats.org/spreadsheetml/2006/main" count="50" uniqueCount="24">
  <si>
    <t>Ringkasan Pembayaran</t>
  </si>
  <si>
    <t>Tanggal</t>
  </si>
  <si>
    <t>Asuransi Kendaraan</t>
  </si>
  <si>
    <t>Perlengkapan Kantor</t>
  </si>
  <si>
    <t>Ubah nama Kategori di judul tabel Ringkasan Pembayaran di bawah ini untuk mengustomisasi templat ini agar sesuai dengan kebutuhan Anda.  Jika perlu menambahkan kategori tambahan, salin kolom terakhir di tabel dan tempelkan ke sebelah kanan kolom yang disalin. Saat Anda mengubah nama kategori, rumus akan diperbarui secara otomatis. Pastikan tabel ini memiliki jumlah baris yang sama seperti jumlah baris di lembar kerja Jurnal Pembayaran.</t>
  </si>
  <si>
    <t>Listrik</t>
  </si>
  <si>
    <t>Hipotek</t>
  </si>
  <si>
    <t>Telepon</t>
  </si>
  <si>
    <t>Kosong 1</t>
  </si>
  <si>
    <t>Kosong 2</t>
  </si>
  <si>
    <t>Kosong 3</t>
  </si>
  <si>
    <t>Kosong 4</t>
  </si>
  <si>
    <t>Jurnal Pembayaran</t>
  </si>
  <si>
    <t>Total</t>
  </si>
  <si>
    <t>Nomor</t>
  </si>
  <si>
    <t>100</t>
  </si>
  <si>
    <t>Deskripsi</t>
  </si>
  <si>
    <t>Woodgrove Bank</t>
  </si>
  <si>
    <t>City Power &amp; Light</t>
  </si>
  <si>
    <t>Humongous Insurance</t>
  </si>
  <si>
    <t>The Phone Company</t>
  </si>
  <si>
    <t>Litware, Inc.</t>
  </si>
  <si>
    <t>Kategori</t>
  </si>
  <si>
    <t>Jumlah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</si>
</sst>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164" formatCode="&quot;$&quot;#,##0.00"/>
    <numFmt numFmtId="165" formatCode="&quot;Rp&quot;#,##0.00;;"/>
    <numFmt numFmtId="166" formatCode="&quot;Rp&quot;#,##0.00"/>
  </numFmts>
  <fonts count="21" x14ac:knownFonts="1">
    <font>
      <sz val="11"/>
      <color theme="3"/>
      <name val="Corbel"/>
      <family val="2"/>
      <scheme val="minor"/>
    </font>
    <font>
      <sz val="11"/>
      <color theme="1"/>
      <name val="Corbel"/>
      <family val="2"/>
      <scheme val="minor"/>
    </font>
    <font>
      <sz val="11"/>
      <color theme="3"/>
      <name val="Corbel"/>
      <family val="2"/>
      <scheme val="minor"/>
    </font>
    <font>
      <sz val="11"/>
      <color theme="4" tint="-0.499984740745262"/>
      <name val="Corbel"/>
      <family val="2"/>
      <scheme val="minor"/>
    </font>
    <font>
      <i/>
      <sz val="24"/>
      <color theme="4" tint="-0.24994659260841701"/>
      <name val="Corbel"/>
      <family val="2"/>
      <scheme val="major"/>
    </font>
    <font>
      <b/>
      <i/>
      <sz val="24"/>
      <color theme="4" tint="-0.24994659260841701"/>
      <name val="Corbel"/>
      <family val="2"/>
      <scheme val="minor"/>
    </font>
    <font>
      <sz val="13"/>
      <color theme="4" tint="-0.499984740745262"/>
      <name val="Corbel"/>
      <family val="2"/>
      <scheme val="minor"/>
    </font>
    <font>
      <sz val="13"/>
      <color theme="3"/>
      <name val="Corbel"/>
      <scheme val="minor"/>
    </font>
    <font>
      <sz val="13"/>
      <color theme="4" tint="-0.499984740745262"/>
      <name val="Corbel"/>
      <scheme val="min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sz val="11"/>
      <color theme="0"/>
      <name val="Corbel"/>
      <family val="2"/>
      <scheme val="minor"/>
    </font>
  </fonts>
  <fills count="33">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theme="3"/>
      </left>
      <right style="thin">
        <color theme="3"/>
      </right>
      <top style="thin">
        <color theme="3"/>
      </top>
      <bottom style="thin">
        <color theme="3"/>
      </bottom>
      <diagonal/>
    </border>
    <border>
      <left/>
      <right style="thin">
        <color theme="3"/>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8">
    <xf numFmtId="0" fontId="0" fillId="0" borderId="0">
      <alignment horizontal="left" vertical="center" wrapText="1" indent="1"/>
    </xf>
    <xf numFmtId="0" fontId="4" fillId="0" borderId="0">
      <alignment horizontal="left" vertical="top"/>
    </xf>
    <xf numFmtId="1" fontId="2" fillId="0" borderId="0" applyFont="0" applyFill="0" applyBorder="0" applyAlignment="0" applyProtection="0"/>
    <xf numFmtId="41" fontId="2" fillId="0" borderId="0" applyFill="0" applyBorder="0" applyAlignment="0" applyProtection="0"/>
    <xf numFmtId="165" fontId="2" fillId="0" borderId="0" applyFont="0" applyFill="0" applyBorder="0" applyProtection="0">
      <alignment horizontal="right" vertical="center" indent="1"/>
    </xf>
    <xf numFmtId="164" fontId="6" fillId="0" borderId="0" applyFill="0" applyBorder="0" applyProtection="0">
      <alignment horizontal="right" vertical="center" indent="1"/>
    </xf>
    <xf numFmtId="9" fontId="2" fillId="0" borderId="0" applyFill="0" applyBorder="0" applyAlignment="0" applyProtection="0"/>
    <xf numFmtId="0" fontId="5" fillId="0" borderId="0">
      <alignment horizontal="left" vertical="top"/>
    </xf>
    <xf numFmtId="0" fontId="3" fillId="0" borderId="0" applyNumberFormat="0" applyFill="0" applyBorder="0" applyProtection="0">
      <alignment horizontal="left" vertical="center" indent="1"/>
    </xf>
    <xf numFmtId="0" fontId="6" fillId="0" borderId="0" applyNumberFormat="0" applyFill="0" applyBorder="0" applyAlignment="0" applyProtection="0"/>
    <xf numFmtId="14" fontId="2" fillId="0" borderId="0" applyFont="0" applyFill="0" applyBorder="0" applyProtection="0">
      <alignment horizontal="center" vertical="center"/>
    </xf>
    <xf numFmtId="0" fontId="2" fillId="2" borderId="1">
      <alignment vertical="center" wrapText="1"/>
    </xf>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4" applyNumberFormat="0" applyAlignment="0" applyProtection="0"/>
    <xf numFmtId="0" fontId="14" fillId="7" borderId="5" applyNumberFormat="0" applyAlignment="0" applyProtection="0"/>
    <xf numFmtId="0" fontId="15" fillId="7" borderId="4" applyNumberFormat="0" applyAlignment="0" applyProtection="0"/>
    <xf numFmtId="0" fontId="16" fillId="0" borderId="6" applyNumberFormat="0" applyFill="0" applyAlignment="0" applyProtection="0"/>
    <xf numFmtId="0" fontId="17" fillId="8"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8">
    <xf numFmtId="0" fontId="0" fillId="0" borderId="0" xfId="0">
      <alignment horizontal="left" vertical="center" wrapText="1" indent="1"/>
    </xf>
    <xf numFmtId="0" fontId="0" fillId="0" borderId="0" xfId="0" applyAlignment="1">
      <alignment vertical="center"/>
    </xf>
    <xf numFmtId="0" fontId="0" fillId="0" borderId="0" xfId="0" applyAlignment="1">
      <alignment horizontal="left" vertical="center" indent="1"/>
    </xf>
    <xf numFmtId="14" fontId="0" fillId="0" borderId="0" xfId="10" applyFont="1">
      <alignment horizontal="center" vertical="center"/>
    </xf>
    <xf numFmtId="0" fontId="3" fillId="0" borderId="0" xfId="8">
      <alignment horizontal="left" vertical="center" indent="1"/>
    </xf>
    <xf numFmtId="0" fontId="3" fillId="0" borderId="0" xfId="8" applyBorder="1">
      <alignment horizontal="left" vertical="center" indent="1"/>
    </xf>
    <xf numFmtId="165" fontId="0" fillId="0" borderId="0" xfId="4" applyFont="1">
      <alignment horizontal="right" vertical="center" indent="1"/>
    </xf>
    <xf numFmtId="0" fontId="7" fillId="0" borderId="0" xfId="0" applyFont="1" applyAlignment="1">
      <alignment horizontal="left" vertical="center"/>
    </xf>
    <xf numFmtId="0" fontId="8" fillId="0" borderId="0" xfId="0" applyFont="1" applyAlignment="1">
      <alignment horizontal="left" vertical="center" indent="1"/>
    </xf>
    <xf numFmtId="0" fontId="0" fillId="0" borderId="0" xfId="0" applyFill="1">
      <alignment horizontal="left" vertical="center" wrapText="1" indent="1"/>
    </xf>
    <xf numFmtId="165" fontId="0" fillId="0" borderId="0" xfId="0" applyNumberFormat="1" applyFont="1" applyAlignment="1">
      <alignment horizontal="right" vertical="center" indent="1"/>
    </xf>
    <xf numFmtId="1" fontId="2" fillId="0" borderId="0" xfId="2" applyAlignment="1">
      <alignment horizontal="left" vertical="center" indent="1"/>
    </xf>
    <xf numFmtId="1" fontId="2" fillId="0" borderId="0" xfId="2" applyBorder="1" applyAlignment="1">
      <alignment horizontal="left" vertical="center" indent="1"/>
    </xf>
    <xf numFmtId="166" fontId="8" fillId="0" borderId="0" xfId="0" applyNumberFormat="1" applyFont="1" applyBorder="1" applyAlignment="1">
      <alignment horizontal="right" vertical="center" indent="1"/>
    </xf>
    <xf numFmtId="0" fontId="0" fillId="2" borderId="1" xfId="11" applyFont="1">
      <alignment vertical="center" wrapText="1"/>
    </xf>
    <xf numFmtId="0" fontId="2" fillId="2" borderId="1" xfId="11">
      <alignment vertical="center" wrapText="1"/>
    </xf>
    <xf numFmtId="0" fontId="4" fillId="0" borderId="0" xfId="1">
      <alignment horizontal="left" vertical="top"/>
    </xf>
    <xf numFmtId="0" fontId="4" fillId="0" borderId="2" xfId="1" applyBorder="1">
      <alignment horizontal="left" vertical="top"/>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5" builtinId="27" customBuiltin="1"/>
    <cellStyle name="Calculation" xfId="19" builtinId="22" customBuiltin="1"/>
    <cellStyle name="Check Cell" xfId="21" builtinId="23" customBuiltin="1"/>
    <cellStyle name="Comma" xfId="2" builtinId="3" customBuiltin="1"/>
    <cellStyle name="Comma [0]" xfId="3" builtinId="6" customBuiltin="1"/>
    <cellStyle name="Currency" xfId="4" builtinId="4" customBuiltin="1"/>
    <cellStyle name="Currency [0]" xfId="5" builtinId="7" customBuiltin="1"/>
    <cellStyle name="Explanatory Text" xfId="23" builtinId="53" customBuiltin="1"/>
    <cellStyle name="Good" xfId="14" builtinId="26" customBuiltin="1"/>
    <cellStyle name="Heading 1" xfId="7" builtinId="16" customBuiltin="1"/>
    <cellStyle name="Heading 2" xfId="8" builtinId="17" customBuiltin="1"/>
    <cellStyle name="Heading 3" xfId="12"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11" builtinId="10" customBuiltin="1"/>
    <cellStyle name="Output" xfId="18" builtinId="21" customBuiltin="1"/>
    <cellStyle name="Percent" xfId="6" builtinId="5" customBuiltin="1"/>
    <cellStyle name="Tanggal" xfId="10"/>
    <cellStyle name="Title" xfId="1" builtinId="15" customBuiltin="1"/>
    <cellStyle name="Total" xfId="9" builtinId="25" customBuiltin="1"/>
    <cellStyle name="Warning Text" xfId="22" builtinId="11" customBuiltin="1"/>
  </cellStyles>
  <dxfs count="29">
    <dxf>
      <font>
        <b val="0"/>
        <i val="0"/>
        <strike val="0"/>
        <condense val="0"/>
        <extend val="0"/>
        <outline val="0"/>
        <shadow val="0"/>
        <u val="none"/>
        <vertAlign val="baseline"/>
        <sz val="13"/>
        <color theme="4" tint="-0.499984740745262"/>
        <name val="Corbel"/>
        <scheme val="minor"/>
      </font>
      <numFmt numFmtId="166" formatCode="&quot;Rp&quot;#,##0.00"/>
      <alignment horizontal="right" vertical="center" textRotation="0" wrapText="0" indent="1"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alignment horizontal="left" vertical="center" textRotation="0" wrapText="0" indent="1" justifyLastLine="0" shrinkToFit="0" readingOrder="0"/>
    </dxf>
    <dxf>
      <font>
        <strike val="0"/>
        <outline val="0"/>
        <shadow val="0"/>
        <u val="none"/>
        <vertAlign val="baseline"/>
        <sz val="13"/>
        <color theme="3"/>
        <name val="Corbel"/>
        <scheme val="minor"/>
      </font>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3"/>
        <name val="Corbel"/>
        <family val="2"/>
        <scheme val="minor"/>
      </font>
      <numFmt numFmtId="165" formatCode="&quot;Rp&quot;#,##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family val="2"/>
        <scheme val="minor"/>
      </font>
      <numFmt numFmtId="165" formatCode="&quot;Rp&quot;#,##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family val="2"/>
        <scheme val="minor"/>
      </font>
      <numFmt numFmtId="165" formatCode="&quot;Rp&quot;#,##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family val="2"/>
        <scheme val="minor"/>
      </font>
      <numFmt numFmtId="165" formatCode="&quot;Rp&quot;#,##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family val="2"/>
        <scheme val="minor"/>
      </font>
      <numFmt numFmtId="165" formatCode="&quot;Rp&quot;#,##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family val="2"/>
        <scheme val="minor"/>
      </font>
      <numFmt numFmtId="165" formatCode="&quot;Rp&quot;#,##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family val="2"/>
        <scheme val="minor"/>
      </font>
      <numFmt numFmtId="165" formatCode="&quot;Rp&quot;#,##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family val="2"/>
        <scheme val="minor"/>
      </font>
      <numFmt numFmtId="165" formatCode="&quot;Rp&quot;#,##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family val="2"/>
        <scheme val="minor"/>
      </font>
      <numFmt numFmtId="165" formatCode="&quot;Rp&quot;#,##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family val="2"/>
        <scheme val="minor"/>
      </font>
      <numFmt numFmtId="165" formatCode="&quot;Rp&quot;#,##0.00;;"/>
      <alignment horizontal="right" vertical="center" textRotation="0" wrapText="0" indent="1" justifyLastLine="0" shrinkToFit="0" readingOrder="0"/>
    </dxf>
    <dxf>
      <fill>
        <patternFill patternType="solid">
          <fgColor auto="1"/>
          <bgColor theme="2" tint="-9.9917600024414813E-2"/>
        </patternFill>
      </fill>
    </dxf>
    <dxf>
      <font>
        <b/>
        <i val="0"/>
        <color theme="4" tint="-0.499984740745262"/>
      </font>
      <border>
        <top style="dotted">
          <color theme="3"/>
        </top>
      </border>
    </dxf>
    <dxf>
      <font>
        <b/>
        <i val="0"/>
        <color theme="0" tint="-4.9989318521683403E-2"/>
      </font>
      <fill>
        <patternFill>
          <bgColor theme="3"/>
        </patternFill>
      </fill>
      <border diagonalUp="0" diagonalDown="0">
        <left/>
        <right/>
        <top/>
        <bottom/>
        <vertical/>
        <horizontal/>
      </border>
    </dxf>
    <dxf>
      <border>
        <left style="dotted">
          <color theme="3"/>
        </left>
        <right style="dotted">
          <color theme="3"/>
        </right>
        <bottom style="dotted">
          <color theme="3"/>
        </bottom>
        <vertical style="dotted">
          <color theme="3"/>
        </vertical>
      </border>
    </dxf>
  </dxfs>
  <tableStyles count="1" defaultTableStyle="Gaya Pembayaran" defaultPivotStyle="PivotStyleLight16">
    <tableStyle name="Gaya Pembayaran" pivot="0" count="4">
      <tableStyleElement type="wholeTable" dxfId="28"/>
      <tableStyleElement type="headerRow" dxfId="27"/>
      <tableStyleElement type="totalRow" dxfId="26"/>
      <tableStyleElement type="firstRowStrip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tables/table12.xml><?xml version="1.0" encoding="utf-8"?>
<table xmlns="http://schemas.openxmlformats.org/spreadsheetml/2006/main" id="2" name="RingkasanPembayaran" displayName="RingkasanPembayaran" ref="B2:K18" totalsRowCount="1" headerRowCellStyle="Normal">
  <autoFilter ref="B2:K17"/>
  <tableColumns count="10">
    <tableColumn id="1" name="Tanggal" totalsRowDxfId="24" dataCellStyle="Tanggal">
      <calculatedColumnFormula>IFERROR(INDEX(Register[],ROW(A1),1),"")</calculatedColumnFormula>
    </tableColumn>
    <tableColumn id="9" name="Asuransi Kendaraan" totalsRowFunction="sum" dataDxfId="23" totalsRowDxfId="22">
      <calculatedColumnFormula>IFERROR(INDIRECT("Register[@Jumlah]")*(INDIRECT("Register[@Kategori]")=NamaKategori),"")</calculatedColumnFormula>
    </tableColumn>
    <tableColumn id="10" name="Perlengkapan Kantor" totalsRowFunction="sum" dataDxfId="21" totalsRowDxfId="20">
      <calculatedColumnFormula>IFERROR(INDIRECT("Register[@Jumlah]")*(INDIRECT("Register[@Kategori]")=NamaKategori),"")</calculatedColumnFormula>
    </tableColumn>
    <tableColumn id="11" name="Listrik" totalsRowFunction="sum" dataDxfId="19" totalsRowDxfId="18">
      <calculatedColumnFormula>IFERROR(INDIRECT("Register[@Jumlah]")*(INDIRECT("Register[@Kategori]")=NamaKategori),"")</calculatedColumnFormula>
    </tableColumn>
    <tableColumn id="12" name="Hipotek" totalsRowFunction="sum" dataDxfId="17" totalsRowDxfId="16">
      <calculatedColumnFormula>IFERROR(INDIRECT("Register[@Jumlah]")*(INDIRECT("Register[@Kategori]")=NamaKategori),"")</calculatedColumnFormula>
    </tableColumn>
    <tableColumn id="13" name="Telepon" totalsRowFunction="sum" dataDxfId="15" totalsRowDxfId="14">
      <calculatedColumnFormula>IFERROR(INDIRECT("Register[@Jumlah]")*(INDIRECT("Register[@Kategori]")=NamaKategori),"")</calculatedColumnFormula>
    </tableColumn>
    <tableColumn id="15" name="Kosong 1" totalsRowFunction="sum" dataDxfId="13" totalsRowDxfId="12">
      <calculatedColumnFormula>IFERROR(INDIRECT("Register[@Jumlah]")*(INDIRECT("Register[@Kategori]")=NamaKategori),"")</calculatedColumnFormula>
    </tableColumn>
    <tableColumn id="16" name="Kosong 2" totalsRowFunction="sum" dataDxfId="11" totalsRowDxfId="10">
      <calculatedColumnFormula>IFERROR(INDIRECT("Register[@Jumlah]")*(INDIRECT("Register[@Kategori]")=NamaKategori),"")</calculatedColumnFormula>
    </tableColumn>
    <tableColumn id="17" name="Kosong 3" totalsRowFunction="sum" dataDxfId="9" totalsRowDxfId="8">
      <calculatedColumnFormula>IFERROR(INDIRECT("Register[@Jumlah]")*(INDIRECT("Register[@Kategori]")=NamaKategori),"")</calculatedColumnFormula>
    </tableColumn>
    <tableColumn id="18" name="Kosong 4" totalsRowFunction="sum" dataDxfId="7" totalsRowDxfId="6">
      <calculatedColumnFormula>IFERROR(INDIRECT("Register[@Jumlah]")*(INDIRECT("Register[@Kategori]")=NamaKategori),"")</calculatedColumnFormula>
    </tableColumn>
  </tableColumns>
  <tableStyleInfo name="Gaya Pembayaran" showFirstColumn="0" showLastColumn="0" showRowStripes="1" showColumnStripes="0"/>
  <extLst>
    <ext xmlns:x14="http://schemas.microsoft.com/office/spreadsheetml/2009/9/main" uri="{504A1905-F514-4f6f-8877-14C23A59335A}">
      <x14:table altTextSummary="Modifikasi nama Kategori dalam tabel ini. Jumlah untuk setiap kategori diperbarui secara otomatis. Untuk menambahkan kategori, salin kolom tabel terakhir dan tempelkan ke sebelah kanan kolom yang disalin"/>
    </ext>
  </extLst>
</table>
</file>

<file path=xl/tables/table21.xml><?xml version="1.0" encoding="utf-8"?>
<table xmlns="http://schemas.openxmlformats.org/spreadsheetml/2006/main" id="1" name="Register" displayName="Register" ref="B2:F18" totalsRowCount="1" dataDxfId="5" totalsRowDxfId="4" headerRowCellStyle="Normal">
  <autoFilter ref="B2:F17"/>
  <tableColumns count="5">
    <tableColumn id="1" name="Tanggal" totalsRowLabel="Total" dataCellStyle="Tanggal"/>
    <tableColumn id="2" name="Nomor" dataDxfId="3"/>
    <tableColumn id="3" name="Deskripsi" totalsRowDxfId="2" dataCellStyle="Normal"/>
    <tableColumn id="4" name="Kategori" totalsRowDxfId="1"/>
    <tableColumn id="5" name="Jumlah" totalsRowFunction="sum" totalsRowDxfId="0"/>
  </tableColumns>
  <tableStyleInfo name="Gaya Pembayaran" showFirstColumn="0" showLastColumn="0" showRowStripes="1" showColumnStripes="0"/>
  <extLst>
    <ext xmlns:x14="http://schemas.microsoft.com/office/spreadsheetml/2009/9/main" uri="{504A1905-F514-4f6f-8877-14C23A59335A}">
      <x14:table altTextSummary="Masukkan Tanggal, Nomor, Deskripsi, dan jumlah, lalu pilih Kategori dalam tabel ini"/>
    </ext>
  </extLst>
</table>
</file>

<file path=xl/theme/theme11.xml><?xml version="1.0" encoding="utf-8"?>
<a:theme xmlns:a="http://schemas.openxmlformats.org/drawingml/2006/main" name="Office Theme">
  <a:themeElements>
    <a:clrScheme name="Disbursement Journal">
      <a:dk1>
        <a:sysClr val="windowText" lastClr="000000"/>
      </a:dk1>
      <a:lt1>
        <a:sysClr val="window" lastClr="FFFFFF"/>
      </a:lt1>
      <a:dk2>
        <a:srgbClr val="343838"/>
      </a:dk2>
      <a:lt2>
        <a:srgbClr val="F7F7F5"/>
      </a:lt2>
      <a:accent1>
        <a:srgbClr val="1EB4CC"/>
      </a:accent1>
      <a:accent2>
        <a:srgbClr val="96C030"/>
      </a:accent2>
      <a:accent3>
        <a:srgbClr val="F09912"/>
      </a:accent3>
      <a:accent4>
        <a:srgbClr val="DB4D75"/>
      </a:accent4>
      <a:accent5>
        <a:srgbClr val="95519D"/>
      </a:accent5>
      <a:accent6>
        <a:srgbClr val="EBC747"/>
      </a:accent6>
      <a:hlink>
        <a:srgbClr val="00B4CC"/>
      </a:hlink>
      <a:folHlink>
        <a:srgbClr val="95519D"/>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B1:L18"/>
  <sheetViews>
    <sheetView showGridLines="0" tabSelected="1" zoomScaleNormal="100" workbookViewId="0"/>
  </sheetViews>
  <sheetFormatPr defaultColWidth="18.25" defaultRowHeight="30" customHeight="1" x14ac:dyDescent="0.25"/>
  <cols>
    <col min="1" max="1" width="2.625" customWidth="1"/>
    <col min="3" max="3" width="20" customWidth="1"/>
    <col min="12" max="12" width="2.625" customWidth="1"/>
  </cols>
  <sheetData>
    <row r="1" spans="2:12" ht="52.5" customHeight="1" x14ac:dyDescent="0.25">
      <c r="B1" s="16" t="s">
        <v>0</v>
      </c>
      <c r="C1" s="16"/>
      <c r="D1" s="17"/>
      <c r="E1" s="14" t="s">
        <v>4</v>
      </c>
      <c r="F1" s="15"/>
      <c r="G1" s="15"/>
      <c r="H1" s="15"/>
      <c r="I1" s="15"/>
      <c r="J1" s="15"/>
      <c r="K1" s="15"/>
    </row>
    <row r="2" spans="2:12" s="2" customFormat="1" ht="30" customHeight="1" x14ac:dyDescent="0.25">
      <c r="B2" s="9" t="s">
        <v>1</v>
      </c>
      <c r="C2" t="s">
        <v>2</v>
      </c>
      <c r="D2" t="s">
        <v>3</v>
      </c>
      <c r="E2" t="s">
        <v>5</v>
      </c>
      <c r="F2" t="s">
        <v>6</v>
      </c>
      <c r="G2" t="s">
        <v>7</v>
      </c>
      <c r="H2" t="s">
        <v>8</v>
      </c>
      <c r="I2" t="s">
        <v>9</v>
      </c>
      <c r="J2" t="s">
        <v>10</v>
      </c>
      <c r="K2" t="s">
        <v>11</v>
      </c>
      <c r="L2"/>
    </row>
    <row r="3" spans="2:12" s="1" customFormat="1" ht="30" customHeight="1" x14ac:dyDescent="0.25">
      <c r="B3" s="3">
        <f ca="1">IFERROR(INDEX(Register[],ROW(A1),1),"")</f>
        <v>43195</v>
      </c>
      <c r="C3" s="6">
        <f t="shared" ref="C3:K17" ca="1" si="0">IFERROR(INDIRECT("Register[@Jumlah]")*(INDIRECT("Register[@Kategori]")=NamaKategori),"")</f>
        <v>0</v>
      </c>
      <c r="D3" s="6">
        <f t="shared" ca="1" si="0"/>
        <v>0</v>
      </c>
      <c r="E3" s="6">
        <f t="shared" ca="1" si="0"/>
        <v>0</v>
      </c>
      <c r="F3" s="6">
        <f t="shared" ca="1" si="0"/>
        <v>1200</v>
      </c>
      <c r="G3" s="6">
        <f t="shared" ca="1" si="0"/>
        <v>0</v>
      </c>
      <c r="H3" s="6">
        <f t="shared" ca="1" si="0"/>
        <v>0</v>
      </c>
      <c r="I3" s="6">
        <f t="shared" ca="1" si="0"/>
        <v>0</v>
      </c>
      <c r="J3" s="6">
        <f t="shared" ca="1" si="0"/>
        <v>0</v>
      </c>
      <c r="K3" s="6">
        <f t="shared" ca="1" si="0"/>
        <v>0</v>
      </c>
      <c r="L3"/>
    </row>
    <row r="4" spans="2:12" s="1" customFormat="1" ht="30" customHeight="1" x14ac:dyDescent="0.25">
      <c r="B4" s="3">
        <f ca="1">IFERROR(INDEX(Register[],ROW(A2),1),"")</f>
        <v>43200</v>
      </c>
      <c r="C4" s="6">
        <f t="shared" ca="1" si="0"/>
        <v>0</v>
      </c>
      <c r="D4" s="6">
        <f t="shared" ca="1" si="0"/>
        <v>0</v>
      </c>
      <c r="E4" s="6">
        <f t="shared" ca="1" si="0"/>
        <v>85</v>
      </c>
      <c r="F4" s="6">
        <f t="shared" ca="1" si="0"/>
        <v>0</v>
      </c>
      <c r="G4" s="6">
        <f t="shared" ca="1" si="0"/>
        <v>0</v>
      </c>
      <c r="H4" s="6">
        <f t="shared" ca="1" si="0"/>
        <v>0</v>
      </c>
      <c r="I4" s="6">
        <f t="shared" ca="1" si="0"/>
        <v>0</v>
      </c>
      <c r="J4" s="6">
        <f t="shared" ca="1" si="0"/>
        <v>0</v>
      </c>
      <c r="K4" s="6">
        <f t="shared" ca="1" si="0"/>
        <v>0</v>
      </c>
      <c r="L4"/>
    </row>
    <row r="5" spans="2:12" s="1" customFormat="1" ht="30" customHeight="1" x14ac:dyDescent="0.25">
      <c r="B5" s="3">
        <f ca="1">IFERROR(INDEX(Register[],ROW(A3),1),"")</f>
        <v>43205</v>
      </c>
      <c r="C5" s="6">
        <f t="shared" ca="1" si="0"/>
        <v>100</v>
      </c>
      <c r="D5" s="6">
        <f t="shared" ca="1" si="0"/>
        <v>0</v>
      </c>
      <c r="E5" s="6">
        <f t="shared" ca="1" si="0"/>
        <v>0</v>
      </c>
      <c r="F5" s="6">
        <f t="shared" ca="1" si="0"/>
        <v>0</v>
      </c>
      <c r="G5" s="6">
        <f t="shared" ca="1" si="0"/>
        <v>0</v>
      </c>
      <c r="H5" s="6">
        <f t="shared" ca="1" si="0"/>
        <v>0</v>
      </c>
      <c r="I5" s="6">
        <f t="shared" ca="1" si="0"/>
        <v>0</v>
      </c>
      <c r="J5" s="6">
        <f t="shared" ca="1" si="0"/>
        <v>0</v>
      </c>
      <c r="K5" s="6">
        <f t="shared" ca="1" si="0"/>
        <v>0</v>
      </c>
      <c r="L5"/>
    </row>
    <row r="6" spans="2:12" s="1" customFormat="1" ht="30" customHeight="1" x14ac:dyDescent="0.25">
      <c r="B6" s="3">
        <f ca="1">IFERROR(INDEX(Register[],ROW(A4),1),"")</f>
        <v>43210</v>
      </c>
      <c r="C6" s="6">
        <f t="shared" ca="1" si="0"/>
        <v>0</v>
      </c>
      <c r="D6" s="6">
        <f t="shared" ca="1" si="0"/>
        <v>0</v>
      </c>
      <c r="E6" s="6">
        <f t="shared" ca="1" si="0"/>
        <v>0</v>
      </c>
      <c r="F6" s="6">
        <f t="shared" ca="1" si="0"/>
        <v>1200</v>
      </c>
      <c r="G6" s="6">
        <f t="shared" ca="1" si="0"/>
        <v>0</v>
      </c>
      <c r="H6" s="6">
        <f t="shared" ca="1" si="0"/>
        <v>0</v>
      </c>
      <c r="I6" s="6">
        <f t="shared" ca="1" si="0"/>
        <v>0</v>
      </c>
      <c r="J6" s="6">
        <f t="shared" ca="1" si="0"/>
        <v>0</v>
      </c>
      <c r="K6" s="6">
        <f t="shared" ca="1" si="0"/>
        <v>0</v>
      </c>
      <c r="L6"/>
    </row>
    <row r="7" spans="2:12" s="1" customFormat="1" ht="30" customHeight="1" x14ac:dyDescent="0.25">
      <c r="B7" s="3">
        <f ca="1">IFERROR(INDEX(Register[],ROW(A5),1),"")</f>
        <v>43215</v>
      </c>
      <c r="C7" s="6">
        <f t="shared" ca="1" si="0"/>
        <v>0</v>
      </c>
      <c r="D7" s="6">
        <f t="shared" ca="1" si="0"/>
        <v>0</v>
      </c>
      <c r="E7" s="6">
        <f t="shared" ca="1" si="0"/>
        <v>0</v>
      </c>
      <c r="F7" s="6">
        <f t="shared" ca="1" si="0"/>
        <v>99</v>
      </c>
      <c r="G7" s="6">
        <f t="shared" ca="1" si="0"/>
        <v>0</v>
      </c>
      <c r="H7" s="6">
        <f t="shared" ca="1" si="0"/>
        <v>0</v>
      </c>
      <c r="I7" s="6">
        <f t="shared" ca="1" si="0"/>
        <v>0</v>
      </c>
      <c r="J7" s="6">
        <f t="shared" ca="1" si="0"/>
        <v>0</v>
      </c>
      <c r="K7" s="6">
        <f t="shared" ca="1" si="0"/>
        <v>0</v>
      </c>
      <c r="L7"/>
    </row>
    <row r="8" spans="2:12" s="1" customFormat="1" ht="30" customHeight="1" x14ac:dyDescent="0.25">
      <c r="B8" s="3">
        <f ca="1">IFERROR(INDEX(Register[],ROW(A6),1),"")</f>
        <v>43220</v>
      </c>
      <c r="C8" s="6">
        <f t="shared" ca="1" si="0"/>
        <v>0</v>
      </c>
      <c r="D8" s="6">
        <f t="shared" ca="1" si="0"/>
        <v>0</v>
      </c>
      <c r="E8" s="6">
        <f t="shared" ca="1" si="0"/>
        <v>0</v>
      </c>
      <c r="F8" s="6">
        <f t="shared" ca="1" si="0"/>
        <v>0</v>
      </c>
      <c r="G8" s="6">
        <f t="shared" ca="1" si="0"/>
        <v>68</v>
      </c>
      <c r="H8" s="6">
        <f t="shared" ca="1" si="0"/>
        <v>0</v>
      </c>
      <c r="I8" s="6">
        <f t="shared" ca="1" si="0"/>
        <v>0</v>
      </c>
      <c r="J8" s="6">
        <f t="shared" ca="1" si="0"/>
        <v>0</v>
      </c>
      <c r="K8" s="6">
        <f t="shared" ca="1" si="0"/>
        <v>0</v>
      </c>
      <c r="L8"/>
    </row>
    <row r="9" spans="2:12" s="1" customFormat="1" ht="30" customHeight="1" x14ac:dyDescent="0.25">
      <c r="B9" s="3">
        <f ca="1">IFERROR(INDEX(Register[],ROW(A7),1),"")</f>
        <v>43225</v>
      </c>
      <c r="C9" s="6">
        <f t="shared" ca="1" si="0"/>
        <v>100</v>
      </c>
      <c r="D9" s="6">
        <f t="shared" ca="1" si="0"/>
        <v>0</v>
      </c>
      <c r="E9" s="6">
        <f t="shared" ca="1" si="0"/>
        <v>0</v>
      </c>
      <c r="F9" s="6">
        <f t="shared" ca="1" si="0"/>
        <v>0</v>
      </c>
      <c r="G9" s="6">
        <f t="shared" ca="1" si="0"/>
        <v>0</v>
      </c>
      <c r="H9" s="6">
        <f t="shared" ca="1" si="0"/>
        <v>0</v>
      </c>
      <c r="I9" s="6">
        <f t="shared" ca="1" si="0"/>
        <v>0</v>
      </c>
      <c r="J9" s="6">
        <f t="shared" ca="1" si="0"/>
        <v>0</v>
      </c>
      <c r="K9" s="6">
        <f t="shared" ca="1" si="0"/>
        <v>0</v>
      </c>
      <c r="L9"/>
    </row>
    <row r="10" spans="2:12" s="1" customFormat="1" ht="30" customHeight="1" x14ac:dyDescent="0.25">
      <c r="B10" s="3">
        <f ca="1">IFERROR(INDEX(Register[],ROW(A8),1),"")</f>
        <v>43230</v>
      </c>
      <c r="C10" s="6">
        <f t="shared" ca="1" si="0"/>
        <v>0</v>
      </c>
      <c r="D10" s="6">
        <f t="shared" ca="1" si="0"/>
        <v>345</v>
      </c>
      <c r="E10" s="6">
        <f t="shared" ca="1" si="0"/>
        <v>0</v>
      </c>
      <c r="F10" s="6">
        <f t="shared" ca="1" si="0"/>
        <v>0</v>
      </c>
      <c r="G10" s="6">
        <f t="shared" ca="1" si="0"/>
        <v>0</v>
      </c>
      <c r="H10" s="6">
        <f t="shared" ca="1" si="0"/>
        <v>0</v>
      </c>
      <c r="I10" s="6">
        <f t="shared" ca="1" si="0"/>
        <v>0</v>
      </c>
      <c r="J10" s="6">
        <f t="shared" ca="1" si="0"/>
        <v>0</v>
      </c>
      <c r="K10" s="6">
        <f t="shared" ca="1" si="0"/>
        <v>0</v>
      </c>
      <c r="L10"/>
    </row>
    <row r="11" spans="2:12" s="1" customFormat="1" ht="30" customHeight="1" x14ac:dyDescent="0.25">
      <c r="B11" s="3">
        <f ca="1">IFERROR(INDEX(Register[],ROW(A9),1),"")</f>
        <v>43235</v>
      </c>
      <c r="C11" s="6">
        <f t="shared" ca="1" si="0"/>
        <v>0</v>
      </c>
      <c r="D11" s="6">
        <f t="shared" ca="1" si="0"/>
        <v>0</v>
      </c>
      <c r="E11" s="6">
        <f t="shared" ca="1" si="0"/>
        <v>0</v>
      </c>
      <c r="F11" s="6">
        <f t="shared" ca="1" si="0"/>
        <v>1200</v>
      </c>
      <c r="G11" s="6">
        <f t="shared" ca="1" si="0"/>
        <v>0</v>
      </c>
      <c r="H11" s="6">
        <f t="shared" ca="1" si="0"/>
        <v>0</v>
      </c>
      <c r="I11" s="6">
        <f t="shared" ca="1" si="0"/>
        <v>0</v>
      </c>
      <c r="J11" s="6">
        <f t="shared" ca="1" si="0"/>
        <v>0</v>
      </c>
      <c r="K11" s="6">
        <f t="shared" ca="1" si="0"/>
        <v>0</v>
      </c>
      <c r="L11"/>
    </row>
    <row r="12" spans="2:12" s="1" customFormat="1" ht="30" customHeight="1" x14ac:dyDescent="0.25">
      <c r="B12" s="3">
        <f ca="1">IFERROR(INDEX(Register[],ROW(A10),1),"")</f>
        <v>43240</v>
      </c>
      <c r="C12" s="6">
        <f t="shared" ca="1" si="0"/>
        <v>0</v>
      </c>
      <c r="D12" s="6">
        <f t="shared" ca="1" si="0"/>
        <v>0</v>
      </c>
      <c r="E12" s="6">
        <f t="shared" ca="1" si="0"/>
        <v>74</v>
      </c>
      <c r="F12" s="6">
        <f t="shared" ca="1" si="0"/>
        <v>0</v>
      </c>
      <c r="G12" s="6">
        <f t="shared" ca="1" si="0"/>
        <v>0</v>
      </c>
      <c r="H12" s="6">
        <f t="shared" ca="1" si="0"/>
        <v>0</v>
      </c>
      <c r="I12" s="6">
        <f t="shared" ca="1" si="0"/>
        <v>0</v>
      </c>
      <c r="J12" s="6">
        <f t="shared" ca="1" si="0"/>
        <v>0</v>
      </c>
      <c r="K12" s="6">
        <f t="shared" ref="K12:K17" ca="1" si="1">IFERROR(INDIRECT("Register[@Jumlah]")*(INDIRECT("Register[@Kategori]")=NamaKategori),"")</f>
        <v>0</v>
      </c>
      <c r="L12"/>
    </row>
    <row r="13" spans="2:12" s="1" customFormat="1" ht="30" customHeight="1" x14ac:dyDescent="0.25">
      <c r="B13" s="3">
        <f ca="1">IFERROR(INDEX(Register[],ROW(A11),1),"")</f>
        <v>43245</v>
      </c>
      <c r="C13" s="6">
        <f t="shared" ca="1" si="0"/>
        <v>0</v>
      </c>
      <c r="D13" s="6">
        <f t="shared" ca="1" si="0"/>
        <v>0</v>
      </c>
      <c r="E13" s="6">
        <f t="shared" ca="1" si="0"/>
        <v>0</v>
      </c>
      <c r="F13" s="6">
        <f t="shared" ca="1" si="0"/>
        <v>0</v>
      </c>
      <c r="G13" s="6">
        <f t="shared" ca="1" si="0"/>
        <v>123</v>
      </c>
      <c r="H13" s="6">
        <f t="shared" ca="1" si="0"/>
        <v>0</v>
      </c>
      <c r="I13" s="6">
        <f t="shared" ca="1" si="0"/>
        <v>0</v>
      </c>
      <c r="J13" s="6">
        <f t="shared" ca="1" si="0"/>
        <v>0</v>
      </c>
      <c r="K13" s="6">
        <f t="shared" ca="1" si="1"/>
        <v>0</v>
      </c>
      <c r="L13"/>
    </row>
    <row r="14" spans="2:12" s="1" customFormat="1" ht="30" customHeight="1" x14ac:dyDescent="0.25">
      <c r="B14" s="3">
        <f ca="1">IFERROR(INDEX(Register[],ROW(A12),1),"")</f>
        <v>43250</v>
      </c>
      <c r="C14" s="6">
        <f t="shared" ca="1" si="0"/>
        <v>0</v>
      </c>
      <c r="D14" s="6">
        <f t="shared" ca="1" si="0"/>
        <v>99</v>
      </c>
      <c r="E14" s="6">
        <f t="shared" ca="1" si="0"/>
        <v>0</v>
      </c>
      <c r="F14" s="6">
        <f t="shared" ca="1" si="0"/>
        <v>0</v>
      </c>
      <c r="G14" s="6">
        <f t="shared" ca="1" si="0"/>
        <v>0</v>
      </c>
      <c r="H14" s="6">
        <f t="shared" ca="1" si="0"/>
        <v>0</v>
      </c>
      <c r="I14" s="6">
        <f t="shared" ca="1" si="0"/>
        <v>0</v>
      </c>
      <c r="J14" s="6">
        <f t="shared" ca="1" si="0"/>
        <v>0</v>
      </c>
      <c r="K14" s="6">
        <f t="shared" ca="1" si="1"/>
        <v>0</v>
      </c>
      <c r="L14"/>
    </row>
    <row r="15" spans="2:12" s="1" customFormat="1" ht="30" customHeight="1" x14ac:dyDescent="0.25">
      <c r="B15" s="3">
        <f ca="1">IFERROR(INDEX(Register[],ROW(A13),1),"")</f>
        <v>43255</v>
      </c>
      <c r="C15" s="6">
        <f t="shared" ca="1" si="0"/>
        <v>100</v>
      </c>
      <c r="D15" s="6">
        <f t="shared" ca="1" si="0"/>
        <v>0</v>
      </c>
      <c r="E15" s="6">
        <f t="shared" ca="1" si="0"/>
        <v>0</v>
      </c>
      <c r="F15" s="6">
        <f t="shared" ca="1" si="0"/>
        <v>0</v>
      </c>
      <c r="G15" s="6">
        <f t="shared" ca="1" si="0"/>
        <v>0</v>
      </c>
      <c r="H15" s="6">
        <f t="shared" ca="1" si="0"/>
        <v>0</v>
      </c>
      <c r="I15" s="6">
        <f t="shared" ca="1" si="0"/>
        <v>0</v>
      </c>
      <c r="J15" s="6">
        <f t="shared" ca="1" si="0"/>
        <v>0</v>
      </c>
      <c r="K15" s="6">
        <f t="shared" ca="1" si="1"/>
        <v>0</v>
      </c>
      <c r="L15"/>
    </row>
    <row r="16" spans="2:12" s="1" customFormat="1" ht="30" customHeight="1" x14ac:dyDescent="0.25">
      <c r="B16" s="3">
        <f ca="1">IFERROR(INDEX(Register[],ROW(A14),1),"")</f>
        <v>43260</v>
      </c>
      <c r="C16" s="6">
        <f t="shared" ca="1" si="0"/>
        <v>0</v>
      </c>
      <c r="D16" s="6">
        <f t="shared" ca="1" si="0"/>
        <v>0</v>
      </c>
      <c r="E16" s="6">
        <f t="shared" ca="1" si="0"/>
        <v>0</v>
      </c>
      <c r="F16" s="6">
        <f t="shared" ca="1" si="0"/>
        <v>1200</v>
      </c>
      <c r="G16" s="6">
        <f t="shared" ca="1" si="0"/>
        <v>0</v>
      </c>
      <c r="H16" s="6">
        <f t="shared" ca="1" si="0"/>
        <v>0</v>
      </c>
      <c r="I16" s="6">
        <f t="shared" ca="1" si="0"/>
        <v>0</v>
      </c>
      <c r="J16" s="6">
        <f t="shared" ca="1" si="0"/>
        <v>0</v>
      </c>
      <c r="K16" s="6">
        <f t="shared" ca="1" si="1"/>
        <v>0</v>
      </c>
      <c r="L16"/>
    </row>
    <row r="17" spans="2:12" s="1" customFormat="1" ht="30" customHeight="1" x14ac:dyDescent="0.25">
      <c r="B17" s="3">
        <f ca="1">IFERROR(INDEX(Register[],ROW(A15),1),"")</f>
        <v>43265</v>
      </c>
      <c r="C17" s="6">
        <f t="shared" ca="1" si="0"/>
        <v>0</v>
      </c>
      <c r="D17" s="6">
        <f t="shared" ca="1" si="0"/>
        <v>128</v>
      </c>
      <c r="E17" s="6">
        <f t="shared" ca="1" si="0"/>
        <v>0</v>
      </c>
      <c r="F17" s="6">
        <f t="shared" ca="1" si="0"/>
        <v>0</v>
      </c>
      <c r="G17" s="6">
        <f t="shared" ca="1" si="0"/>
        <v>0</v>
      </c>
      <c r="H17" s="6">
        <f t="shared" ca="1" si="0"/>
        <v>0</v>
      </c>
      <c r="I17" s="6">
        <f t="shared" ca="1" si="0"/>
        <v>0</v>
      </c>
      <c r="J17" s="6">
        <f t="shared" ca="1" si="0"/>
        <v>0</v>
      </c>
      <c r="K17" s="6">
        <f t="shared" ca="1" si="1"/>
        <v>0</v>
      </c>
      <c r="L17"/>
    </row>
    <row r="18" spans="2:12" ht="30" customHeight="1" x14ac:dyDescent="0.25">
      <c r="B18" s="10"/>
      <c r="C18" s="10">
        <f ca="1">SUBTOTAL(109,RingkasanPembayaran[Asuransi Kendaraan])</f>
        <v>300</v>
      </c>
      <c r="D18" s="10">
        <f ca="1">SUBTOTAL(109,RingkasanPembayaran[Perlengkapan Kantor])</f>
        <v>572</v>
      </c>
      <c r="E18" s="10">
        <f ca="1">SUBTOTAL(109,RingkasanPembayaran[Listrik])</f>
        <v>159</v>
      </c>
      <c r="F18" s="10">
        <f ca="1">SUBTOTAL(109,RingkasanPembayaran[Hipotek])</f>
        <v>4899</v>
      </c>
      <c r="G18" s="10">
        <f ca="1">SUBTOTAL(109,RingkasanPembayaran[Telepon])</f>
        <v>191</v>
      </c>
      <c r="H18" s="10">
        <f ca="1">SUBTOTAL(109,RingkasanPembayaran[Kosong 1])</f>
        <v>0</v>
      </c>
      <c r="I18" s="10">
        <f ca="1">SUBTOTAL(109,RingkasanPembayaran[Kosong 2])</f>
        <v>0</v>
      </c>
      <c r="J18" s="10">
        <f ca="1">SUBTOTAL(109,RingkasanPembayaran[Kosong 3])</f>
        <v>0</v>
      </c>
      <c r="K18" s="10">
        <f ca="1">SUBTOTAL(109,RingkasanPembayaran[Kosong 4])</f>
        <v>0</v>
      </c>
    </row>
  </sheetData>
  <dataConsolidate/>
  <mergeCells count="2">
    <mergeCell ref="E1:K1"/>
    <mergeCell ref="B1:D1"/>
  </mergeCells>
  <dataValidations count="5">
    <dataValidation allowBlank="1" showInputMessage="1" showErrorMessage="1" prompt="Buat Jurnal Pembayaran di buku kerja ini. Ubah kategori di tabel Ringkasan dalam lembar kerja ini. Instruksi berada di sel E1" sqref="A1"/>
    <dataValidation allowBlank="1" showInputMessage="1" showErrorMessage="1" prompt="Kustomisasi Kategori dalam baris ini untuk memperbarui kategori di lembar kerja Jurnal Pembayaran. Jumlah kolom diperbarui secara otomatis" sqref="C2"/>
    <dataValidation allowBlank="1" showInputMessage="1" showErrorMessage="1" prompt="Jumlah untuk kategori ini diperbarui secara otomatis dalam kolom di bawah judul ini" sqref="D2:K2"/>
    <dataValidation allowBlank="1" showInputMessage="1" showErrorMessage="1" prompt="Judul lembar kerja terletak dalam sel ini. Jumlah pembayaran untuk setiap kategori diperbarui secara otomatis dalam tabel di bawah ini" sqref="B1:D1"/>
    <dataValidation allowBlank="1" showInputMessage="1" showErrorMessage="1" prompt="Tanggal diperbarui secara otomatis dari lembar kerja Jurnal Pembayaran. Kustomisasi kategori dalam sel di sebelah kanan. Gunakan filter judul untuk menemukan entri tertentu" sqref="B2"/>
  </dataValidations>
  <printOptions horizontalCentered="1"/>
  <pageMargins left="0.5" right="0.5" top="0.75" bottom="0.75" header="0.3" footer="0.3"/>
  <pageSetup paperSize="9" fitToHeight="0" orientation="landscape" r:id="rId1"/>
  <headerFooter differentFirst="1">
    <oddFooter>Page &amp;P of &amp;N</oddFooter>
  </headerFooter>
  <ignoredErrors>
    <ignoredError sqref="B3:B17" emptyCellReference="1"/>
  </ignoredErrors>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F18"/>
  <sheetViews>
    <sheetView showGridLines="0" zoomScaleNormal="100" workbookViewId="0"/>
  </sheetViews>
  <sheetFormatPr defaultColWidth="18.25" defaultRowHeight="30" customHeight="1" x14ac:dyDescent="0.25"/>
  <cols>
    <col min="1" max="1" width="2.625" customWidth="1"/>
    <col min="2" max="2" width="14.375" customWidth="1"/>
    <col min="3" max="3" width="11.75" customWidth="1"/>
    <col min="4" max="4" width="26.5" customWidth="1"/>
    <col min="7" max="7" width="2.625" customWidth="1"/>
  </cols>
  <sheetData>
    <row r="1" spans="2:6" ht="52.5" customHeight="1" x14ac:dyDescent="0.25">
      <c r="B1" s="16" t="s">
        <v>12</v>
      </c>
      <c r="C1" s="16"/>
      <c r="D1" s="16"/>
    </row>
    <row r="2" spans="2:6" s="2" customFormat="1" ht="30" customHeight="1" x14ac:dyDescent="0.25">
      <c r="B2" t="s">
        <v>1</v>
      </c>
      <c r="C2" t="s">
        <v>14</v>
      </c>
      <c r="D2" t="s">
        <v>16</v>
      </c>
      <c r="E2" t="s">
        <v>22</v>
      </c>
      <c r="F2" t="s">
        <v>23</v>
      </c>
    </row>
    <row r="3" spans="2:6" s="1" customFormat="1" ht="30" customHeight="1" x14ac:dyDescent="0.25">
      <c r="B3" s="3">
        <f ca="1">TODAY()-70</f>
        <v>43195</v>
      </c>
      <c r="C3" s="11" t="s">
        <v>15</v>
      </c>
      <c r="D3" t="s">
        <v>17</v>
      </c>
      <c r="E3" s="4" t="s">
        <v>6</v>
      </c>
      <c r="F3" s="6">
        <v>1200</v>
      </c>
    </row>
    <row r="4" spans="2:6" s="1" customFormat="1" ht="30" customHeight="1" x14ac:dyDescent="0.25">
      <c r="B4" s="3">
        <f ca="1">TODAY()-65</f>
        <v>43200</v>
      </c>
      <c r="C4" s="11">
        <v>101</v>
      </c>
      <c r="D4" t="s">
        <v>18</v>
      </c>
      <c r="E4" s="4" t="s">
        <v>5</v>
      </c>
      <c r="F4" s="6">
        <v>85</v>
      </c>
    </row>
    <row r="5" spans="2:6" s="1" customFormat="1" ht="30" customHeight="1" x14ac:dyDescent="0.25">
      <c r="B5" s="3">
        <f ca="1">TODAY()-60</f>
        <v>43205</v>
      </c>
      <c r="C5" s="11">
        <v>102</v>
      </c>
      <c r="D5" t="s">
        <v>19</v>
      </c>
      <c r="E5" s="4" t="s">
        <v>2</v>
      </c>
      <c r="F5" s="6">
        <v>100</v>
      </c>
    </row>
    <row r="6" spans="2:6" s="1" customFormat="1" ht="30" customHeight="1" x14ac:dyDescent="0.25">
      <c r="B6" s="3">
        <f ca="1">TODAY()-55</f>
        <v>43210</v>
      </c>
      <c r="C6" s="11">
        <v>103</v>
      </c>
      <c r="D6" t="s">
        <v>17</v>
      </c>
      <c r="E6" s="4" t="s">
        <v>6</v>
      </c>
      <c r="F6" s="6">
        <v>1200</v>
      </c>
    </row>
    <row r="7" spans="2:6" s="1" customFormat="1" ht="30" customHeight="1" x14ac:dyDescent="0.25">
      <c r="B7" s="3">
        <f ca="1">TODAY()-50</f>
        <v>43215</v>
      </c>
      <c r="C7" s="11">
        <v>104</v>
      </c>
      <c r="D7" t="s">
        <v>18</v>
      </c>
      <c r="E7" s="4" t="s">
        <v>6</v>
      </c>
      <c r="F7" s="6">
        <v>99</v>
      </c>
    </row>
    <row r="8" spans="2:6" s="1" customFormat="1" ht="30" customHeight="1" x14ac:dyDescent="0.25">
      <c r="B8" s="3">
        <f ca="1">TODAY()-45</f>
        <v>43220</v>
      </c>
      <c r="C8" s="11">
        <v>105</v>
      </c>
      <c r="D8" t="s">
        <v>20</v>
      </c>
      <c r="E8" s="4" t="s">
        <v>7</v>
      </c>
      <c r="F8" s="6">
        <v>68</v>
      </c>
    </row>
    <row r="9" spans="2:6" s="1" customFormat="1" ht="30" customHeight="1" x14ac:dyDescent="0.25">
      <c r="B9" s="3">
        <f ca="1">TODAY()-40</f>
        <v>43225</v>
      </c>
      <c r="C9" s="11">
        <v>106</v>
      </c>
      <c r="D9" t="s">
        <v>19</v>
      </c>
      <c r="E9" s="4" t="s">
        <v>2</v>
      </c>
      <c r="F9" s="6">
        <v>100</v>
      </c>
    </row>
    <row r="10" spans="2:6" s="1" customFormat="1" ht="30" customHeight="1" x14ac:dyDescent="0.25">
      <c r="B10" s="3">
        <f ca="1">TODAY()-35</f>
        <v>43230</v>
      </c>
      <c r="C10" s="11">
        <v>107</v>
      </c>
      <c r="D10" t="s">
        <v>21</v>
      </c>
      <c r="E10" s="4" t="s">
        <v>3</v>
      </c>
      <c r="F10" s="6">
        <v>345</v>
      </c>
    </row>
    <row r="11" spans="2:6" s="1" customFormat="1" ht="30" customHeight="1" x14ac:dyDescent="0.25">
      <c r="B11" s="3">
        <f ca="1">TODAY()-30</f>
        <v>43235</v>
      </c>
      <c r="C11" s="11">
        <v>110</v>
      </c>
      <c r="D11" t="s">
        <v>17</v>
      </c>
      <c r="E11" s="4" t="s">
        <v>6</v>
      </c>
      <c r="F11" s="6">
        <v>1200</v>
      </c>
    </row>
    <row r="12" spans="2:6" s="1" customFormat="1" ht="30" customHeight="1" x14ac:dyDescent="0.25">
      <c r="B12" s="3">
        <f ca="1">TODAY()-25</f>
        <v>43240</v>
      </c>
      <c r="C12" s="12">
        <v>111</v>
      </c>
      <c r="D12" t="s">
        <v>18</v>
      </c>
      <c r="E12" s="5" t="s">
        <v>5</v>
      </c>
      <c r="F12" s="6">
        <v>74</v>
      </c>
    </row>
    <row r="13" spans="2:6" s="1" customFormat="1" ht="30" customHeight="1" x14ac:dyDescent="0.25">
      <c r="B13" s="3">
        <f ca="1">TODAY()-20</f>
        <v>43245</v>
      </c>
      <c r="C13" s="11">
        <v>108</v>
      </c>
      <c r="D13" t="s">
        <v>20</v>
      </c>
      <c r="E13" s="4" t="s">
        <v>7</v>
      </c>
      <c r="F13" s="6">
        <v>123</v>
      </c>
    </row>
    <row r="14" spans="2:6" s="1" customFormat="1" ht="30" customHeight="1" x14ac:dyDescent="0.25">
      <c r="B14" s="3">
        <f ca="1">TODAY()-15</f>
        <v>43250</v>
      </c>
      <c r="C14" s="12">
        <v>109</v>
      </c>
      <c r="D14" t="s">
        <v>21</v>
      </c>
      <c r="E14" s="5" t="s">
        <v>3</v>
      </c>
      <c r="F14" s="6">
        <v>99</v>
      </c>
    </row>
    <row r="15" spans="2:6" s="1" customFormat="1" ht="30" customHeight="1" x14ac:dyDescent="0.25">
      <c r="B15" s="3">
        <f ca="1">TODAY()-10</f>
        <v>43255</v>
      </c>
      <c r="C15" s="12">
        <v>112</v>
      </c>
      <c r="D15" t="s">
        <v>19</v>
      </c>
      <c r="E15" s="5" t="s">
        <v>2</v>
      </c>
      <c r="F15" s="6">
        <v>100</v>
      </c>
    </row>
    <row r="16" spans="2:6" s="1" customFormat="1" ht="30" customHeight="1" x14ac:dyDescent="0.25">
      <c r="B16" s="3">
        <f ca="1">TODAY()-5</f>
        <v>43260</v>
      </c>
      <c r="C16" s="12">
        <v>113</v>
      </c>
      <c r="D16" t="s">
        <v>17</v>
      </c>
      <c r="E16" s="5" t="s">
        <v>6</v>
      </c>
      <c r="F16" s="6">
        <v>1200</v>
      </c>
    </row>
    <row r="17" spans="2:6" s="1" customFormat="1" ht="30" customHeight="1" x14ac:dyDescent="0.25">
      <c r="B17" s="3">
        <f ca="1">TODAY()</f>
        <v>43265</v>
      </c>
      <c r="C17" s="12">
        <v>114</v>
      </c>
      <c r="D17" t="s">
        <v>21</v>
      </c>
      <c r="E17" s="5" t="s">
        <v>3</v>
      </c>
      <c r="F17" s="6">
        <v>128</v>
      </c>
    </row>
    <row r="18" spans="2:6" ht="30" customHeight="1" x14ac:dyDescent="0.25">
      <c r="B18" s="8" t="s">
        <v>13</v>
      </c>
      <c r="C18" s="7"/>
      <c r="D18" s="7"/>
      <c r="E18" s="7"/>
      <c r="F18" s="13">
        <f>SUBTOTAL(109,Register[Jumlah])</f>
        <v>6121</v>
      </c>
    </row>
  </sheetData>
  <dataConsolidate/>
  <mergeCells count="1">
    <mergeCell ref="B1:D1"/>
  </mergeCells>
  <dataValidations count="8">
    <dataValidation allowBlank="1" showInputMessage="1" showErrorMessage="1" prompt="Buat Jurnal Pembayaran di lembar kerja ini. Masukkan detail pembayaran dalam tabel Register" sqref="A1"/>
    <dataValidation allowBlank="1" showInputMessage="1" showErrorMessage="1" prompt="Masukkan Tanggal dalam kolom di bawah judul ini. Gunakan filter judul untuk menemukan entri tertentu" sqref="B2"/>
    <dataValidation allowBlank="1" showInputMessage="1" showErrorMessage="1" prompt="Masukkan Nomor dalam kolom di bawah judul ini" sqref="C2"/>
    <dataValidation allowBlank="1" showInputMessage="1" showErrorMessage="1" prompt="Masukkan Deskripsi dalam kolom di bawah judul ini" sqref="D2"/>
    <dataValidation allowBlank="1" showInputMessage="1" showErrorMessage="1" prompt="Pilih Kategori dalam kolom di bawah judul ini. Tekan ALT+PANAH BAWAH untuk menampilkan opsi, lalu PANAH BAWAH dan ENTER untuk memilih" sqref="E2"/>
    <dataValidation allowBlank="1" showInputMessage="1" showErrorMessage="1" prompt="Masukkan Jumlah dalam kolom di bawah judul ini" sqref="F2"/>
    <dataValidation allowBlank="1" showInputMessage="1" showErrorMessage="1" prompt="Judul lembar kerja terletak dalam sel ini" sqref="B1:D1"/>
    <dataValidation type="list" errorStyle="warning" allowBlank="1" showInputMessage="1" showErrorMessage="1" error="Pilih Kategori dari daftar. Pilih BATAL, tekan ALT+PANAH BAWAH untuk menampilkan opsi, kemudian PANAH BAWAH dan ENTER untuk memilih" sqref="E3:E17">
      <formula1>Kategori</formula1>
    </dataValidation>
  </dataValidations>
  <printOptions horizontalCentered="1"/>
  <pageMargins left="0.5" right="0.5" top="0.75" bottom="0.75" header="0.3" footer="0.3"/>
  <pageSetup paperSize="9" fitToHeight="0" orientation="portrait" r:id="rId1"/>
  <headerFooter differentFirst="1">
    <oddFooter>Page &amp;P of &amp;N</oddFooter>
  </headerFooter>
  <ignoredErrors>
    <ignoredError sqref="C3" numberStoredAsText="1"/>
  </ignoredErrors>
  <tableParts count="1">
    <tablePart r:id="rId2"/>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TM03934534</ap:Template>
  <ap:DocSecurity>0</ap:DocSecurity>
  <ap:ScaleCrop>false</ap:ScaleCrop>
  <ap:HeadingPairs>
    <vt:vector baseType="variant" size="4">
      <vt:variant>
        <vt:lpstr>Worksheets</vt:lpstr>
      </vt:variant>
      <vt:variant>
        <vt:i4>2</vt:i4>
      </vt:variant>
      <vt:variant>
        <vt:lpstr>Named Ranges</vt:lpstr>
      </vt:variant>
      <vt:variant>
        <vt:i4>5</vt:i4>
      </vt:variant>
    </vt:vector>
  </ap:HeadingPairs>
  <ap:TitlesOfParts>
    <vt:vector baseType="lpstr" size="7">
      <vt:lpstr>Ringkasan Pembayaran</vt:lpstr>
      <vt:lpstr>Jurnal Pembayaran</vt:lpstr>
      <vt:lpstr>Judul1</vt:lpstr>
      <vt:lpstr>Judul2</vt:lpstr>
      <vt:lpstr>'Ringkasan Pembayaran'!NamaKategori</vt:lpstr>
      <vt:lpstr>'Jurnal Pembayaran'!Print_Titles</vt:lpstr>
      <vt:lpstr>'Ringkasan Pembayaran'!Print_Titles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2018-06-14T05:26:46Z</dcterms:created>
  <dcterms:modified xsi:type="dcterms:W3CDTF">2018-06-14T05:26:46Z</dcterms:modified>
</cp:coreProperties>
</file>