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docProps/core.xml" ContentType="application/vnd.openxmlformats-package.core-properties+xml"/>
  <Override PartName="/xl/workbook.xml" ContentType="application/vnd.openxmlformats-officedocument.spreadsheetml.template.main+xml"/>
  <Override PartName="/xl/slicerCaches/slicerCache1.xml" ContentType="application/vnd.ms-excel.slicerCache+xml"/>
  <Override PartName="/xl/sharedStrings.xml" ContentType="application/vnd.openxmlformats-officedocument.spreadsheetml.sharedStrings+xml"/>
  <Override PartName="/xl/worksheets/sheet31.xml" ContentType="application/vnd.openxmlformats-officedocument.spreadsheetml.worksheet+xml"/>
  <Override PartName="/xl/tables/table31.xml" ContentType="application/vnd.openxmlformats-officedocument.spreadsheetml.table+xml"/>
  <Override PartName="/xl/tables/table22.xml" ContentType="application/vnd.openxmlformats-officedocument.spreadsheetml.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22.xml" ContentType="application/vnd.openxmlformats-officedocument.spreadsheetml.worksheet+xml"/>
  <Override PartName="/xl/drawings/drawing11.xml" ContentType="application/vnd.openxmlformats-officedocument.drawing+xml"/>
  <Override PartName="/xl/charts/chart21.xml" ContentType="application/vnd.openxmlformats-officedocument.drawingml.chart+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olors12.xml" ContentType="application/vnd.ms-office.chartcolorstyle+xml"/>
  <Override PartName="/xl/charts/style12.xml" ContentType="application/vnd.ms-office.chartstyle+xml"/>
  <Override PartName="/xl/tables/table13.xml" ContentType="application/vnd.openxmlformats-officedocument.spreadsheetml.table+xml"/>
  <Override PartName="/xl/ctrlProps/ctrlProp2.xml" ContentType="application/vnd.ms-excel.controlproperties+xml"/>
  <Override PartName="/xl/ctrlProps/ctrlProp12.xml" ContentType="application/vnd.ms-excel.controlproperties+xml"/>
  <Override PartName="/customXml/item22.xml" ContentType="application/xml"/>
  <Override PartName="/customXml/itemProps22.xml" ContentType="application/vnd.openxmlformats-officedocument.customXmlProperties+xml"/>
  <Override PartName="/xl/worksheets/sheet13.xml" ContentType="application/vnd.openxmlformats-officedocument.spreadsheetml.worksheet+xml"/>
  <Override PartName="/xl/worksheets/sheet64.xml" ContentType="application/vnd.openxmlformats-officedocument.spreadsheetml.worksheet+xml"/>
  <Override PartName="/xl/pivotTables/pivotTable2.xml" ContentType="application/vnd.openxmlformats-officedocument.spreadsheetml.pivotTable+xml"/>
  <Override PartName="/xl/theme/theme11.xml" ContentType="application/vnd.openxmlformats-officedocument.theme+xml"/>
  <Override PartName="/xl/worksheets/sheet55.xml" ContentType="application/vnd.openxmlformats-officedocument.spreadsheetml.worksheet+xml"/>
  <Override PartName="/xl/tables/table44.xml" ContentType="application/vnd.openxmlformats-officedocument.spreadsheetml.table+xml"/>
  <Override PartName="/customXml/item13.xml" ContentType="application/xml"/>
  <Override PartName="/customXml/itemProps13.xml" ContentType="application/vnd.openxmlformats-officedocument.customXmlProperties+xml"/>
  <Override PartName="/xl/timelineCaches/timelineCache1.xml" ContentType="application/vnd.ms-excel.timelineCache+xml"/>
  <Override PartName="/xl/worksheets/sheet46.xml" ContentType="application/vnd.openxmlformats-officedocument.spreadsheetml.worksheet+xml"/>
  <Override PartName="/xl/drawings/drawing22.xml" ContentType="application/vnd.openxmlformats-officedocument.drawing+xml"/>
  <Override PartName="/xl/charts/chart33.xml" ContentType="application/vnd.openxmlformats-officedocument.drawingml.chart+xml"/>
  <Override PartName="/xl/charts/colors33.xml" ContentType="application/vnd.ms-office.chartcolorstyle+xml"/>
  <Override PartName="/xl/charts/style33.xml" ContentType="application/vnd.ms-office.chartstyle+xml"/>
  <Override PartName="/xl/pivotTables/pivotTable12.xml" ContentType="application/vnd.openxmlformats-officedocument.spreadsheetml.pivotTable+xml"/>
  <Override PartName="/xl/timelines/timeline1.xml" ContentType="application/vnd.ms-excel.timeline+xml"/>
  <Override PartName="/xl/slicers/slicer1.xml" ContentType="application/vnd.ms-excel.slicer+xml"/>
  <Override PartName="/xl/slicerCaches/slicerCache22.xml" ContentType="application/vnd.ms-excel.slicerCache+xml"/>
  <Override PartName="/xl/calcChain.xml" ContentType="application/vnd.openxmlformats-officedocument.spreadsheetml.calcChain+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hidePivotFieldList="1" refreshAllConnections="1"/>
  <xr:revisionPtr revIDLastSave="0" documentId="13_ncr:1_{23DAE44C-FF5E-43A3-9161-3CB452E82ECA}" xr6:coauthVersionLast="47" xr6:coauthVersionMax="47" xr10:uidLastSave="{00000000-0000-0000-0000-000000000000}"/>
  <bookViews>
    <workbookView xWindow="-120" yWindow="-120" windowWidth="29040" windowHeight="17640" tabRatio="580" activeTab="1" xr2:uid="{00000000-000D-0000-FFFF-FFFF00000000}"/>
  </bookViews>
  <sheets>
    <sheet name="Mulai" sheetId="7" r:id="rId1"/>
    <sheet name="Dasbor" sheetId="1" r:id="rId2"/>
    <sheet name="Pengeluaran &amp; Pendapatan" sheetId="4" r:id="rId3"/>
    <sheet name="Laporan Anggaran" sheetId="3" r:id="rId4"/>
    <sheet name="Daftar Data" sheetId="2" r:id="rId5"/>
    <sheet name="PivotTable Kategori" sheetId="6" state="hidden" r:id="rId6"/>
  </sheets>
  <definedNames>
    <definedName name="AnnualExpendituresTotals">IFERROR(SUM(IF(YEAR(Pengeluaran[TANGGAL])=YearNumber,Pengeluaran[JUMLAH])),0)</definedName>
    <definedName name="AnnualIncomeTotals">IFERROR(SUM(IF(YEAR(Pendapatan[TANGGAL])=YearNumber,Pendapatan[JUMLAH])),0)</definedName>
    <definedName name="DateMonthEnd">DATE(YearNumber,MonthNumber,DaysInMonth)</definedName>
    <definedName name="DateMonthMiddle">DATE(YearNumber,MonthNumber,14)</definedName>
    <definedName name="DateMonthStart">DATE(YearNumber,MonthNumber,1)</definedName>
    <definedName name="DaysInMonth">DAY(DATE(Dasbor!$I$2,Dasbor!$C$2+1,1)-1)</definedName>
    <definedName name="DtEnd">DATE(YearNumber,MONTH(1&amp;LEFT(Dasbor!A$8,3))+1,1)-1</definedName>
    <definedName name="DtMiddle">DATE(YearNumber,MONTH(1&amp;LEFT(Dasbor!A$8,3)),15)</definedName>
    <definedName name="DtStart">DATE(YearNumber,MONTH(1&amp;LEFT(Dasbor!A$8,3)),1)</definedName>
    <definedName name="Kategori">CategoryInfo[#Headers]</definedName>
    <definedName name="LeftCol">MATCH(Pengeluaran[[#This Row],[KATEGORI]],Kategori,0)</definedName>
    <definedName name="LookUpList">CHOOSE(MATCH(Pengeluaran[[#This Row],[KATEGORI]],CategoryInfo[#Headers],0), OFFSET(CategoryInfo[[#All],[Rumah Tangga]],1,0,COUNTA(CategoryInfo[[#All],[Rumah Tangga]])-1,1),OFFSET(CategoryInfo[[#All],[Hiburan]],1,0,COUNTA(CategoryInfo[[#All],[Hiburan]])-1,1),OFFSET(CategoryInfo[[#All],[Makanan]],1,0,COUNTA(CategoryInfo[[#All],[Makanan]])-1,1),OFFSET(CategoryInfo[[#All],[Hadiah/Donasi]],1,0,COUNTA(CategoryInfo[[#All],[Hadiah/Donasi]])-1,1),OFFSET(CategoryInfo[[#All],[Anak]],1,0,COUNTA(CategoryInfo[[#All],[Anak]])-1,1),OFFSET(CategoryInfo[[#All],[Akun Investasi]],1,0,COUNTA(CategoryInfo[[#All],[Akun Investasi]])-1,1),OFFSET(CategoryInfo[[#All],[Pengobatan]],1,0,COUNTA(CategoryInfo[[#All],[Pengobatan]])-1,1),OFFSET(CategoryInfo[[#All],[Lainnya]],1,0,COUNTA(CategoryInfo[[#All],[Lainnya]])-1,1),OFFSET(CategoryInfo[[#All],[Pribadi]],1,0,COUNTA(CategoryInfo[[#All],[Pribadi]])-1,1),OFFSET(CategoryInfo[[#All],[Peliharaan]],1,0,COUNTA(CategoryInfo[[#All],[Peliharaan]])-1,1),OFFSET(CategoryInfo[[#All],[Pajak/Hukum]],1,0,COUNTA(CategoryInfo[[#All],[Pajak/Hukum]])-1,1),OFFSET(CategoryInfo[[#All],[Transportasi]],1,0,COUNTA(CategoryInfo[[#All],[Transportasi]])-1,1))</definedName>
    <definedName name="MonthChoices">Dasbor!$B$2</definedName>
    <definedName name="MonthlyExpendituresTotals">SUMIFS(Pengeluaran[JUMLAH],Pengeluaran[TANGGAL],"&lt;="&amp;DateMonthEnd,Pengeluaran[TANGGAL],"&gt;="&amp;DateMonthStart)</definedName>
    <definedName name="MonthlyIncomeTotals">SUMIFS(Pendapatan[JUMLAH],Pendapatan[TANGGAL],"&lt;="&amp;DateMonthEnd,Pendapatan[TANGGAL],"&gt;="&amp;DateMonthStart)</definedName>
    <definedName name="MonthNumber">Dasbor!$C$2</definedName>
    <definedName name="NativeTimeline_TANGGAL">#N/A</definedName>
    <definedName name="Pemotong_DESKRIPSI">#N/A</definedName>
    <definedName name="Pemotong_KATEGORI">#N/A</definedName>
    <definedName name="_xlnm.Print_Titles" localSheetId="4">'Daftar Data'!$3:$3</definedName>
    <definedName name="_xlnm.Print_Titles" localSheetId="2">'Pengeluaran &amp; Pendapatan'!$2:$3</definedName>
    <definedName name="Semi_Monthly_Home_Budget_Title">Dasbor!$B$1</definedName>
    <definedName name="YearNumber">Dasbor!$I$2</definedName>
  </definedNames>
  <calcPr calcId="191029"/>
  <pivotCaches>
    <pivotCache cacheId="160"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9" i="4" l="1"/>
  <c r="B10" i="4"/>
  <c r="B11" i="4"/>
  <c r="B12" i="4"/>
  <c r="B13" i="4"/>
  <c r="F6" i="4"/>
  <c r="F7" i="4"/>
  <c r="F8" i="4"/>
  <c r="F9" i="4"/>
  <c r="F10" i="4"/>
  <c r="F11" i="4"/>
  <c r="F12" i="4"/>
  <c r="F13" i="4"/>
  <c r="F14" i="4"/>
  <c r="F15" i="4"/>
  <c r="F17" i="4"/>
  <c r="F18" i="4"/>
  <c r="F20" i="4"/>
  <c r="F21" i="4"/>
  <c r="F23" i="4"/>
  <c r="F24" i="4"/>
  <c r="F25" i="4"/>
  <c r="F26" i="4"/>
  <c r="F27" i="4"/>
  <c r="F28" i="4"/>
  <c r="F29" i="4"/>
  <c r="F30" i="4"/>
  <c r="F31" i="4"/>
  <c r="F32" i="4"/>
  <c r="F33" i="4"/>
  <c r="F34" i="4"/>
  <c r="F35" i="4"/>
  <c r="F36" i="4"/>
  <c r="I2" i="1" l="1"/>
  <c r="F4" i="4" l="1"/>
  <c r="F5" i="4"/>
  <c r="F16" i="4"/>
  <c r="F19" i="4"/>
  <c r="F22" i="4"/>
  <c r="B4" i="4"/>
  <c r="B5" i="4"/>
  <c r="B6" i="4"/>
  <c r="B7" i="4"/>
  <c r="B8" i="4"/>
  <c r="B2" i="1"/>
  <c r="B1" i="2"/>
  <c r="B1" i="3"/>
  <c r="B1" i="4"/>
  <c r="C12" i="1" l="1"/>
  <c r="K9" i="1"/>
  <c r="J11" i="1"/>
  <c r="F9" i="1"/>
  <c r="D10" i="1"/>
  <c r="D12" i="1"/>
  <c r="F11" i="1"/>
  <c r="I10" i="1"/>
  <c r="N12" i="1"/>
  <c r="D5" i="1"/>
  <c r="G9" i="1"/>
  <c r="J10" i="1"/>
  <c r="D11" i="1"/>
  <c r="E12" i="1"/>
  <c r="E11" i="1"/>
  <c r="J9" i="1"/>
  <c r="H10" i="1"/>
  <c r="I12" i="1"/>
  <c r="L12" i="1"/>
  <c r="L4" i="1"/>
  <c r="H11" i="1"/>
  <c r="I11" i="1"/>
  <c r="N11" i="1"/>
  <c r="D9" i="1"/>
  <c r="N10" i="1"/>
  <c r="H9" i="1"/>
  <c r="I9" i="1"/>
  <c r="N9" i="1"/>
  <c r="L10" i="1"/>
  <c r="G10" i="1"/>
  <c r="K12" i="1"/>
  <c r="M12" i="1"/>
  <c r="F12" i="1"/>
  <c r="L5" i="1"/>
  <c r="L11" i="1"/>
  <c r="M11" i="1"/>
  <c r="C11" i="1"/>
  <c r="D4" i="1"/>
  <c r="E9" i="1"/>
  <c r="M10" i="1"/>
  <c r="C10" i="1"/>
  <c r="C9" i="1"/>
  <c r="L9" i="1"/>
  <c r="M9" i="1"/>
  <c r="K10" i="1"/>
  <c r="E10" i="1"/>
  <c r="F10" i="1"/>
  <c r="H12" i="1"/>
  <c r="G12" i="1"/>
  <c r="J12" i="1"/>
  <c r="K11" i="1"/>
  <c r="G11" i="1"/>
</calcChain>
</file>

<file path=xl/sharedStrings.xml><?xml version="1.0" encoding="utf-8"?>
<sst xmlns="http://schemas.openxmlformats.org/spreadsheetml/2006/main" count="246" uniqueCount="126">
  <si>
    <t>Tentang Templat</t>
  </si>
  <si>
    <t>Gunakan templat ini untuk membuat anggaran rumah semi bulanan.</t>
  </si>
  <si>
    <t>Lembar kerja Dasbor berisi bagan untuk Total Bulanan dan Tahunan serta tabel untuk Pendapatan dan Pengeluaran dua mingguan.</t>
  </si>
  <si>
    <t>Masukkan kategori dalam lembar kerja Daftar Data, dan nilai dalam lembar kerja Pendapatan dan Pengeluaran.</t>
  </si>
  <si>
    <t>Refresh PivotTable di lembar kerja Laporan Anggaran.</t>
  </si>
  <si>
    <t>Catatan:</t>
  </si>
  <si>
    <t xml:space="preserve">Instruksi tambahan telah disediakan di kolom A dalam semua lembar kerja. Teks ini sengaja disembunyikan. Untuk menghapus teks, pilih kolom A, lalu pilih HAPUS. </t>
  </si>
  <si>
    <t>Untuk mempelajari selengkapnya tentang tabel, tekan SHIFT lalu F10 dalam tabel, pilih opsi TABEL, kemudian pilih TEKS ALTERNATIF. Untuk PivotTable, tekan SHIFT lalu F10 dalam tabel, pilih OPSI PIVOTTABLE, kemudian pilih tab TEKS ALT.</t>
  </si>
  <si>
    <t>Buat dasbor untuk Total Bulanan dan Tahunan serta pendapatan serta pengeluaran dua mingguan dalam lembar kerja ini. Instruksi bermanfaat tentang cara menggunakan lembar kerja ini ada di sel dalam kolom ini. Judul buku kerja ini ada di sel sebelah kanan dan judul lembar kerja di sel O1.</t>
  </si>
  <si>
    <t>Pilih penggeser di sel C2 untuk mengubah bulan di sel sebelah kanan dan untuk mengubah tahun di sel I2, pilih penggeser di sel J2.</t>
  </si>
  <si>
    <t>Label Total Bulan ada di sel sebelah kanan dan Label Total Tahunan di sel I3.</t>
  </si>
  <si>
    <t>Bagan batang yang membandingkan total Pendapatan Bulanan dengan total Pengeluaran Bulanan ada di sel C4 dan bagan batang yang membandingkan total Pendapatan Tahunan dengan total Pengeluaran Tahunan ada di sel J4. Instruksi berikutnya ada di sel A8.</t>
  </si>
  <si>
    <t>Tabel dasbor yang dimulai di sel sebelah kanan diperbarui secara otomatis.</t>
  </si>
  <si>
    <t>Anggaran Rumah Semi Bulanan</t>
  </si>
  <si>
    <t>TOTAL BULAN</t>
  </si>
  <si>
    <t>PENDAPATAN</t>
  </si>
  <si>
    <t>PENGELUARAN</t>
  </si>
  <si>
    <t xml:space="preserve">Kategori </t>
  </si>
  <si>
    <t>Pendapatan 1-15</t>
  </si>
  <si>
    <t>Pendapatan 16-EOM</t>
  </si>
  <si>
    <t>Pengeluaran 1-15</t>
  </si>
  <si>
    <t>Pengeluaran 16-EOM</t>
  </si>
  <si>
    <t>JANUARI</t>
  </si>
  <si>
    <t>FEBRUARI</t>
  </si>
  <si>
    <t>MARET</t>
  </si>
  <si>
    <t>APRIL</t>
  </si>
  <si>
    <t>MEI</t>
  </si>
  <si>
    <t>JUNI</t>
  </si>
  <si>
    <t>TOTAL TAHUNAN</t>
  </si>
  <si>
    <t>JULI</t>
  </si>
  <si>
    <t>AGUSTUS</t>
  </si>
  <si>
    <t>SEPTEMBER</t>
  </si>
  <si>
    <t>OKTOBER</t>
  </si>
  <si>
    <t>NOVEMBER</t>
  </si>
  <si>
    <t>DESEMBER</t>
  </si>
  <si>
    <t>DASBOR</t>
  </si>
  <si>
    <t>Grafik Sparkline</t>
  </si>
  <si>
    <t>Buat daftar Pendapatan &amp; Pengeluaran di lembar kerja ini. Instruksi bermanfaat tentang cara menggunakan lembar kerja ini ada di sel dalam kolom ini. Judul buku kerja ada di sel sebelah kanan dan judul lembar kerja di sel H1.</t>
  </si>
  <si>
    <t>Label pendapatan ada di sel sebelah kanan dan label Pengeluaran di sel F2.</t>
  </si>
  <si>
    <t>Masukkan detail dalam tabel Pendapatan dimulai di sel sebelah kanan dan dalam tabel Pengeluaran dimulai di sel F3.</t>
  </si>
  <si>
    <t>TANGGAL</t>
  </si>
  <si>
    <t>DESKRIPSI</t>
  </si>
  <si>
    <t>Bonus</t>
  </si>
  <si>
    <t>Gaji Daud</t>
  </si>
  <si>
    <t>Gaji Patricia</t>
  </si>
  <si>
    <t>JUMLAH</t>
  </si>
  <si>
    <t>KATEGORI</t>
  </si>
  <si>
    <t>Pengobatan</t>
  </si>
  <si>
    <t>Rumah Tangga</t>
  </si>
  <si>
    <t>Hiburan</t>
  </si>
  <si>
    <t>Makanan</t>
  </si>
  <si>
    <t>Anak</t>
  </si>
  <si>
    <t>Akun Investasi</t>
  </si>
  <si>
    <t>Pribadi</t>
  </si>
  <si>
    <t>Peliharaan</t>
  </si>
  <si>
    <t>Transportasi</t>
  </si>
  <si>
    <t>PENDAPATAN &amp; PENGELUARAN</t>
  </si>
  <si>
    <t>Asuransi</t>
  </si>
  <si>
    <t>Hipotek</t>
  </si>
  <si>
    <t>Listrik</t>
  </si>
  <si>
    <t>Air/selokan</t>
  </si>
  <si>
    <t>Sampah</t>
  </si>
  <si>
    <t>Ponsel</t>
  </si>
  <si>
    <t>Film</t>
  </si>
  <si>
    <t>Bahan Makanan</t>
  </si>
  <si>
    <t>Makan di restoran</t>
  </si>
  <si>
    <t>Uang makan siang</t>
  </si>
  <si>
    <t>Tabungan</t>
  </si>
  <si>
    <t>Rekening investasi</t>
  </si>
  <si>
    <t>Klub Kesehatan/Kebugaran</t>
  </si>
  <si>
    <t>Perawatan</t>
  </si>
  <si>
    <t>Lainnya</t>
  </si>
  <si>
    <t xml:space="preserve">Pembayaran Mobil 1 </t>
  </si>
  <si>
    <t xml:space="preserve">Pembayaran Mobil 2 </t>
  </si>
  <si>
    <t>Asuransi Mobil</t>
  </si>
  <si>
    <t>Bahan Bakar</t>
  </si>
  <si>
    <t>Buat Laporan Anggaran di lembar kerja ini. Instruksi bermanfaat tentang cara menggunakan lembar kerja ini ada di sel dalam kolom ini. Judul buku kerja ada di sel sebelah kanan dan judul lembar kerja di sel F1.</t>
  </si>
  <si>
    <t>Pilih Tahun, Kuartal, Bulan, atau Hari dan gunakan penggeser di sel sebelah kanan untuk mendapatkan PivotTable Pengeluaran untuk periode yang dipilih. Pemotong kategori untuk memfilter data PivotTable ada di sel E2 dan Pemotong deskripsi di sel F2.</t>
  </si>
  <si>
    <t>Tips ada di sel sebelah kanan.</t>
  </si>
  <si>
    <t>Label pengeluaran ada di sel sebelah kanan.</t>
  </si>
  <si>
    <t>PivotTable yang memperlihatkan pengeluaran dimulai di sel sebelah kanan. Label Total Kategori ada di sel D4.</t>
  </si>
  <si>
    <t>Bagan pai yang membandingkan setiap total kategori ada di sel D6.</t>
  </si>
  <si>
    <t>Garis waktu untuk memfilter ada di sel ini.</t>
  </si>
  <si>
    <r>
      <t xml:space="preserve">Tekan </t>
    </r>
    <r>
      <rPr>
        <b/>
        <i/>
        <sz val="11"/>
        <color theme="1" tint="0.34998626667073579"/>
        <rFont val="Franklin Gothic Book"/>
        <family val="2"/>
        <scheme val="minor"/>
      </rPr>
      <t>Shift+F10</t>
    </r>
    <r>
      <rPr>
        <i/>
        <sz val="11"/>
        <color theme="1" tint="0.34998626667073579"/>
        <rFont val="Franklin Gothic Book"/>
        <family val="2"/>
        <scheme val="minor"/>
      </rPr>
      <t xml:space="preserve"> di PivotTable Pengeluaran, lalu pilih </t>
    </r>
    <r>
      <rPr>
        <b/>
        <i/>
        <sz val="11"/>
        <color theme="1" tint="0.34998626667073579"/>
        <rFont val="Franklin Gothic Book"/>
        <family val="2"/>
        <scheme val="minor"/>
      </rPr>
      <t>Refresh</t>
    </r>
    <r>
      <rPr>
        <i/>
        <sz val="11"/>
        <color theme="1" tint="0.34998626667073579"/>
        <rFont val="Franklin Gothic Book"/>
        <family val="2"/>
        <scheme val="minor"/>
      </rPr>
      <t xml:space="preserve"> untuk memperbarui data di lembar ini, atau pilih </t>
    </r>
    <r>
      <rPr>
        <b/>
        <i/>
        <sz val="11"/>
        <color theme="1" tint="0.34998626667073579"/>
        <rFont val="Franklin Gothic Book"/>
        <family val="2"/>
        <scheme val="minor"/>
      </rPr>
      <t xml:space="preserve">Refresh </t>
    </r>
    <r>
      <rPr>
        <i/>
        <sz val="11"/>
        <color theme="1" tint="0.34998626667073579"/>
        <rFont val="Franklin Gothic Book"/>
        <family val="2"/>
        <scheme val="minor"/>
      </rPr>
      <t xml:space="preserve">di bawah </t>
    </r>
    <r>
      <rPr>
        <b/>
        <i/>
        <sz val="11"/>
        <color theme="1" tint="0.34998626667073579"/>
        <rFont val="Franklin Gothic Book"/>
        <family val="2"/>
        <scheme val="minor"/>
      </rPr>
      <t>tab</t>
    </r>
    <r>
      <rPr>
        <i/>
        <sz val="11"/>
        <color theme="1" tint="0.34998626667073579"/>
        <rFont val="Franklin Gothic Book"/>
        <family val="2"/>
        <scheme val="minor"/>
      </rPr>
      <t xml:space="preserve"> </t>
    </r>
    <r>
      <rPr>
        <b/>
        <i/>
        <sz val="11"/>
        <color theme="1" tint="0.34998626667073579"/>
        <rFont val="Franklin Gothic Book"/>
        <family val="2"/>
        <scheme val="minor"/>
      </rPr>
      <t>Analisis</t>
    </r>
    <r>
      <rPr>
        <i/>
        <sz val="11"/>
        <color theme="1" tint="0.34998626667073579"/>
        <rFont val="Franklin Gothic Book"/>
        <family val="2"/>
        <scheme val="minor"/>
      </rPr>
      <t>.</t>
    </r>
  </si>
  <si>
    <t>Pemotong untuk memfilter data PivotTable berdasarkan Kategori ada di sel ini.</t>
  </si>
  <si>
    <t>LAPORAN ANGGARAN</t>
  </si>
  <si>
    <t>Pemotong untuk memfilter data PivotTable berdasarkan Deskripsi ada di sel ini.</t>
  </si>
  <si>
    <t>Masukkan data Kategori di lembar kerja ini untuk mengisi daftar menurun dalam tabel Pengeluaran pada lembar kerja Pengeluaran &amp; Pendapatan. Ubah nama kategori atau deskripsi di bawah setiap kategori untuk memperbarui daftar. Instruksi bermanfaat tentang cara menggunakan lembar kerja ini ada di sel dalam kolom ini. Judul buku kerja ada di sel sebelah kanan dan judul lembar kerja di sel M1.</t>
  </si>
  <si>
    <t>Masukkan atau modifikasi nama kategori atau deskripsi di bawah setiap kategori dalam tabel dimulai di sel sebelah kanan.</t>
  </si>
  <si>
    <r>
      <rPr>
        <b/>
        <i/>
        <sz val="11"/>
        <color theme="1"/>
        <rFont val="Franklin Gothic Book"/>
        <family val="2"/>
        <scheme val="minor"/>
      </rPr>
      <t xml:space="preserve">PENYIAPAN </t>
    </r>
    <r>
      <rPr>
        <i/>
        <sz val="11"/>
        <color theme="1"/>
        <rFont val="Franklin Gothic Book"/>
        <family val="2"/>
        <scheme val="minor"/>
      </rPr>
      <t xml:space="preserve">        Data Kategori di bawah ini mengisi daftar menurun dalam tabel Pengeluaran pada lembar Pengeluaran &amp; Pendapatan. Ubah nama kategori atau deskripsi di bawah setiap kategori untuk memperbarui daftar.</t>
    </r>
  </si>
  <si>
    <t>Air/Selokan</t>
  </si>
  <si>
    <t>Video/Film</t>
  </si>
  <si>
    <t>Musik</t>
  </si>
  <si>
    <t>Konser/Teater</t>
  </si>
  <si>
    <t>Acara olahraga</t>
  </si>
  <si>
    <t>Hadiah/Donasi</t>
  </si>
  <si>
    <t>Amal 1</t>
  </si>
  <si>
    <t>Amal 2</t>
  </si>
  <si>
    <t>Amal 3</t>
  </si>
  <si>
    <t>Hadiah</t>
  </si>
  <si>
    <t>Pakaian</t>
  </si>
  <si>
    <t>Mainan/Game</t>
  </si>
  <si>
    <t>Iuran/Biaya</t>
  </si>
  <si>
    <t>Perlengkapan sekolah</t>
  </si>
  <si>
    <t>IRA</t>
  </si>
  <si>
    <t>Rekening giro</t>
  </si>
  <si>
    <t>Pensiun</t>
  </si>
  <si>
    <t>Dokter/Klinik</t>
  </si>
  <si>
    <t>Iuran Organisasi</t>
  </si>
  <si>
    <t>Rambut/Kuku</t>
  </si>
  <si>
    <t>Penatu</t>
  </si>
  <si>
    <t>Belanja</t>
  </si>
  <si>
    <t>Perlengkapan</t>
  </si>
  <si>
    <t>Pajak/Hukum</t>
  </si>
  <si>
    <t>Provinsi</t>
  </si>
  <si>
    <t>Negara</t>
  </si>
  <si>
    <t>Kabupaten/Kota</t>
  </si>
  <si>
    <t>Pengacara</t>
  </si>
  <si>
    <t>DAFTAR DATA</t>
  </si>
  <si>
    <t>Lisensi/Pendaftaran</t>
  </si>
  <si>
    <t xml:space="preserve">PivotTable ini adalah sumber data untuk PivotChart Total Kategori pada Laporan Anggaran. </t>
  </si>
  <si>
    <t>PIVOT KATEGORI</t>
  </si>
  <si>
    <t>Jumlah dari JUMLAH</t>
  </si>
  <si>
    <t>TOTAL KATEGORI</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</si>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</sst>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quot;Rp&quot;* #,##0_-;\-&quot;Rp&quot;* #,##0_-;_-&quot;Rp&quot;* &quot;-&quot;_-;_-@_-"/>
    <numFmt numFmtId="165" formatCode="_-&quot;Rp&quot;* #,##0.00_-;\-&quot;Rp&quot;* #,##0.00_-;_-&quot;Rp&quot;* &quot;-&quot;??_-;_-@_-"/>
    <numFmt numFmtId="166" formatCode="_(&quot;$&quot;* #,##0.00_);_(&quot;$&quot;* \(#,##0.00\);_(&quot;$&quot;* &quot;-&quot;??_);_(@_)"/>
    <numFmt numFmtId="167" formatCode="&quot;$&quot;#,##0.00"/>
    <numFmt numFmtId="168" formatCode=";;;"/>
    <numFmt numFmtId="169" formatCode="&quot;Rp&quot;#,##0"/>
    <numFmt numFmtId="170" formatCode="&quot;Rp&quot;#,##0.00"/>
  </numFmts>
  <fonts count="28" x14ac:knownFonts="1">
    <font>
      <sz val="11"/>
      <color theme="1" tint="0.34998626667073579"/>
      <name val="Franklin Gothic Book"/>
      <family val="2"/>
      <scheme val="minor"/>
    </font>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1"/>
      <color theme="3"/>
      <name val="Franklin Gothic Book"/>
      <family val="2"/>
      <scheme val="minor"/>
    </font>
    <font>
      <sz val="11"/>
      <color rgb="FF3F3F76"/>
      <name val="Franklin Gothic Book"/>
      <family val="2"/>
      <scheme val="minor"/>
    </font>
    <font>
      <sz val="16"/>
      <color theme="4"/>
      <name val="Franklin Gothic Book"/>
      <family val="2"/>
      <scheme val="minor"/>
    </font>
    <font>
      <b/>
      <sz val="11"/>
      <color theme="1" tint="0.34998626667073579"/>
      <name val="Franklin Gothic Book"/>
      <family val="2"/>
      <scheme val="minor"/>
    </font>
    <font>
      <sz val="11"/>
      <color theme="3"/>
      <name val="Franklin Gothic Book"/>
      <family val="2"/>
      <scheme val="minor"/>
    </font>
    <font>
      <sz val="11"/>
      <color theme="1" tint="0.34998626667073579"/>
      <name val="Franklin Gothic Book"/>
      <family val="2"/>
      <scheme val="minor"/>
    </font>
    <font>
      <sz val="14"/>
      <color theme="0"/>
      <name val="Franklin Gothic Book"/>
      <family val="2"/>
      <scheme val="minor"/>
    </font>
    <font>
      <b/>
      <sz val="11"/>
      <color theme="1"/>
      <name val="Franklin Gothic Book"/>
      <family val="2"/>
      <scheme val="minor"/>
    </font>
    <font>
      <sz val="30"/>
      <color theme="3"/>
      <name val="Tw Cen MT"/>
      <family val="2"/>
      <scheme val="major"/>
    </font>
    <font>
      <sz val="28"/>
      <color theme="3"/>
      <name val="Franklin Gothic Book"/>
      <family val="2"/>
      <scheme val="minor"/>
    </font>
    <font>
      <sz val="11"/>
      <color theme="4"/>
      <name val="Franklin Gothic Book"/>
      <family val="2"/>
      <scheme val="minor"/>
    </font>
    <font>
      <b/>
      <sz val="30"/>
      <color theme="3"/>
      <name val="Tw Cen MT"/>
      <family val="2"/>
      <scheme val="major"/>
    </font>
    <font>
      <i/>
      <sz val="11"/>
      <color theme="1" tint="0.34998626667073579"/>
      <name val="Franklin Gothic Book"/>
      <family val="2"/>
      <scheme val="minor"/>
    </font>
    <font>
      <b/>
      <i/>
      <sz val="11"/>
      <color theme="1" tint="0.34998626667073579"/>
      <name val="Franklin Gothic Book"/>
      <family val="2"/>
      <scheme val="minor"/>
    </font>
    <font>
      <i/>
      <sz val="11"/>
      <color theme="1"/>
      <name val="Franklin Gothic Book"/>
      <family val="2"/>
      <scheme val="minor"/>
    </font>
    <font>
      <b/>
      <i/>
      <sz val="11"/>
      <color theme="1"/>
      <name val="Franklin Gothic Book"/>
      <family val="2"/>
      <scheme val="minor"/>
    </font>
    <font>
      <sz val="11"/>
      <color theme="3" tint="0.249977111117893"/>
      <name val="Franklin Gothic Book"/>
      <family val="2"/>
      <scheme val="minor"/>
    </font>
    <font>
      <sz val="16"/>
      <color theme="0"/>
      <name val="Arial"/>
      <family val="2"/>
    </font>
    <font>
      <sz val="11"/>
      <color theme="1" tint="0.34998626667073579"/>
      <name val="Calibri"/>
      <family val="2"/>
    </font>
    <font>
      <b/>
      <sz val="11"/>
      <color theme="1" tint="0.34998626667073579"/>
      <name val="Calibri"/>
      <family val="2"/>
    </font>
    <font>
      <sz val="11"/>
      <color rgb="FFF7F7F7"/>
      <name val="Franklin Gothic Book"/>
      <family val="2"/>
      <scheme val="minor"/>
    </font>
    <font>
      <sz val="11"/>
      <name val="Franklin Gothic Book"/>
      <family val="2"/>
      <scheme val="minor"/>
    </font>
    <font>
      <sz val="11"/>
      <name val="Calibri"/>
      <family val="2"/>
    </font>
    <font>
      <sz val="11"/>
      <color theme="2"/>
      <name val="Franklin Gothic Book"/>
      <family val="2"/>
      <scheme val="minor"/>
    </font>
  </fonts>
  <fills count="28">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4" tint="0.39994506668294322"/>
        <bgColor indexed="64"/>
      </patternFill>
    </fill>
    <fill>
      <patternFill patternType="solid">
        <fgColor theme="1" tint="0.499984740745262"/>
        <bgColor indexed="64"/>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39997558519241921"/>
        <bgColor indexed="65"/>
      </patternFill>
    </fill>
    <fill>
      <patternFill patternType="solid">
        <fgColor theme="4"/>
        <bgColor indexed="64"/>
      </patternFill>
    </fill>
    <fill>
      <patternFill patternType="solid">
        <fgColor theme="6"/>
        <bgColor indexed="64"/>
      </patternFill>
    </fill>
    <fill>
      <patternFill patternType="solid">
        <fgColor theme="4" tint="0.59999389629810485"/>
        <bgColor indexed="64"/>
      </patternFill>
    </fill>
    <fill>
      <patternFill patternType="solid">
        <fgColor rgb="FFF7F7F7"/>
        <bgColor indexed="64"/>
      </patternFill>
    </fill>
    <fill>
      <patternFill patternType="solid">
        <fgColor rgb="FFF5F5F5"/>
        <bgColor indexed="64"/>
      </patternFill>
    </fill>
    <fill>
      <patternFill patternType="solid">
        <fgColor rgb="FFFEFCF4"/>
        <bgColor indexed="64"/>
      </patternFill>
    </fill>
    <fill>
      <patternFill patternType="solid">
        <fgColor theme="7" tint="-0.499984740745262"/>
        <bgColor indexed="64"/>
      </patternFill>
    </fill>
    <fill>
      <patternFill patternType="solid">
        <fgColor theme="3"/>
        <bgColor indexed="64"/>
      </patternFill>
    </fill>
    <fill>
      <patternFill patternType="solid">
        <fgColor theme="4" tint="-0.249977111117893"/>
        <bgColor indexed="64"/>
      </patternFill>
    </fill>
    <fill>
      <patternFill patternType="solid">
        <fgColor theme="4" tint="-0.24994659260841701"/>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style="medium">
        <color theme="0"/>
      </right>
      <top/>
      <bottom/>
      <diagonal/>
    </border>
    <border>
      <left/>
      <right/>
      <top/>
      <bottom style="thick">
        <color theme="1" tint="0.499984740745262"/>
      </bottom>
      <diagonal/>
    </border>
    <border>
      <left/>
      <right/>
      <top style="thick">
        <color theme="0"/>
      </top>
      <bottom style="thick">
        <color theme="0"/>
      </bottom>
      <diagonal/>
    </border>
    <border>
      <left/>
      <right/>
      <top/>
      <bottom style="medium">
        <color rgb="FFF5F5F5"/>
      </bottom>
      <diagonal/>
    </border>
    <border>
      <left style="medium">
        <color rgb="FFF5F5F5"/>
      </left>
      <right/>
      <top style="medium">
        <color rgb="FFF5F5F5"/>
      </top>
      <bottom style="medium">
        <color rgb="FFF5F5F5"/>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bottom style="medium">
        <color theme="2"/>
      </bottom>
      <diagonal/>
    </border>
    <border>
      <left/>
      <right style="medium">
        <color theme="2"/>
      </right>
      <top/>
      <bottom style="medium">
        <color theme="2"/>
      </bottom>
      <diagonal/>
    </border>
    <border>
      <left/>
      <right/>
      <top/>
      <bottom style="thick">
        <color theme="0"/>
      </bottom>
      <diagonal/>
    </border>
    <border>
      <left style="medium">
        <color rgb="FFF5F5F5"/>
      </left>
      <right style="medium">
        <color rgb="FFF5F5F5"/>
      </right>
      <top style="medium">
        <color rgb="FFF5F5F5"/>
      </top>
      <bottom style="medium">
        <color rgb="FFF5F5F5"/>
      </bottom>
      <diagonal/>
    </border>
    <border>
      <left/>
      <right style="medium">
        <color rgb="FFF5F5F5"/>
      </right>
      <top style="medium">
        <color rgb="FFF5F5F5"/>
      </top>
      <bottom style="medium">
        <color rgb="FFF5F5F5"/>
      </bottom>
      <diagonal/>
    </border>
    <border>
      <left/>
      <right style="medium">
        <color rgb="FFF5F5F5"/>
      </right>
      <top style="medium">
        <color rgb="FFF5F5F5"/>
      </top>
      <bottom/>
      <diagonal/>
    </border>
    <border>
      <left style="medium">
        <color rgb="FFF5F5F5"/>
      </left>
      <right style="medium">
        <color rgb="FFF5F5F5"/>
      </right>
      <top style="medium">
        <color rgb="FFF5F5F5"/>
      </top>
      <bottom/>
      <diagonal/>
    </border>
    <border>
      <left style="medium">
        <color rgb="FFF5F5F5"/>
      </left>
      <right/>
      <top style="medium">
        <color rgb="FFF5F5F5"/>
      </top>
      <bottom/>
      <diagonal/>
    </border>
    <border>
      <left style="medium">
        <color rgb="FFF7F7F7"/>
      </left>
      <right style="medium">
        <color rgb="FFF7F7F7"/>
      </right>
      <top style="medium">
        <color rgb="FFF7F7F7"/>
      </top>
      <bottom style="medium">
        <color rgb="FFF7F7F7"/>
      </bottom>
      <diagonal/>
    </border>
    <border>
      <left style="medium">
        <color rgb="FFF7F7F7"/>
      </left>
      <right style="medium">
        <color rgb="FFF7F7F7"/>
      </right>
      <top style="medium">
        <color rgb="FFF7F7F7"/>
      </top>
      <bottom/>
      <diagonal/>
    </border>
    <border>
      <left style="medium">
        <color rgb="FFF7F7F7"/>
      </left>
      <right style="medium">
        <color rgb="FFF7F7F7"/>
      </right>
      <top/>
      <bottom/>
      <diagonal/>
    </border>
    <border>
      <left style="medium">
        <color rgb="FFF7F7F7"/>
      </left>
      <right/>
      <top/>
      <bottom/>
      <diagonal/>
    </border>
    <border>
      <left style="medium">
        <color rgb="FFF7F7F7"/>
      </left>
      <right/>
      <top style="medium">
        <color rgb="FFF7F7F7"/>
      </top>
      <bottom style="medium">
        <color rgb="FFF7F7F7"/>
      </bottom>
      <diagonal/>
    </border>
  </borders>
  <cellStyleXfs count="25">
    <xf numFmtId="0" fontId="0" fillId="21" borderId="0">
      <alignment vertical="center"/>
    </xf>
    <xf numFmtId="0" fontId="7" fillId="0" borderId="3" applyNumberFormat="0" applyFill="0" applyProtection="0">
      <alignment horizontal="left" indent="1"/>
    </xf>
    <xf numFmtId="0" fontId="8" fillId="0" borderId="0" applyNumberFormat="0" applyFill="0" applyBorder="0" applyProtection="0">
      <alignment horizontal="left" indent="1"/>
    </xf>
    <xf numFmtId="0" fontId="5" fillId="2" borderId="1" applyNumberFormat="0" applyAlignment="0" applyProtection="0"/>
    <xf numFmtId="0" fontId="15" fillId="19" borderId="4" applyProtection="0">
      <alignment horizontal="left" vertical="center" indent="1"/>
    </xf>
    <xf numFmtId="0" fontId="8" fillId="11" borderId="0">
      <alignment horizontal="right" vertical="center" indent="1"/>
      <protection locked="0"/>
    </xf>
    <xf numFmtId="165" fontId="9" fillId="0" borderId="0" applyFont="0" applyFill="0" applyBorder="0" applyAlignment="0" applyProtection="0"/>
    <xf numFmtId="0" fontId="8" fillId="3" borderId="0" applyNumberFormat="0" applyBorder="0" applyProtection="0">
      <alignment horizontal="left" vertical="center" indent="1"/>
    </xf>
    <xf numFmtId="167" fontId="9" fillId="4" borderId="0" applyBorder="0" applyAlignment="0" applyProtection="0"/>
    <xf numFmtId="0" fontId="8" fillId="5" borderId="0" applyNumberFormat="0" applyBorder="0" applyProtection="0">
      <alignment horizontal="left" vertical="center" wrapText="1" indent="1"/>
    </xf>
    <xf numFmtId="0" fontId="4" fillId="6" borderId="0" applyNumberFormat="0" applyBorder="0" applyProtection="0">
      <alignment horizontal="left" vertical="center" indent="1"/>
    </xf>
    <xf numFmtId="167" fontId="9" fillId="7" borderId="0" applyBorder="0" applyAlignment="0" applyProtection="0"/>
    <xf numFmtId="0" fontId="8" fillId="8" borderId="0" applyNumberFormat="0" applyBorder="0" applyProtection="0">
      <alignment horizontal="left" vertical="center" wrapText="1" indent="1"/>
    </xf>
    <xf numFmtId="0" fontId="8" fillId="9" borderId="0" applyNumberFormat="0" applyBorder="0" applyProtection="0">
      <alignment horizontal="left" vertical="center" indent="1"/>
    </xf>
    <xf numFmtId="0" fontId="8" fillId="10" borderId="0" applyNumberFormat="0" applyBorder="0" applyProtection="0">
      <alignment horizontal="left" vertical="center" wrapText="1" indent="1"/>
    </xf>
    <xf numFmtId="0" fontId="10" fillId="12" borderId="2">
      <alignment horizontal="center" vertical="center"/>
    </xf>
    <xf numFmtId="14" fontId="9" fillId="0" borderId="0" applyFill="0" applyBorder="0">
      <alignment horizontal="right" vertical="center" indent="1"/>
    </xf>
    <xf numFmtId="0" fontId="9" fillId="0" borderId="0" applyFill="0" applyBorder="0">
      <alignment horizontal="left" vertical="center" wrapText="1" indent="1"/>
    </xf>
    <xf numFmtId="0" fontId="4" fillId="0" borderId="0" applyNumberFormat="0" applyFill="0" applyProtection="0">
      <alignment horizontal="left" indent="1"/>
    </xf>
    <xf numFmtId="0" fontId="9" fillId="0" borderId="0" applyNumberFormat="0" applyFill="0" applyProtection="0">
      <alignment vertical="center"/>
    </xf>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cellStyleXfs>
  <cellXfs count="125">
    <xf numFmtId="0" fontId="0" fillId="21" borderId="0" xfId="0">
      <alignment vertical="center"/>
    </xf>
    <xf numFmtId="14" fontId="0" fillId="21" borderId="0" xfId="0" applyNumberFormat="1">
      <alignment vertical="center"/>
    </xf>
    <xf numFmtId="167" fontId="0" fillId="21" borderId="0" xfId="0" applyNumberFormat="1">
      <alignment vertical="center"/>
    </xf>
    <xf numFmtId="0" fontId="0" fillId="21" borderId="0" xfId="0" applyProtection="1">
      <alignment vertical="center"/>
      <protection locked="0"/>
    </xf>
    <xf numFmtId="0" fontId="3" fillId="21" borderId="0" xfId="0" applyFont="1" applyProtection="1">
      <alignment vertical="center"/>
      <protection locked="0"/>
    </xf>
    <xf numFmtId="0" fontId="8" fillId="11" borderId="0" xfId="5">
      <alignment horizontal="right" vertical="center" indent="1"/>
      <protection locked="0"/>
    </xf>
    <xf numFmtId="0" fontId="15" fillId="19" borderId="4" xfId="4" applyProtection="1">
      <alignment horizontal="left" vertical="center" indent="1"/>
      <protection locked="0"/>
    </xf>
    <xf numFmtId="14" fontId="9" fillId="0" borderId="0" xfId="16" applyFill="1" applyBorder="1">
      <alignment horizontal="right" vertical="center" indent="1"/>
    </xf>
    <xf numFmtId="0" fontId="9" fillId="0" borderId="0" xfId="17" applyFill="1" applyBorder="1">
      <alignment horizontal="left" vertical="center" wrapText="1" indent="1"/>
    </xf>
    <xf numFmtId="0" fontId="9" fillId="0" borderId="0" xfId="19">
      <alignment vertical="center"/>
    </xf>
    <xf numFmtId="0" fontId="2" fillId="13" borderId="0" xfId="20" applyBorder="1" applyAlignment="1">
      <alignment horizontal="left" vertical="center" wrapText="1" indent="1"/>
    </xf>
    <xf numFmtId="0" fontId="0" fillId="21" borderId="0" xfId="0" applyAlignment="1" applyProtection="1">
      <alignment horizontal="right" vertical="center" indent="1"/>
      <protection locked="0"/>
    </xf>
    <xf numFmtId="0" fontId="0" fillId="18" borderId="0" xfId="0" applyFill="1" applyProtection="1">
      <alignment vertical="center"/>
      <protection locked="0"/>
    </xf>
    <xf numFmtId="0" fontId="3" fillId="18" borderId="0" xfId="0" applyFont="1" applyFill="1" applyProtection="1">
      <alignment vertical="center"/>
      <protection locked="0"/>
    </xf>
    <xf numFmtId="0" fontId="6" fillId="18" borderId="0" xfId="3" applyFont="1" applyFill="1" applyBorder="1" applyAlignment="1" applyProtection="1">
      <alignment vertical="center"/>
      <protection locked="0"/>
    </xf>
    <xf numFmtId="0" fontId="3" fillId="18" borderId="0" xfId="0" applyFont="1" applyFill="1">
      <alignment vertical="center"/>
    </xf>
    <xf numFmtId="0" fontId="3" fillId="18" borderId="0" xfId="0" applyFont="1" applyFill="1" applyAlignment="1">
      <alignment horizontal="right" vertical="center" indent="1"/>
    </xf>
    <xf numFmtId="0" fontId="0" fillId="18" borderId="0" xfId="0" applyFill="1" applyAlignment="1" applyProtection="1">
      <alignment horizontal="right" vertical="center" indent="1"/>
      <protection locked="0"/>
    </xf>
    <xf numFmtId="0" fontId="0" fillId="22" borderId="0" xfId="0" applyFill="1" applyProtection="1">
      <alignment vertical="center"/>
      <protection locked="0"/>
    </xf>
    <xf numFmtId="0" fontId="0" fillId="22" borderId="0" xfId="0" applyFill="1" applyAlignment="1" applyProtection="1">
      <alignment horizontal="right" vertical="center" indent="1"/>
      <protection locked="0"/>
    </xf>
    <xf numFmtId="0" fontId="0" fillId="21" borderId="5" xfId="0" applyBorder="1" applyAlignment="1" applyProtection="1">
      <alignment horizontal="right" vertical="center" indent="1"/>
      <protection locked="0"/>
    </xf>
    <xf numFmtId="0" fontId="0" fillId="22" borderId="5" xfId="0" applyFill="1" applyBorder="1" applyProtection="1">
      <alignment vertical="center"/>
      <protection locked="0"/>
    </xf>
    <xf numFmtId="0" fontId="4" fillId="19" borderId="0" xfId="7" applyFont="1" applyFill="1" applyBorder="1" applyProtection="1">
      <alignment horizontal="left" vertical="center" indent="1"/>
      <protection locked="0"/>
    </xf>
    <xf numFmtId="0" fontId="0" fillId="19" borderId="0" xfId="0" applyFill="1" applyProtection="1">
      <alignment vertical="center"/>
      <protection locked="0"/>
    </xf>
    <xf numFmtId="0" fontId="8" fillId="10" borderId="0" xfId="14" applyBorder="1">
      <alignment horizontal="left" vertical="center" wrapText="1" indent="1"/>
    </xf>
    <xf numFmtId="0" fontId="2" fillId="18" borderId="0" xfId="2" applyFont="1" applyFill="1" applyBorder="1" applyProtection="1">
      <alignment horizontal="left" indent="1"/>
      <protection locked="0"/>
    </xf>
    <xf numFmtId="0" fontId="12" fillId="18" borderId="0" xfId="3" applyFont="1" applyFill="1" applyBorder="1" applyAlignment="1" applyProtection="1">
      <alignment horizontal="left" indent="1"/>
      <protection locked="0"/>
    </xf>
    <xf numFmtId="0" fontId="13" fillId="18" borderId="0" xfId="3" applyFont="1" applyFill="1" applyBorder="1" applyAlignment="1" applyProtection="1">
      <alignment horizontal="left" indent="1"/>
      <protection locked="0"/>
    </xf>
    <xf numFmtId="0" fontId="3" fillId="22" borderId="0" xfId="0" applyFont="1" applyFill="1" applyProtection="1">
      <alignment vertical="center"/>
      <protection locked="0"/>
    </xf>
    <xf numFmtId="0" fontId="0" fillId="21" borderId="0" xfId="0" applyAlignment="1" applyProtection="1">
      <alignment horizontal="left"/>
      <protection locked="0"/>
    </xf>
    <xf numFmtId="0" fontId="0" fillId="21" borderId="0" xfId="0" applyAlignment="1">
      <alignment horizontal="left"/>
    </xf>
    <xf numFmtId="0" fontId="11" fillId="17" borderId="0" xfId="24" applyFont="1" applyBorder="1" applyAlignment="1">
      <alignment horizontal="left" vertical="center" indent="1"/>
    </xf>
    <xf numFmtId="14" fontId="8" fillId="10" borderId="10" xfId="14" applyNumberFormat="1" applyBorder="1">
      <alignment horizontal="left" vertical="center" wrapText="1" indent="1"/>
    </xf>
    <xf numFmtId="14" fontId="2" fillId="13" borderId="10" xfId="20" applyNumberFormat="1" applyBorder="1" applyAlignment="1">
      <alignment horizontal="right" vertical="center" indent="1"/>
    </xf>
    <xf numFmtId="0" fontId="2" fillId="13" borderId="11" xfId="20" applyBorder="1" applyAlignment="1">
      <alignment horizontal="left" vertical="center" wrapText="1" indent="1"/>
    </xf>
    <xf numFmtId="0" fontId="2" fillId="13" borderId="8" xfId="20" applyBorder="1" applyAlignment="1">
      <alignment horizontal="left" vertical="center" wrapText="1" indent="1"/>
    </xf>
    <xf numFmtId="0" fontId="8" fillId="10" borderId="11" xfId="14" applyBorder="1">
      <alignment horizontal="left" vertical="center" wrapText="1" indent="1"/>
    </xf>
    <xf numFmtId="14" fontId="2" fillId="13" borderId="0" xfId="20" applyNumberFormat="1" applyBorder="1" applyAlignment="1">
      <alignment horizontal="right" vertical="center" indent="1"/>
    </xf>
    <xf numFmtId="0" fontId="0" fillId="22" borderId="0" xfId="0" applyFill="1" applyAlignment="1" applyProtection="1">
      <alignment horizontal="left"/>
      <protection locked="0"/>
    </xf>
    <xf numFmtId="0" fontId="4" fillId="19" borderId="0" xfId="5" applyFont="1" applyFill="1">
      <alignment horizontal="right" vertical="center" indent="1"/>
      <protection locked="0"/>
    </xf>
    <xf numFmtId="0" fontId="7" fillId="21" borderId="0" xfId="0" applyFont="1" applyAlignment="1" applyProtection="1">
      <alignment horizontal="left"/>
      <protection locked="0"/>
    </xf>
    <xf numFmtId="0" fontId="7" fillId="21" borderId="0" xfId="0" applyFont="1" applyProtection="1">
      <alignment vertical="center"/>
      <protection locked="0"/>
    </xf>
    <xf numFmtId="0" fontId="2" fillId="20" borderId="0" xfId="17" applyFont="1" applyFill="1" applyBorder="1">
      <alignment horizontal="left" vertical="center" wrapText="1" indent="1"/>
    </xf>
    <xf numFmtId="0" fontId="2" fillId="21" borderId="0" xfId="0" applyFont="1" applyProtection="1">
      <alignment vertical="center"/>
      <protection locked="0"/>
    </xf>
    <xf numFmtId="0" fontId="2" fillId="22" borderId="0" xfId="0" applyFont="1" applyFill="1" applyProtection="1">
      <alignment vertical="center"/>
      <protection locked="0"/>
    </xf>
    <xf numFmtId="0" fontId="4" fillId="9" borderId="0" xfId="13" applyFont="1" applyBorder="1" applyProtection="1">
      <alignment horizontal="left" vertical="center" indent="1"/>
      <protection locked="0"/>
    </xf>
    <xf numFmtId="0" fontId="4" fillId="10" borderId="0" xfId="14" applyFont="1" applyBorder="1" applyProtection="1">
      <alignment horizontal="left" vertical="center" wrapText="1" indent="1"/>
      <protection locked="0"/>
    </xf>
    <xf numFmtId="0" fontId="18" fillId="21" borderId="0" xfId="19" applyFont="1" applyFill="1" applyProtection="1">
      <alignment vertical="center"/>
      <protection locked="0"/>
    </xf>
    <xf numFmtId="0" fontId="2" fillId="23" borderId="0" xfId="17" applyFont="1" applyFill="1" applyBorder="1">
      <alignment horizontal="left" vertical="center" wrapText="1" indent="1"/>
    </xf>
    <xf numFmtId="0" fontId="0" fillId="21" borderId="0" xfId="0" applyAlignment="1" applyProtection="1">
      <protection locked="0"/>
    </xf>
    <xf numFmtId="0" fontId="0" fillId="21" borderId="0" xfId="0" applyAlignment="1"/>
    <xf numFmtId="0" fontId="4" fillId="21" borderId="12" xfId="18" applyFill="1" applyBorder="1" applyAlignment="1">
      <alignment horizontal="left"/>
    </xf>
    <xf numFmtId="0" fontId="7" fillId="21" borderId="12" xfId="2" applyFont="1" applyFill="1" applyBorder="1" applyAlignment="1">
      <alignment horizontal="left"/>
    </xf>
    <xf numFmtId="0" fontId="4" fillId="19" borderId="0" xfId="5" applyFont="1" applyFill="1" applyAlignment="1">
      <alignment horizontal="right" vertical="center"/>
      <protection locked="0"/>
    </xf>
    <xf numFmtId="0" fontId="0" fillId="21" borderId="0" xfId="0" applyAlignment="1">
      <alignment horizontal="center" vertical="center"/>
    </xf>
    <xf numFmtId="0" fontId="11" fillId="17" borderId="14" xfId="24" applyFont="1" applyBorder="1" applyAlignment="1">
      <alignment horizontal="left" vertical="center" wrapText="1" indent="1"/>
    </xf>
    <xf numFmtId="0" fontId="0" fillId="22" borderId="6" xfId="0" applyFill="1" applyBorder="1">
      <alignment vertical="center"/>
    </xf>
    <xf numFmtId="0" fontId="4" fillId="8" borderId="14" xfId="12" applyFont="1" applyBorder="1">
      <alignment horizontal="left" vertical="center" wrapText="1" indent="1"/>
    </xf>
    <xf numFmtId="0" fontId="4" fillId="10" borderId="14" xfId="14" applyFont="1" applyBorder="1">
      <alignment horizontal="left" vertical="center" wrapText="1" indent="1"/>
    </xf>
    <xf numFmtId="0" fontId="4" fillId="5" borderId="15" xfId="9" applyFont="1" applyBorder="1">
      <alignment horizontal="left" vertical="center" wrapText="1" indent="1"/>
    </xf>
    <xf numFmtId="0" fontId="0" fillId="22" borderId="17" xfId="0" applyFill="1" applyBorder="1">
      <alignment vertical="center"/>
    </xf>
    <xf numFmtId="14" fontId="20" fillId="21" borderId="7" xfId="16" applyFont="1" applyFill="1" applyBorder="1">
      <alignment horizontal="right" vertical="center" indent="1"/>
    </xf>
    <xf numFmtId="0" fontId="20" fillId="21" borderId="8" xfId="17" applyFont="1" applyFill="1" applyBorder="1">
      <alignment horizontal="left" vertical="center" wrapText="1" indent="1"/>
    </xf>
    <xf numFmtId="165" fontId="20" fillId="21" borderId="9" xfId="6" applyFont="1" applyFill="1" applyBorder="1" applyAlignment="1">
      <alignment vertical="center"/>
    </xf>
    <xf numFmtId="14" fontId="20" fillId="21" borderId="0" xfId="16" applyFont="1" applyFill="1" applyBorder="1">
      <alignment horizontal="right" vertical="center" indent="1"/>
    </xf>
    <xf numFmtId="0" fontId="20" fillId="21" borderId="0" xfId="17" applyFont="1" applyFill="1" applyBorder="1">
      <alignment horizontal="left" vertical="center" wrapText="1" indent="1"/>
    </xf>
    <xf numFmtId="165" fontId="20" fillId="21" borderId="0" xfId="6" applyFont="1" applyFill="1" applyBorder="1" applyAlignment="1">
      <alignment vertical="center"/>
    </xf>
    <xf numFmtId="14" fontId="20" fillId="0" borderId="0" xfId="16" applyFont="1" applyFill="1" applyBorder="1">
      <alignment horizontal="right" vertical="center" indent="1"/>
    </xf>
    <xf numFmtId="0" fontId="20" fillId="0" borderId="0" xfId="17" applyFont="1" applyFill="1" applyBorder="1">
      <alignment horizontal="left" vertical="center" wrapText="1" indent="1"/>
    </xf>
    <xf numFmtId="165" fontId="20" fillId="0" borderId="0" xfId="6" applyFont="1" applyFill="1" applyBorder="1" applyAlignment="1">
      <alignment vertical="center"/>
    </xf>
    <xf numFmtId="0" fontId="1" fillId="20" borderId="0" xfId="17" applyFont="1" applyFill="1" applyBorder="1">
      <alignment horizontal="left" vertical="center" wrapText="1" indent="1"/>
    </xf>
    <xf numFmtId="0" fontId="16" fillId="21" borderId="0" xfId="19" applyFont="1" applyFill="1" applyAlignment="1">
      <alignment vertical="top"/>
    </xf>
    <xf numFmtId="0" fontId="16" fillId="21" borderId="0" xfId="0" applyFont="1" applyAlignment="1">
      <alignment vertical="top"/>
    </xf>
    <xf numFmtId="0" fontId="0" fillId="22" borderId="0" xfId="0" applyFill="1" applyAlignment="1" applyProtection="1">
      <alignment horizontal="left" vertical="top"/>
      <protection locked="0"/>
    </xf>
    <xf numFmtId="0" fontId="0" fillId="21" borderId="0" xfId="0" applyAlignment="1">
      <alignment vertical="top"/>
    </xf>
    <xf numFmtId="0" fontId="4" fillId="21" borderId="0" xfId="18" applyFill="1" applyAlignment="1">
      <alignment horizontal="left" vertical="center"/>
    </xf>
    <xf numFmtId="0" fontId="21" fillId="24" borderId="0" xfId="0" applyFont="1" applyFill="1" applyAlignment="1">
      <alignment horizontal="center" vertical="center" wrapText="1"/>
    </xf>
    <xf numFmtId="0" fontId="22" fillId="21" borderId="0" xfId="0" applyFont="1" applyAlignment="1">
      <alignment vertical="center" wrapText="1"/>
    </xf>
    <xf numFmtId="0" fontId="23" fillId="21" borderId="0" xfId="0" applyFont="1" applyAlignment="1">
      <alignment vertical="center" wrapText="1"/>
    </xf>
    <xf numFmtId="0" fontId="24" fillId="21" borderId="0" xfId="0" applyFont="1" applyAlignment="1" applyProtection="1">
      <alignment vertical="center" wrapText="1"/>
      <protection locked="0"/>
    </xf>
    <xf numFmtId="0" fontId="24" fillId="22" borderId="0" xfId="0" applyFont="1" applyFill="1" applyAlignment="1" applyProtection="1">
      <alignment vertical="center" wrapText="1"/>
      <protection locked="0"/>
    </xf>
    <xf numFmtId="0" fontId="24" fillId="21" borderId="0" xfId="0" applyFont="1" applyAlignment="1">
      <alignment vertical="center" wrapText="1"/>
    </xf>
    <xf numFmtId="0" fontId="14" fillId="18" borderId="0" xfId="0" applyFont="1" applyFill="1" applyAlignment="1" applyProtection="1">
      <alignment vertical="center" wrapText="1"/>
      <protection locked="0"/>
    </xf>
    <xf numFmtId="0" fontId="25" fillId="18" borderId="0" xfId="0" applyFont="1" applyFill="1" applyAlignment="1" applyProtection="1">
      <alignment vertical="center" wrapText="1"/>
      <protection locked="0"/>
    </xf>
    <xf numFmtId="168" fontId="25" fillId="21" borderId="0" xfId="0" applyNumberFormat="1" applyFont="1" applyAlignment="1" applyProtection="1">
      <alignment vertical="center" wrapText="1"/>
      <protection locked="0"/>
    </xf>
    <xf numFmtId="168" fontId="25" fillId="19" borderId="0" xfId="0" applyNumberFormat="1" applyFont="1" applyFill="1" applyAlignment="1" applyProtection="1">
      <alignment vertical="center" wrapText="1"/>
      <protection locked="0"/>
    </xf>
    <xf numFmtId="168" fontId="25" fillId="21" borderId="0" xfId="0" applyNumberFormat="1" applyFont="1" applyAlignment="1" applyProtection="1">
      <alignment horizontal="left" wrapText="1"/>
      <protection locked="0"/>
    </xf>
    <xf numFmtId="168" fontId="25" fillId="21" borderId="0" xfId="0" applyNumberFormat="1" applyFont="1" applyAlignment="1">
      <alignment vertical="center" wrapText="1"/>
    </xf>
    <xf numFmtId="168" fontId="25" fillId="21" borderId="0" xfId="0" applyNumberFormat="1" applyFont="1" applyProtection="1">
      <alignment vertical="center"/>
      <protection locked="0"/>
    </xf>
    <xf numFmtId="168" fontId="25" fillId="22" borderId="0" xfId="0" applyNumberFormat="1" applyFont="1" applyFill="1">
      <alignment vertical="center"/>
    </xf>
    <xf numFmtId="168" fontId="25" fillId="22" borderId="0" xfId="0" applyNumberFormat="1" applyFont="1" applyFill="1" applyAlignment="1">
      <alignment horizontal="center" vertical="center"/>
    </xf>
    <xf numFmtId="168" fontId="26" fillId="21" borderId="0" xfId="0" applyNumberFormat="1" applyFont="1" applyAlignment="1">
      <alignment vertical="center" wrapText="1"/>
    </xf>
    <xf numFmtId="0" fontId="22" fillId="21" borderId="0" xfId="0" applyFont="1" applyAlignment="1">
      <alignment vertical="top" wrapText="1"/>
    </xf>
    <xf numFmtId="0" fontId="11" fillId="18" borderId="0" xfId="1" applyFont="1" applyFill="1" applyBorder="1" applyProtection="1">
      <alignment horizontal="left" indent="1"/>
      <protection locked="0"/>
    </xf>
    <xf numFmtId="168" fontId="25" fillId="21" borderId="0" xfId="0" applyNumberFormat="1" applyFont="1" applyAlignment="1">
      <alignment horizontal="center" vertical="center"/>
    </xf>
    <xf numFmtId="169" fontId="25" fillId="18" borderId="0" xfId="0" applyNumberFormat="1" applyFont="1" applyFill="1" applyProtection="1">
      <alignment vertical="center"/>
      <protection locked="0"/>
    </xf>
    <xf numFmtId="170" fontId="2" fillId="14" borderId="13" xfId="21" applyNumberFormat="1" applyBorder="1" applyAlignment="1">
      <alignment horizontal="right" indent="1"/>
    </xf>
    <xf numFmtId="170" fontId="2" fillId="14" borderId="13" xfId="21" applyNumberFormat="1" applyBorder="1" applyAlignment="1">
      <alignment horizontal="right" vertical="center" indent="1"/>
    </xf>
    <xf numFmtId="170" fontId="2" fillId="16" borderId="13" xfId="23" applyNumberFormat="1" applyBorder="1" applyAlignment="1">
      <alignment horizontal="right" indent="1"/>
    </xf>
    <xf numFmtId="170" fontId="2" fillId="16" borderId="13" xfId="23" applyNumberFormat="1" applyBorder="1" applyAlignment="1">
      <alignment horizontal="right" vertical="center" indent="1"/>
    </xf>
    <xf numFmtId="170" fontId="2" fillId="15" borderId="13" xfId="22" applyNumberFormat="1" applyBorder="1" applyAlignment="1">
      <alignment horizontal="right" vertical="center" wrapText="1" indent="1"/>
    </xf>
    <xf numFmtId="170" fontId="2" fillId="13" borderId="16" xfId="20" applyNumberFormat="1" applyBorder="1" applyAlignment="1">
      <alignment horizontal="right" vertical="center" indent="1"/>
    </xf>
    <xf numFmtId="165" fontId="2" fillId="13" borderId="9" xfId="20" applyNumberFormat="1" applyBorder="1" applyAlignment="1">
      <alignment horizontal="left" vertical="center"/>
    </xf>
    <xf numFmtId="165" fontId="0" fillId="0" borderId="0" xfId="6" applyFont="1" applyFill="1" applyBorder="1" applyAlignment="1">
      <alignment horizontal="left" vertical="center"/>
    </xf>
    <xf numFmtId="165" fontId="2" fillId="13" borderId="0" xfId="20" applyNumberFormat="1" applyBorder="1" applyAlignment="1">
      <alignment horizontal="left" vertical="center"/>
    </xf>
    <xf numFmtId="170" fontId="8" fillId="10" borderId="0" xfId="14" applyNumberFormat="1" applyBorder="1">
      <alignment horizontal="left" vertical="center" wrapText="1" indent="1"/>
    </xf>
    <xf numFmtId="0" fontId="0" fillId="21" borderId="0" xfId="0" applyAlignment="1">
      <alignment horizontal="left" vertical="center"/>
    </xf>
    <xf numFmtId="0" fontId="0" fillId="21" borderId="0" xfId="0" pivotButton="1">
      <alignment vertical="center"/>
    </xf>
    <xf numFmtId="164" fontId="0" fillId="21" borderId="0" xfId="0" applyNumberFormat="1">
      <alignment vertical="center"/>
    </xf>
    <xf numFmtId="0" fontId="27" fillId="25" borderId="18" xfId="0" applyFont="1" applyFill="1" applyBorder="1" applyAlignment="1">
      <alignment horizontal="left" vertical="center"/>
    </xf>
    <xf numFmtId="0" fontId="0" fillId="20" borderId="21" xfId="0" applyFill="1" applyBorder="1" applyAlignment="1">
      <alignment horizontal="left" vertical="center"/>
    </xf>
    <xf numFmtId="165" fontId="0" fillId="21" borderId="19" xfId="0" applyNumberFormat="1" applyBorder="1" applyAlignment="1">
      <alignment horizontal="right" vertical="center"/>
    </xf>
    <xf numFmtId="165" fontId="27" fillId="25" borderId="18" xfId="0" applyNumberFormat="1" applyFont="1" applyFill="1" applyBorder="1" applyAlignment="1">
      <alignment horizontal="right" vertical="center"/>
    </xf>
    <xf numFmtId="165" fontId="0" fillId="20" borderId="20" xfId="0" applyNumberFormat="1" applyFill="1" applyBorder="1" applyAlignment="1">
      <alignment horizontal="right" vertical="center"/>
    </xf>
    <xf numFmtId="0" fontId="4" fillId="27" borderId="22" xfId="0" applyFont="1" applyFill="1" applyBorder="1" applyAlignment="1" applyProtection="1">
      <alignment horizontal="left" vertical="center" indent="1"/>
      <protection locked="0"/>
    </xf>
    <xf numFmtId="0" fontId="4" fillId="26" borderId="18" xfId="0" applyNumberFormat="1" applyFont="1" applyFill="1" applyBorder="1" applyAlignment="1" applyProtection="1">
      <alignment horizontal="left" vertical="center" indent="1"/>
      <protection locked="0"/>
    </xf>
    <xf numFmtId="0" fontId="15" fillId="19" borderId="0" xfId="4" applyBorder="1" applyAlignment="1" applyProtection="1">
      <alignment horizontal="left" vertical="center"/>
      <protection locked="0"/>
    </xf>
    <xf numFmtId="0" fontId="25" fillId="18" borderId="0" xfId="0" applyFont="1" applyFill="1" applyProtection="1">
      <alignment vertical="center"/>
      <protection locked="0"/>
    </xf>
    <xf numFmtId="0" fontId="14" fillId="18" borderId="0" xfId="0" applyFont="1" applyFill="1" applyProtection="1">
      <alignment vertical="center"/>
      <protection locked="0"/>
    </xf>
    <xf numFmtId="0" fontId="4" fillId="9" borderId="0" xfId="13" applyFont="1" applyBorder="1" applyAlignment="1" applyProtection="1">
      <alignment horizontal="right" vertical="center" indent="1"/>
      <protection locked="0"/>
    </xf>
    <xf numFmtId="0" fontId="15" fillId="19" borderId="0" xfId="4" applyBorder="1" applyAlignment="1" applyProtection="1">
      <alignment horizontal="left" vertical="center"/>
    </xf>
    <xf numFmtId="168" fontId="25" fillId="21" borderId="0" xfId="0" applyNumberFormat="1" applyFont="1" applyAlignment="1">
      <alignment horizontal="center" vertical="center"/>
    </xf>
    <xf numFmtId="0" fontId="11" fillId="21" borderId="21" xfId="0" applyFont="1" applyBorder="1" applyAlignment="1">
      <alignment horizontal="left" vertical="top" indent="32"/>
    </xf>
    <xf numFmtId="0" fontId="11" fillId="21" borderId="0" xfId="0" applyFont="1" applyAlignment="1">
      <alignment horizontal="left" vertical="top" indent="32"/>
    </xf>
    <xf numFmtId="0" fontId="15" fillId="19" borderId="0" xfId="4" applyBorder="1" applyProtection="1">
      <alignment horizontal="left" vertical="center" indent="1"/>
    </xf>
  </cellXfs>
  <cellStyles count="25">
    <cellStyle name="20% - Accent1" xfId="8" builtinId="30" customBuiltin="1"/>
    <cellStyle name="20% - Accent2" xfId="11" builtinId="34" customBuiltin="1"/>
    <cellStyle name="40% - Accent1" xfId="20" builtinId="31"/>
    <cellStyle name="40% - Accent2" xfId="21" builtinId="35"/>
    <cellStyle name="40% - Accent3" xfId="22" builtinId="39"/>
    <cellStyle name="40% - Accent4" xfId="23" builtinId="43"/>
    <cellStyle name="60% - Accent1" xfId="9" builtinId="32" customBuiltin="1"/>
    <cellStyle name="60% - Accent2" xfId="12" builtinId="36" customBuiltin="1"/>
    <cellStyle name="60% - Accent3" xfId="14" builtinId="40" customBuiltin="1"/>
    <cellStyle name="60% - Accent5" xfId="24" builtinId="48"/>
    <cellStyle name="Accent1" xfId="7" builtinId="29" customBuiltin="1"/>
    <cellStyle name="Accent2" xfId="10" builtinId="33" customBuiltin="1"/>
    <cellStyle name="Accent3" xfId="13" builtinId="37" customBuiltin="1"/>
    <cellStyle name="Currency" xfId="6" builtinId="4" customBuiltin="1"/>
    <cellStyle name="Detail tabel" xfId="17" xr:uid="{00000000-0005-0000-0000-000017000000}"/>
    <cellStyle name="Explanatory Text" xfId="19" builtinId="53" customBuiltin="1"/>
    <cellStyle name="Heading 1" xfId="1" builtinId="16" customBuiltin="1"/>
    <cellStyle name="Heading 2" xfId="2" builtinId="17" customBuiltin="1"/>
    <cellStyle name="Heading 4" xfId="18" builtinId="19" customBuiltin="1"/>
    <cellStyle name="Input" xfId="3" builtinId="20"/>
    <cellStyle name="Judul Bulan" xfId="15" xr:uid="{00000000-0005-0000-0000-000014000000}"/>
    <cellStyle name="Normal" xfId="0" builtinId="0" customBuiltin="1"/>
    <cellStyle name="Subjudul" xfId="5" xr:uid="{00000000-0005-0000-0000-000016000000}"/>
    <cellStyle name="Tanggal" xfId="16" xr:uid="{00000000-0005-0000-0000-00000E000000}"/>
    <cellStyle name="Title" xfId="4" builtinId="15" customBuiltin="1"/>
  </cellStyles>
  <dxfs count="140">
    <dxf>
      <numFmt numFmtId="164" formatCode="_-&quot;Rp&quot;* #,##0_-;\-&quot;Rp&quot;* #,##0_-;_-&quot;Rp&quot;* &quot;-&quot;_-;_-@_-"/>
    </dxf>
    <dxf>
      <numFmt numFmtId="171" formatCode="_(&quot;$&quot;* #,##0_);_(&quot;$&quot;* \(#,##0\);_(&quot;$&quot;* &quot;-&quot;_);_(@_)"/>
    </dxf>
    <dxf>
      <font>
        <strike val="0"/>
        <outline val="0"/>
        <shadow val="0"/>
        <u val="none"/>
        <vertAlign val="baseline"/>
        <sz val="11"/>
        <color theme="1"/>
        <name val="Franklin Gothic Book"/>
        <family val="2"/>
        <scheme val="minor"/>
      </font>
      <border diagonalUp="0" diagonalDown="0" outline="0">
        <left style="medium">
          <color theme="4" tint="0.39994506668294322"/>
        </left>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style="medium">
          <color theme="4" tint="0.39994506668294322"/>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border diagonalUp="0" diagonalDown="0" outline="0">
        <left/>
        <right style="medium">
          <color theme="4" tint="0.39994506668294322"/>
        </right>
        <top style="medium">
          <color theme="4" tint="0.39994506668294322"/>
        </top>
        <bottom style="medium">
          <color theme="4" tint="0.39994506668294322"/>
        </bottom>
      </border>
    </dxf>
    <dxf>
      <font>
        <strike val="0"/>
        <outline val="0"/>
        <shadow val="0"/>
        <u val="none"/>
        <vertAlign val="baseline"/>
        <sz val="11"/>
        <color theme="1"/>
        <name val="Franklin Gothic Book"/>
        <family val="2"/>
        <scheme val="minor"/>
      </font>
    </dxf>
    <dxf>
      <font>
        <b/>
      </font>
    </dxf>
    <dxf>
      <protection locked="0"/>
    </dxf>
    <dxf>
      <numFmt numFmtId="165" formatCode="_-&quot;Rp&quot;* #,##0.00_-;\-&quot;Rp&quot;* #,##0.00_-;_-&quot;Rp&quot;* &quot;-&quot;??_-;_-@_-"/>
    </dxf>
    <dxf>
      <fill>
        <patternFill>
          <bgColor theme="4" tint="0.59999389629810485"/>
        </patternFill>
      </fill>
    </dxf>
    <dxf>
      <fill>
        <patternFill>
          <bgColor theme="4" tint="0.59999389629810485"/>
        </patternFill>
      </fill>
    </dxf>
    <dxf>
      <font>
        <b/>
        <color theme="3"/>
      </font>
      <fill>
        <patternFill>
          <bgColor theme="4" tint="-0.24994659260841701"/>
        </patternFill>
      </fill>
      <alignment horizontal="left" indent="1"/>
      <border>
        <bottom style="medium">
          <color rgb="FFF7F7F7"/>
        </bottom>
      </border>
    </dxf>
    <dxf>
      <border>
        <top style="medium">
          <color rgb="FFF7F7F7"/>
        </top>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border>
        <left style="medium">
          <color rgb="FFF7F7F7"/>
        </left>
        <right style="medium">
          <color rgb="FFF7F7F7"/>
        </right>
        <top style="medium">
          <color rgb="FFF7F7F7"/>
        </top>
        <bottom style="medium">
          <color rgb="FFF7F7F7"/>
        </bottom>
      </border>
    </dxf>
    <dxf>
      <font>
        <color theme="2"/>
      </font>
    </dxf>
    <dxf>
      <font>
        <color theme="2"/>
      </font>
    </dxf>
    <dxf>
      <fill>
        <patternFill>
          <bgColor theme="3"/>
        </patternFill>
      </fill>
    </dxf>
    <dxf>
      <fill>
        <patternFill>
          <bgColor theme="3"/>
        </patternFill>
      </fill>
    </dxf>
    <dxf>
      <fill>
        <patternFill>
          <bgColor theme="4" tint="-0.249977111117893"/>
        </patternFill>
      </fill>
    </dxf>
    <dxf>
      <fill>
        <patternFill>
          <bgColor theme="4" tint="-0.249977111117893"/>
        </patternFill>
      </fill>
    </dxf>
    <dxf>
      <alignment relativeIndent="-1"/>
    </dxf>
    <dxf>
      <alignment relativeIndent="1"/>
    </dxf>
    <dxf>
      <alignment relativeIndent="-1"/>
    </dxf>
    <dxf>
      <alignment relativeIndent="1"/>
    </dxf>
    <dxf>
      <alignment horizontal="right"/>
    </dxf>
    <dxf>
      <alignment horizontal="left"/>
    </dxf>
    <dxf>
      <alignment horizontal="right"/>
    </dxf>
    <dxf>
      <font>
        <b/>
      </font>
    </dxf>
    <dxf>
      <font>
        <b/>
      </font>
    </dxf>
    <dxf>
      <border>
        <bottom style="medium">
          <color theme="4" tint="0.39997558519241921"/>
        </bottom>
      </border>
    </dxf>
    <dxf>
      <border>
        <bottom style="medium">
          <color theme="4" tint="0.39997558519241921"/>
        </bottom>
      </border>
    </dxf>
    <dxf>
      <border>
        <bottom style="medium">
          <color theme="4"/>
        </bottom>
      </border>
    </dxf>
    <dxf>
      <border>
        <bottom style="medium">
          <color theme="4"/>
        </bottom>
      </border>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border>
        <bottom/>
      </border>
    </dxf>
    <dxf>
      <border>
        <bottom/>
      </border>
    </dxf>
    <dxf>
      <alignment horizontal="left" indent="1"/>
    </dxf>
    <dxf>
      <alignment horizontal="left" indent="1"/>
    </dxf>
    <dxf>
      <alignment vertical="top"/>
    </dxf>
    <dxf>
      <alignment vertical="top"/>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font>
    </dxf>
    <dxf>
      <font>
        <b/>
      </font>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bottom/>
      </border>
      <protection locked="0" hidden="0"/>
    </dxf>
    <dxf>
      <fill>
        <patternFill>
          <bgColor theme="4" tint="0.59999389629810485"/>
        </patternFill>
      </fill>
    </dxf>
    <dxf>
      <fill>
        <patternFill>
          <bgColor theme="4" tint="0.59999389629810485"/>
        </patternFill>
      </fill>
    </dxf>
    <dxf>
      <alignment horizontal="left" indent="1"/>
    </dxf>
    <dxf>
      <alignment horizontal="left" indent="1"/>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numFmt numFmtId="0" formatCode="General"/>
      <fill>
        <patternFill patternType="solid">
          <fgColor indexed="64"/>
          <bgColor theme="4" tint="0.39994506668294322"/>
        </patternFill>
      </fill>
      <alignment horizontal="right" vertical="center" textRotation="0" wrapText="0" indent="1" justifyLastLine="0" shrinkToFit="0" readingOrder="0"/>
      <border diagonalUp="0" diagonalDown="0" outline="0">
        <left/>
        <right/>
        <top style="thick">
          <color theme="0"/>
        </top>
        <bottom style="thick">
          <color theme="0"/>
        </bottom>
      </border>
      <protection locked="0" hidden="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1"/>
        <color theme="3"/>
        <name val="Franklin Gothic Book"/>
        <family val="2"/>
        <scheme val="minor"/>
      </font>
      <fill>
        <patternFill patternType="solid">
          <fgColor indexed="65"/>
          <bgColor theme="6" tint="0.39997558519241921"/>
        </patternFill>
      </fill>
      <alignment horizontal="left" vertical="center" textRotation="0" wrapText="1" indent="1" justifyLastLine="0" shrinkToFit="0" readingOrder="0"/>
    </dxf>
    <dxf>
      <numFmt numFmtId="166" formatCode="_(&quot;$&quot;* #,##0.00_);_(&quot;$&quot;* \(#,##0.00\);_(&quot;$&quot;* &quot;-&quot;??_);_(@_)"/>
    </dxf>
    <dxf>
      <numFmt numFmtId="165" formatCode="_-&quot;Rp&quot;* #,##0.00_-;\-&quot;Rp&quot;* #,##0.00_-;_-&quot;Rp&quot;* &quot;-&quot;??_-;_-@_-"/>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strike val="0"/>
        <outline val="0"/>
        <shadow val="0"/>
        <u val="none"/>
        <vertAlign val="baseline"/>
        <sz val="11"/>
        <color theme="3" tint="0.249977111117893"/>
        <name val="Franklin Gothic Book"/>
        <family val="2"/>
        <scheme val="minor"/>
      </font>
    </dxf>
    <dxf>
      <font>
        <b/>
      </font>
    </dxf>
    <dxf>
      <numFmt numFmtId="165" formatCode="_-&quot;Rp&quot;* #,##0.00_-;\-&quot;Rp&quot;* #,##0.00_-;_-&quot;Rp&quot;* &quot;-&quot;??_-;_-@_-"/>
      <alignment horizontal="left" vertical="center" textRotation="0" wrapText="0" indent="0" justifyLastLine="0" shrinkToFit="0" readingOrder="0"/>
    </dxf>
    <dxf>
      <numFmt numFmtId="165" formatCode="_-&quot;Rp&quot;* #,##0.00_-;\-&quot;Rp&quot;* #,##0.00_-;_-&quot;Rp&quot;* &quot;-&quot;??_-;_-@_-"/>
      <alignment horizontal="left" vertical="center" textRotation="0" wrapText="0" relativeIndent="-1" justifyLastLine="0" shrinkToFit="0" readingOrder="0"/>
    </dxf>
    <dxf>
      <font>
        <b val="0"/>
        <i val="0"/>
        <strike val="0"/>
        <condense val="0"/>
        <extend val="0"/>
        <outline val="0"/>
        <shadow val="0"/>
        <u val="none"/>
        <vertAlign val="baseline"/>
        <sz val="11"/>
        <color theme="1" tint="0.34998626667073579"/>
        <name val="Franklin Gothic Book"/>
        <family val="2"/>
        <scheme val="minor"/>
      </font>
      <numFmt numFmtId="0" formatCode="General"/>
      <alignment horizontal="left" vertical="center" textRotation="0" wrapText="1" indent="1" justifyLastLine="0" shrinkToFit="0" readingOrder="0"/>
      <protection locked="1" hidden="0"/>
    </dxf>
    <dxf>
      <font>
        <b val="0"/>
        <i val="0"/>
        <strike val="0"/>
        <condense val="0"/>
        <extend val="0"/>
        <outline val="0"/>
        <shadow val="0"/>
        <u val="none"/>
        <vertAlign val="baseline"/>
        <sz val="11"/>
        <color theme="1" tint="0.34998626667073579"/>
        <name val="Franklin Gothic Book"/>
        <family val="2"/>
        <scheme val="minor"/>
      </font>
      <numFmt numFmtId="0" formatCode="General"/>
      <alignment horizontal="left" vertical="center" textRotation="0" wrapText="1" indent="1" justifyLastLine="0" shrinkToFit="0" readingOrder="0"/>
      <protection locked="1" hidden="0"/>
    </dxf>
    <dxf>
      <font>
        <b val="0"/>
        <i val="0"/>
        <strike val="0"/>
        <condense val="0"/>
        <extend val="0"/>
        <outline val="0"/>
        <shadow val="0"/>
        <u val="none"/>
        <vertAlign val="baseline"/>
        <sz val="11"/>
        <color theme="1" tint="0.34998626667073579"/>
        <name val="Franklin Gothic Book"/>
        <family val="2"/>
        <scheme val="minor"/>
      </font>
      <numFmt numFmtId="0" formatCode="General"/>
      <alignment horizontal="right" vertical="center" textRotation="0" wrapText="0" indent="1" justifyLastLine="0" shrinkToFit="0" readingOrder="0"/>
      <protection locked="1" hidden="0"/>
    </dxf>
    <dxf>
      <fill>
        <patternFill patternType="solid">
          <fgColor indexed="64"/>
          <bgColor rgb="FFF5F5F5"/>
        </patternFill>
      </fill>
      <border diagonalUp="0" diagonalDown="0" outline="0">
        <left style="medium">
          <color rgb="FFF5F5F5"/>
        </left>
        <right/>
        <top style="medium">
          <color rgb="FFF5F5F5"/>
        </top>
        <bottom/>
      </border>
    </dxf>
    <dxf>
      <fill>
        <patternFill patternType="solid">
          <fgColor indexed="64"/>
          <bgColor rgb="FFF5F5F5"/>
        </patternFill>
      </fill>
      <border diagonalUp="0" diagonalDown="0">
        <left style="medium">
          <color rgb="FFF5F5F5"/>
        </left>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center"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alignment horizontal="right" vertical="bottom" textRotation="0" wrapText="0" indent="1" justifyLastLine="0" shrinkToFit="0" readingOrder="0"/>
      <border diagonalUp="0" diagonalDown="0" outline="0">
        <left style="medium">
          <color rgb="FFF5F5F5"/>
        </left>
        <right style="medium">
          <color rgb="FFF5F5F5"/>
        </right>
        <top style="medium">
          <color rgb="FFF5F5F5"/>
        </top>
        <bottom/>
      </border>
    </dxf>
    <dxf>
      <numFmt numFmtId="170" formatCode="&quot;Rp&quot;#,##0.00"/>
      <alignment horizontal="right" vertical="bottom" textRotation="0" wrapText="0" indent="1" justifyLastLine="0" shrinkToFit="0" readingOrder="0"/>
      <border diagonalUp="0" diagonalDown="0">
        <left style="medium">
          <color rgb="FFF5F5F5"/>
        </left>
        <right style="medium">
          <color rgb="FFF5F5F5"/>
        </right>
        <top style="medium">
          <color rgb="FFF5F5F5"/>
        </top>
        <bottom style="medium">
          <color rgb="FFF5F5F5"/>
        </bottom>
        <vertical style="medium">
          <color rgb="FFF5F5F5"/>
        </vertical>
        <horizontal style="medium">
          <color rgb="FFF5F5F5"/>
        </horizontal>
      </border>
    </dxf>
    <dxf>
      <font>
        <b/>
        <i val="0"/>
        <strike val="0"/>
        <condense val="0"/>
        <extend val="0"/>
        <outline val="0"/>
        <shadow val="0"/>
        <u val="none"/>
        <vertAlign val="baseline"/>
        <sz val="11"/>
        <color theme="1" tint="0.34998626667073579"/>
        <name val="Franklin Gothic Book"/>
        <family val="2"/>
        <scheme val="minor"/>
      </font>
      <border diagonalUp="0" diagonalDown="0" outline="0">
        <left/>
        <right style="medium">
          <color rgb="FFF5F5F5"/>
        </right>
        <top style="medium">
          <color rgb="FFF5F5F5"/>
        </top>
        <bottom/>
      </border>
    </dxf>
    <dxf>
      <font>
        <b/>
        <strike val="0"/>
        <outline val="0"/>
        <shadow val="0"/>
        <u val="none"/>
        <vertAlign val="baseline"/>
        <sz val="11"/>
        <name val="Franklin Gothic Book"/>
        <family val="2"/>
        <scheme val="minor"/>
      </font>
      <border diagonalUp="0" diagonalDown="0">
        <left/>
        <right style="medium">
          <color rgb="FFF5F5F5"/>
        </right>
        <top style="medium">
          <color rgb="FFF5F5F5"/>
        </top>
        <bottom style="medium">
          <color rgb="FFF5F5F5"/>
        </bottom>
        <vertical style="medium">
          <color rgb="FFF5F5F5"/>
        </vertical>
        <horizontal style="medium">
          <color rgb="FFF5F5F5"/>
        </horizontal>
      </border>
    </dxf>
    <dxf>
      <border>
        <top style="medium">
          <color rgb="FFF5F5F5"/>
        </top>
      </border>
    </dxf>
    <dxf>
      <border diagonalUp="0" diagonalDown="0">
        <left style="medium">
          <color rgb="FFF5F5F5"/>
        </left>
        <right style="medium">
          <color rgb="FFF5F5F5"/>
        </right>
        <top style="medium">
          <color rgb="FFF5F5F5"/>
        </top>
        <bottom style="medium">
          <color rgb="FFF5F5F5"/>
        </bottom>
      </border>
    </dxf>
    <dxf>
      <alignment horizontal="center" vertical="center" textRotation="0" wrapText="0" indent="0" justifyLastLine="0" shrinkToFit="0" readingOrder="0"/>
    </dxf>
    <dxf>
      <font>
        <color theme="4"/>
      </font>
    </dxf>
    <dxf>
      <font>
        <b val="0"/>
        <i val="0"/>
        <color theme="1" tint="0.34998626667073579"/>
      </font>
      <border>
        <left/>
        <right/>
        <top style="medium">
          <color theme="0"/>
        </top>
        <bottom style="medium">
          <color theme="0"/>
        </bottom>
        <vertical style="medium">
          <color theme="0"/>
        </vertical>
        <horizontal style="medium">
          <color theme="0"/>
        </horizontal>
      </border>
    </dxf>
    <dxf>
      <font>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79995117038483843"/>
          <bgColor theme="5" tint="0.79998168889431442"/>
        </patternFill>
      </fill>
      <border>
        <left/>
        <right/>
        <top style="medium">
          <color theme="0"/>
        </top>
        <bottom style="medium">
          <color theme="0"/>
        </bottom>
        <vertical style="medium">
          <color theme="0"/>
        </vertical>
        <horizontal style="medium">
          <color theme="0"/>
        </horizontal>
      </border>
    </dxf>
    <dxf>
      <font>
        <b val="0"/>
        <i val="0"/>
        <color theme="1" tint="0.34998626667073579"/>
      </font>
      <fill>
        <patternFill patternType="solid">
          <fgColor theme="4" tint="0.39991454817346722"/>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1" tint="0.34998626667073579"/>
      </font>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0" tint="-0.14999847407452621"/>
          <bgColor theme="0" tint="-0.14999847407452621"/>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theme="4" tint="0.39988402966399123"/>
          <bgColor theme="4" tint="0.79998168889431442"/>
        </patternFill>
      </fill>
      <border>
        <left/>
        <right/>
        <top style="medium">
          <color theme="0"/>
        </top>
        <bottom style="medium">
          <color theme="0"/>
        </bottom>
        <vertical style="medium">
          <color theme="0"/>
        </vertical>
        <horizontal style="medium">
          <color theme="0"/>
        </horizontal>
      </border>
    </dxf>
    <dxf>
      <font>
        <b/>
        <color theme="0"/>
      </font>
    </dxf>
    <dxf>
      <fill>
        <patternFill>
          <bgColor theme="4" tint="0.79998168889431442"/>
        </patternFill>
      </fill>
      <border>
        <left/>
        <right/>
        <top style="medium">
          <color theme="0"/>
        </top>
        <bottom style="medium">
          <color theme="0"/>
        </bottom>
        <vertical style="medium">
          <color theme="0"/>
        </vertical>
        <horizontal style="medium">
          <color theme="0"/>
        </horizontal>
      </border>
    </dxf>
    <dxf>
      <font>
        <b/>
        <i val="0"/>
        <color theme="3"/>
      </font>
      <fill>
        <patternFill>
          <bgColor theme="4" tint="0.39994506668294322"/>
        </patternFill>
      </fill>
      <border>
        <left/>
        <right/>
        <top style="medium">
          <color theme="0"/>
        </top>
        <bottom style="medium">
          <color theme="0"/>
        </bottom>
        <vertical style="medium">
          <color theme="0"/>
        </vertical>
        <horizontal style="medium">
          <color theme="0"/>
        </horizontal>
      </border>
    </dxf>
    <dxf>
      <font>
        <b val="0"/>
        <i val="0"/>
        <color theme="3"/>
      </font>
      <fill>
        <patternFill patternType="solid">
          <fgColor auto="1"/>
          <bgColor theme="4" tint="0.39994506668294322"/>
        </patternFill>
      </fill>
      <border>
        <left/>
        <right style="thick">
          <color theme="0"/>
        </right>
        <top/>
        <bottom style="thick">
          <color theme="1" tint="0.499984740745262"/>
        </bottom>
        <vertical/>
        <horizontal style="thin">
          <color theme="4" tint="-0.249977111117893"/>
        </horizontal>
      </border>
    </dxf>
    <dxf>
      <font>
        <b val="0"/>
        <i val="0"/>
        <strike val="0"/>
        <color theme="1" tint="0.34998626667073579"/>
      </font>
      <fill>
        <patternFill patternType="none">
          <bgColor auto="1"/>
        </patternFill>
      </fill>
      <border>
        <left/>
        <right/>
        <top style="medium">
          <color theme="0"/>
        </top>
        <bottom style="medium">
          <color theme="0"/>
        </bottom>
        <vertical style="medium">
          <color theme="0"/>
        </vertical>
        <horizontal style="medium">
          <color theme="0"/>
        </horizontal>
      </border>
    </dxf>
    <dxf>
      <font>
        <b val="0"/>
        <i val="0"/>
        <color theme="3" tint="0.24994659260841701"/>
      </font>
      <fill>
        <patternFill>
          <bgColor theme="4" tint="0.79998168889431442"/>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4"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3" tint="0.24994659260841701"/>
      </font>
      <fill>
        <patternFill patternType="none">
          <fgColor auto="1"/>
          <bgColor auto="1"/>
        </patternFill>
      </fill>
      <border>
        <left/>
        <right style="medium">
          <color theme="0"/>
        </right>
        <top style="medium">
          <color theme="0"/>
        </top>
        <bottom style="medium">
          <color theme="0"/>
        </bottom>
        <vertical style="medium">
          <color theme="0"/>
        </vertical>
        <horizontal style="medium">
          <color theme="0"/>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5"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5" tint="0.79998168889431442"/>
        </patternFill>
      </fill>
      <border>
        <left/>
        <right/>
        <top style="medium">
          <color theme="0"/>
        </top>
        <bottom style="medium">
          <color theme="0"/>
        </bottom>
        <vertical style="medium">
          <color theme="0"/>
        </vertical>
        <horizontal style="medium">
          <color theme="0"/>
        </horizontal>
      </border>
    </dxf>
    <dxf>
      <font>
        <b/>
        <i val="0"/>
        <sz val="11"/>
        <color theme="1" tint="0.34998626667073579"/>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8"/>
        <color theme="1" tint="0.34998626667073579"/>
        <name val="Franklin Gothic Book"/>
        <scheme val="minor"/>
      </font>
      <fill>
        <patternFill>
          <bgColor theme="2"/>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b/>
        <i val="0"/>
        <sz val="11"/>
        <color theme="1" tint="0.34998626667073579"/>
        <name val="Franklin Gothic Book"/>
        <scheme val="minor"/>
      </font>
      <border>
        <vertical/>
        <horizontal/>
      </border>
    </dxf>
    <dxf>
      <font>
        <color theme="1" tint="0.34998626667073579"/>
      </font>
      <border>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color theme="1" tint="0.34998626667073579"/>
      </font>
      <fill>
        <patternFill>
          <bgColor theme="0"/>
        </patternFill>
      </fill>
      <border>
        <left/>
        <right/>
        <top style="medium">
          <color theme="0"/>
        </top>
        <bottom style="medium">
          <color theme="0"/>
        </bottom>
        <vertical style="medium">
          <color theme="0"/>
        </vertical>
        <horizontal style="medium">
          <color theme="0"/>
        </horizontal>
      </border>
    </dxf>
    <dxf>
      <font>
        <b val="0"/>
        <i val="0"/>
        <color theme="3"/>
      </font>
      <fill>
        <patternFill>
          <bgColor theme="6" tint="0.39994506668294322"/>
        </patternFill>
      </fill>
      <border>
        <left/>
        <right/>
        <top style="medium">
          <color theme="0"/>
        </top>
        <bottom style="thick">
          <color theme="1" tint="0.499984740745262"/>
        </bottom>
        <vertical style="medium">
          <color theme="0"/>
        </vertical>
        <horizontal style="medium">
          <color theme="0"/>
        </horizontal>
      </border>
    </dxf>
    <dxf>
      <font>
        <b val="0"/>
        <i val="0"/>
        <color theme="1" tint="0.34998626667073579"/>
      </font>
      <fill>
        <patternFill patternType="solid">
          <fgColor auto="1"/>
          <bgColor theme="6" tint="0.79998168889431442"/>
        </patternFill>
      </fill>
      <border>
        <left/>
        <right style="medium">
          <color theme="0"/>
        </right>
        <top style="medium">
          <color theme="0"/>
        </top>
        <bottom style="medium">
          <color theme="0"/>
        </bottom>
        <vertical style="medium">
          <color theme="0"/>
        </vertical>
        <horizontal style="medium">
          <color theme="0"/>
        </horizontal>
      </border>
    </dxf>
  </dxfs>
  <tableStyles count="6" defaultTableStyle="Pendapatan" defaultPivotStyle="PivotTable Semi Anggaran">
    <tableStyle name="Daftar Data" pivot="0" count="3" xr9:uid="{9ADD96A2-E921-4DBC-9D9D-5EAE2AB36836}">
      <tableStyleElement type="wholeTable" dxfId="139"/>
      <tableStyleElement type="headerRow" dxfId="138"/>
      <tableStyleElement type="firstRowStripe" dxfId="137"/>
    </tableStyle>
    <tableStyle name="Garis Waktu Anggaran Semi Bulanan" pivot="0" table="0" count="9" xr9:uid="{78037303-E4CE-4C09-A9FB-F30C097E631E}">
      <tableStyleElement type="wholeTable" dxfId="136"/>
      <tableStyleElement type="headerRow" dxfId="135"/>
    </tableStyle>
    <tableStyle name="Pemotong Anggaran Rumah" pivot="0" table="0" count="10" xr9:uid="{A968029C-0F98-49B8-BBDE-B281B749D01E}">
      <tableStyleElement type="wholeTable" dxfId="134"/>
      <tableStyleElement type="headerRow" dxfId="133"/>
    </tableStyle>
    <tableStyle name="Pendapatan" pivot="0" count="3" xr9:uid="{62A6B39C-A35F-4999-8304-8102DD0088E7}">
      <tableStyleElement type="wholeTable" dxfId="132"/>
      <tableStyleElement type="headerRow" dxfId="131"/>
      <tableStyleElement type="firstRowStripe" dxfId="130"/>
    </tableStyle>
    <tableStyle name="Pengeluaran" pivot="0" count="3" xr9:uid="{14F77FDA-5907-4258-B895-B776BEB3D108}">
      <tableStyleElement type="wholeTable" dxfId="129"/>
      <tableStyleElement type="headerRow" dxfId="128"/>
      <tableStyleElement type="firstRowStripe" dxfId="127"/>
    </tableStyle>
    <tableStyle name="PivotTable Semi Anggaran" table="0" count="12" xr9:uid="{D02FD57A-1E8A-4F25-B099-EE9F43735A45}">
      <tableStyleElement type="wholeTable" dxfId="126"/>
      <tableStyleElement type="headerRow" dxfId="125"/>
      <tableStyleElement type="totalRow" dxfId="124"/>
      <tableStyleElement type="firstRowStripe" dxfId="123"/>
      <tableStyleElement type="firstHeaderCell" dxfId="122"/>
      <tableStyleElement type="firstSubtotalRow" dxfId="121"/>
      <tableStyleElement type="secondSubtotalRow" dxfId="120"/>
      <tableStyleElement type="firstColumnSubheading" dxfId="119"/>
      <tableStyleElement type="firstRowSubheading" dxfId="118"/>
      <tableStyleElement type="secondRowSubheading" dxfId="117"/>
      <tableStyleElement type="pageFieldLabels" dxfId="116"/>
      <tableStyleElement type="pageFieldValues" dxfId="115"/>
    </tableStyle>
  </tableStyles>
  <colors>
    <mruColors>
      <color rgb="FFF7F7F7"/>
      <color rgb="FFF5F5F5"/>
      <color rgb="FFFEFCF4"/>
      <color rgb="FFE7E98F"/>
    </mruColors>
  </colors>
  <extLst>
    <ext xmlns:x14="http://schemas.microsoft.com/office/spreadsheetml/2009/9/main" uri="{46F421CA-312F-682f-3DD2-61675219B42D}">
      <x14:dxfs count="8">
        <dxf>
          <font>
            <b/>
            <i val="0"/>
            <sz val="8"/>
            <color theme="0" tint="-0.24994659260841701"/>
            <name val="Franklin Gothic Book"/>
            <scheme val="minor"/>
          </font>
          <fill>
            <patternFill patternType="solid">
              <fgColor auto="1"/>
              <bgColor theme="0" tint="-0.14996795556505021"/>
            </patternFill>
          </fill>
          <border>
            <left style="thin">
              <color theme="5"/>
            </left>
            <right style="thin">
              <color theme="5"/>
            </right>
            <top style="thin">
              <color theme="5"/>
            </top>
            <bottom style="thin">
              <color theme="5"/>
            </bottom>
            <vertical/>
            <horizontal/>
          </border>
        </dxf>
        <dxf>
          <font>
            <color theme="0" tint="-0.24994659260841701"/>
          </font>
          <fill>
            <patternFill>
              <bgColor theme="0" tint="-0.14996795556505021"/>
            </patternFill>
          </fill>
        </dxf>
        <dxf>
          <font>
            <b/>
            <i val="0"/>
            <sz val="8"/>
            <color theme="3"/>
            <name val="Franklin Gothic Book"/>
            <scheme val="minor"/>
          </font>
          <fill>
            <patternFill patternType="solid">
              <fgColor auto="1"/>
              <bgColor theme="4" tint="0.79998168889431442"/>
            </patternFill>
          </fill>
          <border>
            <left style="thin">
              <color theme="5"/>
            </left>
            <right style="thin">
              <color theme="5"/>
            </right>
            <top style="thin">
              <color theme="5"/>
            </top>
            <bottom style="thin">
              <color theme="5"/>
            </bottom>
            <vertical/>
            <horizontal/>
          </border>
        </dxf>
        <dxf>
          <font>
            <color theme="3"/>
          </font>
          <fill>
            <patternFill>
              <bgColor theme="4" tint="0.79998168889431442"/>
            </patternFill>
          </fill>
        </dxf>
        <dxf>
          <font>
            <b/>
            <i val="0"/>
            <sz val="8"/>
            <color theme="0" tint="-0.24994659260841701"/>
            <name val="Franklin Gothic Book"/>
            <scheme val="minor"/>
          </font>
          <fill>
            <patternFill patternType="solid">
              <fgColor theme="4" tint="0.79989013336588644"/>
              <bgColor theme="0" tint="-0.14996795556505021"/>
            </patternFill>
          </fill>
          <border>
            <left style="thin">
              <color theme="0"/>
            </left>
            <right style="thin">
              <color theme="0"/>
            </right>
            <top style="thin">
              <color theme="0"/>
            </top>
            <bottom style="thin">
              <color theme="0"/>
            </bottom>
            <vertical/>
            <horizontal/>
          </border>
        </dxf>
        <dxf>
          <font>
            <b/>
            <i val="0"/>
            <sz val="8"/>
            <color theme="1" tint="0.34998626667073579"/>
            <name val="Franklin Gothic Book"/>
            <scheme val="minor"/>
          </font>
          <fill>
            <patternFill patternType="solid">
              <fgColor auto="1"/>
              <bgColor theme="4" tint="0.79998168889431442"/>
            </patternFill>
          </fill>
          <border>
            <left style="thin">
              <color theme="4"/>
            </left>
            <right style="thin">
              <color theme="4"/>
            </right>
            <top style="thin">
              <color theme="4"/>
            </top>
            <bottom style="thin">
              <color theme="4"/>
            </bottom>
            <vertical/>
            <horizontal/>
          </border>
        </dxf>
        <dxf>
          <font>
            <color theme="0" tint="-0.24994659260841701"/>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dxf>
          <font>
            <b/>
            <i val="0"/>
            <sz val="8"/>
            <color theme="1" tint="0.34998626667073579"/>
            <name val="Franklin Gothic Book"/>
            <scheme val="minor"/>
          </font>
          <fill>
            <patternFill patternType="solid">
              <fgColor rgb="FFFFFFFF"/>
              <bgColor theme="0" tint="-0.14996795556505021"/>
            </patternFill>
          </fill>
          <border>
            <left style="thin">
              <color theme="6"/>
            </left>
            <right style="thin">
              <color theme="6"/>
            </right>
            <top style="thin">
              <color theme="6"/>
            </top>
            <bottom style="thin">
              <color theme="6"/>
            </bottom>
            <vertical/>
            <horizontal/>
          </border>
        </dxf>
      </x14:dxfs>
    </ext>
    <ext xmlns:x14="http://schemas.microsoft.com/office/spreadsheetml/2009/9/main" uri="{EB79DEF2-80B8-43e5-95BD-54CBDDF9020C}">
      <x14:slicerStyles defaultSlicerStyle="Pemotong Anggaran Rumah">
        <x14:slicerStyle name="Pemotong Anggaran Rumah">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gradientFill degree="90">
              <stop position="0">
                <color theme="0" tint="-0.14999847407452621"/>
              </stop>
              <stop position="1">
                <color theme="0" tint="-0.14999847407452621"/>
              </stop>
            </gradientFill>
          </fill>
          <border>
            <vertical/>
            <horizontal/>
          </border>
        </dxf>
        <dxf>
          <fill>
            <gradientFill degree="90">
              <stop position="0">
                <color theme="4" tint="0.59999389629810485"/>
              </stop>
              <stop position="1">
                <color theme="4"/>
              </stop>
            </gradientFill>
          </fill>
          <border>
            <vertical/>
            <horizontal/>
          </border>
        </dxf>
        <dxf>
          <font>
            <sz val="9"/>
            <color theme="1" tint="0.34998626667073579"/>
          </font>
          <border>
            <left/>
            <right/>
            <top/>
            <bottom/>
            <vertical/>
            <horizontal/>
          </border>
        </dxf>
        <dxf>
          <font>
            <sz val="9"/>
            <color theme="1" tint="0.34998626667073579"/>
          </font>
          <border>
            <left/>
            <right/>
            <top/>
            <bottom/>
            <vertical/>
            <horizontal/>
          </border>
        </dxf>
        <dxf>
          <font>
            <b/>
            <i val="0"/>
            <sz val="9"/>
            <color theme="1" tint="0.34998626667073579"/>
          </font>
          <border>
            <left/>
            <right/>
            <top/>
            <bottom/>
            <vertical/>
            <horizontal/>
          </border>
        </dxf>
        <dxf>
          <font>
            <b/>
            <i val="0"/>
            <sz val="10"/>
            <color theme="1" tint="0.34998626667073579"/>
          </font>
          <border>
            <left/>
            <right/>
            <top/>
            <bottom/>
            <vertical/>
            <horizontal/>
          </border>
        </dxf>
      </x15:dxfs>
    </ext>
    <ext xmlns:x15="http://schemas.microsoft.com/office/spreadsheetml/2010/11/main" uri="{9260A510-F301-46a8-8635-F512D64BE5F5}">
      <x15:timelineStyles defaultTimelineStyle="Garis Waktu Anggaran Semi Bulanan">
        <x15:timelineStyle name="Garis Waktu Anggaran Semi Bulanan">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&#65279;<?xml version="1.0" encoding="utf-8"?><Relationships xmlns="http://schemas.openxmlformats.org/package/2006/relationships"><Relationship Type="http://schemas.microsoft.com/office/2007/relationships/slicerCache" Target="/xl/slicerCaches/slicerCache1.xml" Id="rId8" /><Relationship Type="http://schemas.openxmlformats.org/officeDocument/2006/relationships/sharedStrings" Target="/xl/sharedStrings.xml" Id="rId13" /><Relationship Type="http://schemas.openxmlformats.org/officeDocument/2006/relationships/worksheet" Target="/xl/worksheets/sheet31.xml" Id="rId3" /><Relationship Type="http://schemas.openxmlformats.org/officeDocument/2006/relationships/pivotCacheDefinition" Target="/xl/pivotCache/pivotCacheDefinition11.xml" Id="rId7" /><Relationship Type="http://schemas.openxmlformats.org/officeDocument/2006/relationships/styles" Target="/xl/styles.xml" Id="rId12" /><Relationship Type="http://schemas.openxmlformats.org/officeDocument/2006/relationships/customXml" Target="/customXml/item3.xml" Id="rId17" /><Relationship Type="http://schemas.openxmlformats.org/officeDocument/2006/relationships/worksheet" Target="/xl/worksheets/sheet22.xml" Id="rId2" /><Relationship Type="http://schemas.openxmlformats.org/officeDocument/2006/relationships/customXml" Target="/customXml/item22.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theme" Target="/xl/theme/theme11.xml" Id="rId11" /><Relationship Type="http://schemas.openxmlformats.org/officeDocument/2006/relationships/worksheet" Target="/xl/worksheets/sheet55.xml" Id="rId5" /><Relationship Type="http://schemas.openxmlformats.org/officeDocument/2006/relationships/customXml" Target="/customXml/item13.xml" Id="rId15" /><Relationship Type="http://schemas.microsoft.com/office/2011/relationships/timelineCache" Target="/xl/timelineCaches/timelineCache1.xml" Id="rId10" /><Relationship Type="http://schemas.openxmlformats.org/officeDocument/2006/relationships/worksheet" Target="/xl/worksheets/sheet46.xml" Id="rId4" /><Relationship Type="http://schemas.microsoft.com/office/2007/relationships/slicerCache" Target="/xl/slicerCaches/slicerCache22.xml" Id="rId9" /><Relationship Type="http://schemas.openxmlformats.org/officeDocument/2006/relationships/calcChain" Target="/xl/calcChain.xml" Id="rId14" /></Relationships>
</file>

<file path=xl/charts/_rels/chart12.xml.rels>&#65279;<?xml version="1.0" encoding="utf-8"?><Relationships xmlns="http://schemas.openxmlformats.org/package/2006/relationships"><Relationship Type="http://schemas.microsoft.com/office/2011/relationships/chartColorStyle" Target="/xl/charts/colors12.xml" Id="rId2" /><Relationship Type="http://schemas.microsoft.com/office/2011/relationships/chartStyle" Target="/xl/charts/style12.xml" Id="rId1" /></Relationships>
</file>

<file path=xl/charts/_rels/chart21.xml.rels>&#65279;<?xml version="1.0" encoding="utf-8"?><Relationships xmlns="http://schemas.openxmlformats.org/package/2006/relationships"><Relationship Type="http://schemas.microsoft.com/office/2011/relationships/chartColorStyle" Target="/xl/charts/colors2.xml" Id="rId2" /><Relationship Type="http://schemas.microsoft.com/office/2011/relationships/chartStyle" Target="/xl/charts/style2.xml" Id="rId1" /></Relationships>
</file>

<file path=xl/charts/_rels/chart33.xml.rels>&#65279;<?xml version="1.0" encoding="utf-8"?><Relationships xmlns="http://schemas.openxmlformats.org/package/2006/relationships"><Relationship Type="http://schemas.microsoft.com/office/2011/relationships/chartColorStyle" Target="/xl/charts/colors33.xml" Id="rId2" /><Relationship Type="http://schemas.microsoft.com/office/2011/relationships/chartStyle" Target="/xl/charts/style33.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4.5341919618460902E-2"/>
          <c:y val="0"/>
          <c:w val="0.90931616076307797"/>
          <c:h val="0.80235001801069095"/>
        </c:manualLayout>
      </c:layout>
      <c:barChart>
        <c:barDir val="bar"/>
        <c:grouping val="stacked"/>
        <c:varyColors val="0"/>
        <c:ser>
          <c:idx val="0"/>
          <c:order val="0"/>
          <c:tx>
            <c:strRef>
              <c:f>Dasbor!$B$3</c:f>
              <c:strCache>
                <c:ptCount val="1"/>
                <c:pt idx="0">
                  <c:v>TOTAL BULAN</c:v>
                </c:pt>
              </c:strCache>
            </c:strRef>
          </c:tx>
          <c:spPr>
            <a:solidFill>
              <a:schemeClr val="dk1">
                <a:tint val="88500"/>
                <a:alpha val="70000"/>
              </a:schemeClr>
            </a:solidFill>
            <a:ln>
              <a:noFill/>
            </a:ln>
            <a:effectLst/>
          </c:spPr>
          <c:invertIfNegative val="0"/>
          <c:dPt>
            <c:idx val="0"/>
            <c:invertIfNegative val="0"/>
            <c:bubble3D val="0"/>
            <c:spPr>
              <a:solidFill>
                <a:schemeClr val="bg1"/>
              </a:solidFill>
              <a:ln>
                <a:noFill/>
              </a:ln>
              <a:effectLst/>
            </c:spPr>
            <c:extLst>
              <c:ext xmlns:c16="http://schemas.microsoft.com/office/drawing/2014/chart" uri="{C3380CC4-5D6E-409C-BE32-E72D297353CC}">
                <c16:uniqueId val="{00000001-6A13-4EC3-9B00-29EEAEB2F423}"/>
              </c:ext>
            </c:extLst>
          </c:dPt>
          <c:dPt>
            <c:idx val="1"/>
            <c:invertIfNegative val="0"/>
            <c:bubble3D val="0"/>
            <c:spPr>
              <a:solidFill>
                <a:schemeClr val="bg1"/>
              </a:solidFill>
              <a:ln>
                <a:noFill/>
              </a:ln>
              <a:effectLst/>
            </c:spPr>
            <c:extLst>
              <c:ext xmlns:c16="http://schemas.microsoft.com/office/drawing/2014/chart" uri="{C3380CC4-5D6E-409C-BE32-E72D297353CC}">
                <c16:uniqueId val="{00000003-6A13-4EC3-9B00-29EEAEB2F423}"/>
              </c:ext>
            </c:extLst>
          </c:dPt>
          <c:dLbls>
            <c:dLbl>
              <c:idx val="0"/>
              <c:tx>
                <c:strRef>
                  <c:f>Dasbor!$D$4</c:f>
                  <c:strCache>
                    <c:ptCount val="1"/>
                    <c:pt idx="0">
                      <c:v>Rp0</c:v>
                    </c:pt>
                  </c:strCache>
                </c:strRef>
              </c:tx>
              <c:numFmt formatCode="&quot;Rp&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{1E405616-FAFC-48A1-AC42-430445731BE8}</c15:txfldGUID>
                      <c15:f>Dasbor!$D$4</c15:f>
                      <c15:dlblFieldTableCache>
                        <c:ptCount val="1"/>
                        <c:pt idx="0">
                          <c:v>Rp0</c:v>
                        </c:pt>
                      </c15:dlblFieldTableCache>
                    </c15:dlblFTEntry>
                  </c15:dlblFieldTable>
                  <c15:showDataLabelsRange val="0"/>
                </c:ext>
                <c:ext xmlns:c16="http://schemas.microsoft.com/office/drawing/2014/chart" uri="{C3380CC4-5D6E-409C-BE32-E72D297353CC}">
                  <c16:uniqueId val="{00000001-6A13-4EC3-9B00-29EEAEB2F423}"/>
                </c:ext>
              </c:extLst>
            </c:dLbl>
            <c:dLbl>
              <c:idx val="1"/>
              <c:tx>
                <c:strRef>
                  <c:f>Dasbor!$D$5</c:f>
                  <c:strCache>
                    <c:ptCount val="1"/>
                    <c:pt idx="0">
                      <c:v>Rp0</c:v>
                    </c:pt>
                  </c:strCache>
                </c:strRef>
              </c:tx>
              <c:numFmt formatCode="&quot;Rp&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{6695E8EA-F2BC-49C7-B69C-38BD411848A2}</c15:txfldGUID>
                      <c15:f>Dasbor!$D$5</c15:f>
                      <c15:dlblFieldTableCache>
                        <c:ptCount val="1"/>
                        <c:pt idx="0">
                          <c:v>Rp0</c:v>
                        </c:pt>
                      </c15:dlblFieldTableCache>
                    </c15:dlblFTEntry>
                  </c15:dlblFieldTable>
                  <c15:showDataLabelsRange val="0"/>
                </c:ext>
                <c:ext xmlns:c16="http://schemas.microsoft.com/office/drawing/2014/chart" uri="{C3380CC4-5D6E-409C-BE32-E72D297353CC}">
                  <c16:uniqueId val="{00000003-6A13-4EC3-9B00-29EEAEB2F42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Dasbor!$B$4:$B$5</c:f>
              <c:strCache>
                <c:ptCount val="2"/>
                <c:pt idx="0">
                  <c:v>PENDAPATAN</c:v>
                </c:pt>
                <c:pt idx="1">
                  <c:v>PENGELUARAN</c:v>
                </c:pt>
              </c:strCache>
            </c:strRef>
          </c:cat>
          <c:val>
            <c:numRef>
              <c:f>Dasbor!$D$4:$D$5</c:f>
              <c:numCache>
                <c:formatCode>"Rp"#,##0</c:formatCode>
                <c:ptCount val="2"/>
                <c:pt idx="0">
                  <c:v>0</c:v>
                </c:pt>
                <c:pt idx="1">
                  <c:v>0</c:v>
                </c:pt>
              </c:numCache>
            </c:numRef>
          </c:val>
          <c:extLst>
            <c:ext xmlns:c16="http://schemas.microsoft.com/office/drawing/2014/chart" uri="{C3380CC4-5D6E-409C-BE32-E72D297353CC}">
              <c16:uniqueId val="{00000004-6A13-4EC3-9B00-29EEAEB2F423}"/>
            </c:ext>
          </c:extLst>
        </c:ser>
        <c:dLbls>
          <c:dLblPos val="inBase"/>
          <c:showLegendKey val="0"/>
          <c:showVal val="1"/>
          <c:showCatName val="0"/>
          <c:showSerName val="0"/>
          <c:showPercent val="0"/>
          <c:showBubbleSize val="0"/>
        </c:dLbls>
        <c:gapWidth val="50"/>
        <c:overlap val="100"/>
        <c:axId val="-1860767168"/>
        <c:axId val="-1860764416"/>
      </c:barChart>
      <c:catAx>
        <c:axId val="-1860767168"/>
        <c:scaling>
          <c:orientation val="minMax"/>
        </c:scaling>
        <c:delete val="1"/>
        <c:axPos val="l"/>
        <c:numFmt formatCode="General" sourceLinked="0"/>
        <c:majorTickMark val="none"/>
        <c:minorTickMark val="none"/>
        <c:tickLblPos val="nextTo"/>
        <c:crossAx val="-1860764416"/>
        <c:crosses val="autoZero"/>
        <c:auto val="1"/>
        <c:lblAlgn val="ctr"/>
        <c:lblOffset val="100"/>
        <c:noMultiLvlLbl val="0"/>
      </c:catAx>
      <c:valAx>
        <c:axId val="-1860764416"/>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Rp&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6076716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3.73988456500738E-2"/>
          <c:y val="8.7619215119552705E-3"/>
          <c:w val="0.88491656019730502"/>
          <c:h val="0.861900469704318"/>
        </c:manualLayout>
      </c:layout>
      <c:barChart>
        <c:barDir val="bar"/>
        <c:grouping val="stacked"/>
        <c:varyColors val="0"/>
        <c:ser>
          <c:idx val="0"/>
          <c:order val="0"/>
          <c:tx>
            <c:strRef>
              <c:f>Dasbor!$I$3</c:f>
              <c:strCache>
                <c:ptCount val="1"/>
                <c:pt idx="0">
                  <c:v>TOTAL TAHUNAN</c:v>
                </c:pt>
              </c:strCache>
            </c:strRef>
          </c:tx>
          <c:spPr>
            <a:solidFill>
              <a:schemeClr val="bg1"/>
            </a:solidFill>
            <a:ln>
              <a:noFill/>
            </a:ln>
            <a:effectLst/>
          </c:spPr>
          <c:invertIfNegative val="0"/>
          <c:dPt>
            <c:idx val="0"/>
            <c:invertIfNegative val="0"/>
            <c:bubble3D val="0"/>
            <c:extLst>
              <c:ext xmlns:c16="http://schemas.microsoft.com/office/drawing/2014/chart" uri="{C3380CC4-5D6E-409C-BE32-E72D297353CC}">
                <c16:uniqueId val="{00000001-E547-40B9-8668-D8C6190539C6}"/>
              </c:ext>
            </c:extLst>
          </c:dPt>
          <c:dPt>
            <c:idx val="1"/>
            <c:invertIfNegative val="0"/>
            <c:bubble3D val="0"/>
            <c:extLst>
              <c:ext xmlns:c16="http://schemas.microsoft.com/office/drawing/2014/chart" uri="{C3380CC4-5D6E-409C-BE32-E72D297353CC}">
                <c16:uniqueId val="{00000003-E547-40B9-8668-D8C6190539C6}"/>
              </c:ext>
            </c:extLst>
          </c:dPt>
          <c:dLbls>
            <c:dLbl>
              <c:idx val="0"/>
              <c:tx>
                <c:strRef>
                  <c:f>Dasbor!$L$4</c:f>
                  <c:strCache>
                    <c:ptCount val="1"/>
                    <c:pt idx="0">
                      <c:v>Rp10,742</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{5014012F-C50D-4EB4-BA17-589F25112709}</c15:txfldGUID>
                      <c15:f>Dasbor!$L$4</c15:f>
                      <c15:dlblFieldTableCache>
                        <c:ptCount val="1"/>
                        <c:pt idx="0">
                          <c:v>Rp10,742</c:v>
                        </c:pt>
                      </c15:dlblFieldTableCache>
                    </c15:dlblFTEntry>
                  </c15:dlblFieldTable>
                  <c15:showDataLabelsRange val="0"/>
                </c:ext>
                <c:ext xmlns:c16="http://schemas.microsoft.com/office/drawing/2014/chart" uri="{C3380CC4-5D6E-409C-BE32-E72D297353CC}">
                  <c16:uniqueId val="{00000001-E547-40B9-8668-D8C6190539C6}"/>
                </c:ext>
              </c:extLst>
            </c:dLbl>
            <c:dLbl>
              <c:idx val="1"/>
              <c:tx>
                <c:strRef>
                  <c:f>Dasbor!$L$5</c:f>
                  <c:strCache>
                    <c:ptCount val="1"/>
                    <c:pt idx="0">
                      <c:v>Rp13,200</c:v>
                    </c:pt>
                  </c:strCache>
                </c:strRef>
              </c:tx>
              <c:dLblPos val="inBase"/>
              <c:showLegendKey val="0"/>
              <c:showVal val="1"/>
              <c:showCatName val="0"/>
              <c:showSerName val="0"/>
              <c:showPercent val="0"/>
              <c:showBubbleSize val="0"/>
              <c:separator>, </c:separator>
              <c:extLst>
                <c:ext xmlns:c15="http://schemas.microsoft.com/office/drawing/2012/chart" uri="{CE6537A1-D6FC-4f65-9D91-7224C49458BB}">
                  <c15:dlblFieldTable>
                    <c15:dlblFTEntry>
                      <c15:txfldGUID>{486E3807-48B9-4B9B-AC0B-3232D3C2C86E}</c15:txfldGUID>
                      <c15:f>Dasbor!$L$5</c15:f>
                      <c15:dlblFieldTableCache>
                        <c:ptCount val="1"/>
                        <c:pt idx="0">
                          <c:v>Rp13,200</c:v>
                        </c:pt>
                      </c15:dlblFieldTableCache>
                    </c15:dlblFTEntry>
                  </c15:dlblFieldTable>
                  <c15:showDataLabelsRange val="0"/>
                </c:ext>
                <c:ext xmlns:c16="http://schemas.microsoft.com/office/drawing/2014/chart" uri="{C3380CC4-5D6E-409C-BE32-E72D297353CC}">
                  <c16:uniqueId val="{00000003-E547-40B9-8668-D8C6190539C6}"/>
                </c:ext>
              </c:extLst>
            </c:dLbl>
            <c:numFmt formatCode="&quot;Rp&quot;#,##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inBase"/>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Dasbor!$I$4:$J$5</c:f>
              <c:strCache>
                <c:ptCount val="2"/>
                <c:pt idx="0">
                  <c:v>PENDAPATAN</c:v>
                </c:pt>
                <c:pt idx="1">
                  <c:v>PENGELUARAN</c:v>
                </c:pt>
              </c:strCache>
            </c:strRef>
          </c:cat>
          <c:val>
            <c:numRef>
              <c:f>Dasbor!$L$4:$L$5</c:f>
              <c:numCache>
                <c:formatCode>"Rp"#,##0</c:formatCode>
                <c:ptCount val="2"/>
                <c:pt idx="0">
                  <c:v>10742</c:v>
                </c:pt>
                <c:pt idx="1">
                  <c:v>13200</c:v>
                </c:pt>
              </c:numCache>
            </c:numRef>
          </c:val>
          <c:extLst>
            <c:ext xmlns:c16="http://schemas.microsoft.com/office/drawing/2014/chart" uri="{C3380CC4-5D6E-409C-BE32-E72D297353CC}">
              <c16:uniqueId val="{00000004-E547-40B9-8668-D8C6190539C6}"/>
            </c:ext>
          </c:extLst>
        </c:ser>
        <c:dLbls>
          <c:dLblPos val="inBase"/>
          <c:showLegendKey val="0"/>
          <c:showVal val="1"/>
          <c:showCatName val="0"/>
          <c:showSerName val="0"/>
          <c:showPercent val="0"/>
          <c:showBubbleSize val="0"/>
        </c:dLbls>
        <c:gapWidth val="50"/>
        <c:overlap val="100"/>
        <c:axId val="-1860741872"/>
        <c:axId val="-1860739120"/>
      </c:barChart>
      <c:catAx>
        <c:axId val="-1860741872"/>
        <c:scaling>
          <c:orientation val="minMax"/>
        </c:scaling>
        <c:delete val="1"/>
        <c:axPos val="l"/>
        <c:numFmt formatCode="General" sourceLinked="0"/>
        <c:majorTickMark val="none"/>
        <c:minorTickMark val="none"/>
        <c:tickLblPos val="nextTo"/>
        <c:crossAx val="-1860739120"/>
        <c:crosses val="autoZero"/>
        <c:auto val="1"/>
        <c:lblAlgn val="ctr"/>
        <c:lblOffset val="100"/>
        <c:noMultiLvlLbl val="0"/>
      </c:catAx>
      <c:valAx>
        <c:axId val="-1860739120"/>
        <c:scaling>
          <c:orientation val="minMax"/>
        </c:scaling>
        <c:delete val="0"/>
        <c:axPos val="b"/>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quot;Rp&quot;#,##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607418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pivotSource>
    <c:name>[Office_65244213_TF03428919_Win32.xltx]PivotTable Kategori!CategoryTotals</c:name>
    <c:fmtId val="2"/>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1"/>
          <c:showCatName val="1"/>
          <c:showSerName val="0"/>
          <c:showPercent val="0"/>
          <c:showBubbleSize val="0"/>
          <c:separator>
</c:separator>
          <c:extLst>
            <c:ext xmlns:c15="http://schemas.microsoft.com/office/drawing/2012/chart" uri="{CE6537A1-D6FC-4f65-9D91-7224C49458BB}"/>
          </c:extLst>
        </c:dLbl>
      </c:pivotFmt>
      <c:pivotFmt>
        <c:idx val="2"/>
        <c:dLbl>
          <c:idx val="0"/>
          <c:layout>
            <c:manualLayout>
              <c:x val="0.101993131563412"/>
              <c:y val="-0.157010992992083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3"/>
        <c:dLbl>
          <c:idx val="0"/>
          <c:layout>
            <c:manualLayout>
              <c:x val="-9.4295536728437296E-2"/>
              <c:y val="-0.14642598222857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4"/>
        <c:dLbl>
          <c:idx val="0"/>
          <c:layout>
            <c:manualLayout>
              <c:x val="-0.128934713485823"/>
              <c:y val="-0.132312634543891"/>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6"/>
        <c:dLbl>
          <c:idx val="0"/>
          <c:layout>
            <c:manualLayout>
              <c:x val="-0.203986263126824"/>
              <c:y val="-0.109378444556283"/>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7"/>
        <c:dLbl>
          <c:idx val="0"/>
          <c:layout>
            <c:manualLayout>
              <c:x val="-0.138234256600233"/>
              <c:y val="-7.0566738423408507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8"/>
        <c:dLbl>
          <c:idx val="0"/>
          <c:layout>
            <c:manualLayout>
              <c:x val="-2.8865980631154298E-2"/>
              <c:y val="-0.15524682453149899"/>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9"/>
        <c:dLbl>
          <c:idx val="0"/>
          <c:layout>
            <c:manualLayout>
              <c:x val="0.19821306700059299"/>
              <c:y val="-8.4680086108090205E-2"/>
            </c:manualLayout>
          </c:layout>
          <c:showLegendKey val="0"/>
          <c:showVal val="1"/>
          <c:showCatName val="1"/>
          <c:showSerName val="0"/>
          <c:showPercent val="0"/>
          <c:showBubbleSize val="0"/>
          <c:separator>
</c:separator>
          <c:extLst>
            <c:ext xmlns:c15="http://schemas.microsoft.com/office/drawing/2012/chart" uri="{CE6537A1-D6FC-4f65-9D91-7224C49458BB}"/>
          </c:extLst>
        </c:dLbl>
      </c:pivotFmt>
      <c:pivotFmt>
        <c:idx val="10"/>
      </c:pivotFmt>
      <c:pivotFmt>
        <c:idx val="11"/>
      </c:pivotFmt>
      <c:pivotFmt>
        <c:idx val="12"/>
      </c:pivotFmt>
      <c:pivotFmt>
        <c:idx val="13"/>
      </c:pivotFmt>
      <c:pivotFmt>
        <c:idx val="14"/>
      </c:pivotFmt>
      <c:pivotFmt>
        <c:idx val="15"/>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16"/>
      </c:pivotFmt>
      <c:pivotFmt>
        <c:idx val="17"/>
      </c:pivotFmt>
      <c:pivotFmt>
        <c:idx val="18"/>
      </c:pivotFmt>
      <c:pivotFmt>
        <c:idx val="19"/>
      </c:pivotFmt>
      <c:pivotFmt>
        <c:idx val="20"/>
        <c:dLbl>
          <c:idx val="0"/>
          <c:showLegendKey val="1"/>
          <c:showVal val="1"/>
          <c:showCatName val="1"/>
          <c:showSerName val="1"/>
          <c:showPercent val="1"/>
          <c:showBubbleSize val="1"/>
          <c:extLst>
            <c:ext xmlns:c15="http://schemas.microsoft.com/office/drawing/2012/chart" uri="{CE6537A1-D6FC-4f65-9D91-7224C49458BB}"/>
          </c:extLst>
        </c:dLbl>
      </c:pivotFmt>
      <c:pivotFmt>
        <c:idx val="21"/>
        <c:dLbl>
          <c:idx val="0"/>
          <c:showLegendKey val="0"/>
          <c:showVal val="1"/>
          <c:showCatName val="1"/>
          <c:showSerName val="0"/>
          <c:showPercent val="0"/>
          <c:showBubbleSize val="1"/>
          <c:extLst>
            <c:ext xmlns:c15="http://schemas.microsoft.com/office/drawing/2012/chart" uri="{CE6537A1-D6FC-4f65-9D91-7224C49458BB}"/>
          </c:extLst>
        </c:dLbl>
      </c:pivotFmt>
      <c:pivotFmt>
        <c:idx val="2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23"/>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24"/>
        <c:dLbl>
          <c:idx val="0"/>
          <c:layout>
            <c:manualLayout>
              <c:x val="-0.16753559223738601"/>
              <c:y val="-5.1160885356971102E-2"/>
            </c:manualLayout>
          </c:layout>
          <c:showLegendKey val="1"/>
          <c:showVal val="1"/>
          <c:showCatName val="1"/>
          <c:showSerName val="0"/>
          <c:showPercent val="0"/>
          <c:showBubbleSize val="1"/>
          <c:separator> </c:separator>
          <c:extLst>
            <c:ext xmlns:c15="http://schemas.microsoft.com/office/drawing/2012/chart" uri="{CE6537A1-D6FC-4f65-9D91-7224C49458BB}"/>
          </c:extLst>
        </c:dLbl>
      </c:pivotFmt>
      <c:pivotFmt>
        <c:idx val="25"/>
        <c:dLbl>
          <c:idx val="0"/>
          <c:layout>
            <c:manualLayout>
              <c:x val="-0.198957482871196"/>
              <c:y val="-8.7326338798968006E-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8.5725494683922404E-2"/>
                  <c:h val="7.01625076974004E-2"/>
                </c:manualLayout>
              </c15:layout>
            </c:ext>
          </c:extLst>
        </c:dLbl>
      </c:pivotFmt>
      <c:pivotFmt>
        <c:idx val="26"/>
        <c:dLbl>
          <c:idx val="0"/>
          <c:layout>
            <c:manualLayout>
              <c:x val="-0.114458165821653"/>
              <c:y val="-0.1331947187741830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7.6676869893673602E-2"/>
                  <c:h val="6.6634170776229906E-2"/>
                </c:manualLayout>
              </c15:layout>
            </c:ext>
          </c:extLst>
        </c:dLbl>
      </c:pivotFmt>
      <c:pivotFmt>
        <c:idx val="27"/>
        <c:dLbl>
          <c:idx val="0"/>
          <c:layout>
            <c:manualLayout>
              <c:x val="-7.0672156077799406E-2"/>
              <c:y val="-0.108496360325991"/>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40025469557926"/>
                  <c:h val="6.6634170776229906E-2"/>
                </c:manualLayout>
              </c15:layout>
            </c:ext>
          </c:extLst>
        </c:dLbl>
      </c:pivotFmt>
      <c:pivotFmt>
        <c:idx val="28"/>
        <c:dLbl>
          <c:idx val="0"/>
          <c:layout>
            <c:manualLayout>
              <c:x val="0.111385463383488"/>
              <c:y val="-0.10496802340482"/>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0.13852903927603299"/>
                  <c:h val="7.3690844618570797E-2"/>
                </c:manualLayout>
              </c15:layout>
            </c:ext>
          </c:extLst>
        </c:dLbl>
      </c:pivotFmt>
      <c:pivotFmt>
        <c:idx val="29"/>
        <c:dLbl>
          <c:idx val="0"/>
          <c:layout>
            <c:manualLayout>
              <c:x val="-1.30589853622021E-2"/>
              <c:y val="-0.112906781477454"/>
            </c:manualLayout>
          </c:layout>
          <c:showLegendKey val="1"/>
          <c:showVal val="1"/>
          <c:showCatName val="1"/>
          <c:showSerName val="0"/>
          <c:showPercent val="0"/>
          <c:showBubbleSize val="1"/>
          <c:separator> </c:separator>
          <c:extLst>
            <c:ext xmlns:c15="http://schemas.microsoft.com/office/drawing/2012/chart" uri="{CE6537A1-D6FC-4f65-9D91-7224C49458BB}">
              <c15:layout>
                <c:manualLayout>
                  <c:w val="9.3130586587363506E-2"/>
                  <c:h val="6.8398339236815195E-2"/>
                </c:manualLayout>
              </c15:layout>
            </c:ext>
          </c:extLst>
        </c:dLbl>
      </c:pivotFmt>
      <c:pivotFmt>
        <c:idx val="30"/>
        <c:dLbl>
          <c:idx val="0"/>
          <c:layout>
            <c:manualLayout>
              <c:x val="0.192044023357861"/>
              <c:y val="-5.8217628654763202E-2"/>
            </c:manualLayout>
          </c:layout>
          <c:showLegendKey val="0"/>
          <c:showVal val="1"/>
          <c:showCatName val="1"/>
          <c:showSerName val="0"/>
          <c:showPercent val="0"/>
          <c:showBubbleSize val="1"/>
          <c:separator> </c:separator>
          <c:extLst>
            <c:ext xmlns:c15="http://schemas.microsoft.com/office/drawing/2012/chart" uri="{CE6537A1-D6FC-4f65-9D91-7224C49458BB}">
              <c15:layout>
                <c:manualLayout>
                  <c:w val="7.7140678600284798E-2"/>
                  <c:h val="6.4870002315644701E-2"/>
                </c:manualLayout>
              </c15:layout>
            </c:ext>
          </c:extLst>
        </c:dLbl>
      </c:pivotFmt>
      <c:pivotFmt>
        <c:idx val="31"/>
        <c:dLbl>
          <c:idx val="0"/>
          <c:showLegendKey val="1"/>
          <c:showVal val="1"/>
          <c:showCatName val="1"/>
          <c:showSerName val="0"/>
          <c:showPercent val="0"/>
          <c:showBubbleSize val="1"/>
          <c:separator> </c:separator>
          <c:extLst>
            <c:ext xmlns:c15="http://schemas.microsoft.com/office/drawing/2012/chart" uri="{CE6537A1-D6FC-4f65-9D91-7224C49458BB}"/>
          </c:extLst>
        </c:dLbl>
      </c:pivotFmt>
      <c:pivotFmt>
        <c:idx val="32"/>
        <c:dLbl>
          <c:idx val="0"/>
          <c:layout>
            <c:manualLayout>
              <c:x val="0.272008522991182"/>
              <c:y val="9.9935381064485407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22621776556399"/>
                  <c:h val="5.3142032647118101E-2"/>
                </c:manualLayout>
              </c15:layout>
            </c:ext>
          </c:extLst>
        </c:dLbl>
      </c:pivotFmt>
      <c:pivotFmt>
        <c:idx val="3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lumMod val="60000"/>
              <a:lumOff val="40000"/>
            </a:schemeClr>
          </a:solidFill>
          <a:ln>
            <a:noFill/>
          </a:ln>
          <a:effectLst/>
        </c:spPr>
      </c:pivotFmt>
      <c:pivotFmt>
        <c:idx val="36"/>
        <c:spPr>
          <a:solidFill>
            <a:schemeClr val="accent3">
              <a:tint val="72000"/>
            </a:schemeClr>
          </a:solidFill>
          <a:ln>
            <a:noFill/>
          </a:ln>
          <a:effectLst/>
        </c:spPr>
      </c:pivotFmt>
      <c:pivotFmt>
        <c:idx val="37"/>
        <c:spPr>
          <a:solidFill>
            <a:schemeClr val="accent3">
              <a:tint val="86000"/>
            </a:schemeClr>
          </a:solidFill>
          <a:ln>
            <a:noFill/>
          </a:ln>
          <a:effectLst/>
        </c:spPr>
      </c:pivotFmt>
      <c:pivotFmt>
        <c:idx val="38"/>
        <c:spPr>
          <a:solidFill>
            <a:schemeClr val="accent3"/>
          </a:solidFill>
          <a:ln>
            <a:noFill/>
          </a:ln>
          <a:effectLst/>
        </c:spPr>
      </c:pivotFmt>
      <c:pivotFmt>
        <c:idx val="39"/>
        <c:spPr>
          <a:solidFill>
            <a:schemeClr val="accent3">
              <a:shade val="86000"/>
            </a:schemeClr>
          </a:solidFill>
          <a:ln>
            <a:noFill/>
          </a:ln>
          <a:effectLst/>
        </c:spPr>
      </c:pivotFmt>
      <c:pivotFmt>
        <c:idx val="40"/>
        <c:spPr>
          <a:solidFill>
            <a:srgbClr val="E7E98F"/>
          </a:solidFill>
          <a:ln>
            <a:noFill/>
          </a:ln>
          <a:effectLst/>
        </c:spPr>
      </c:pivotFmt>
      <c:pivotFmt>
        <c:idx val="4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3">
              <a:lumMod val="75000"/>
            </a:schemeClr>
          </a:solidFill>
          <a:ln>
            <a:noFill/>
          </a:ln>
          <a:effectLst/>
        </c:spPr>
      </c:pivotFmt>
      <c:pivotFmt>
        <c:idx val="4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lumMod val="40000"/>
              <a:lumOff val="60000"/>
            </a:schemeClr>
          </a:solidFill>
          <a:ln>
            <a:noFill/>
          </a:ln>
          <a:effectLst/>
        </c:spPr>
        <c:dLbl>
          <c:idx val="0"/>
          <c:layout>
            <c:manualLayout>
              <c:x val="3.1152647975077313E-3"/>
              <c:y val="-3.5724537933341141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lumMod val="60000"/>
              <a:lumOff val="40000"/>
            </a:schemeClr>
          </a:solidFill>
          <a:ln>
            <a:noFill/>
          </a:ln>
          <a:effectLst/>
        </c:spPr>
        <c:dLbl>
          <c:idx val="0"/>
          <c:layout>
            <c:manualLayout>
              <c:x val="1.2461059190031152E-2"/>
              <c:y val="-2.6779053410365166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3">
              <a:tint val="72000"/>
            </a:schemeClr>
          </a:solidFill>
          <a:ln>
            <a:noFill/>
          </a:ln>
          <a:effectLst/>
        </c:spPr>
      </c:pivotFmt>
      <c:pivotFmt>
        <c:idx val="47"/>
        <c:spPr>
          <a:solidFill>
            <a:schemeClr val="accent3">
              <a:tint val="86000"/>
            </a:schemeClr>
          </a:solidFill>
          <a:ln>
            <a:noFill/>
          </a:ln>
          <a:effectLst/>
        </c:spPr>
      </c:pivotFmt>
      <c:pivotFmt>
        <c:idx val="48"/>
        <c:spPr>
          <a:solidFill>
            <a:schemeClr val="accent3"/>
          </a:solidFill>
          <a:ln>
            <a:noFill/>
          </a:ln>
          <a:effectLst/>
        </c:spPr>
      </c:pivotFmt>
      <c:pivotFmt>
        <c:idx val="49"/>
        <c:spPr>
          <a:solidFill>
            <a:schemeClr val="accent3">
              <a:shade val="86000"/>
            </a:schemeClr>
          </a:solidFill>
          <a:ln>
            <a:noFill/>
          </a:ln>
          <a:effectLst/>
        </c:spPr>
      </c:pivotFmt>
      <c:pivotFmt>
        <c:idx val="50"/>
        <c:spPr>
          <a:solidFill>
            <a:srgbClr val="E7E98F"/>
          </a:solidFill>
          <a:ln>
            <a:noFill/>
          </a:ln>
          <a:effectLst/>
        </c:spPr>
      </c:pivotFmt>
      <c:pivotFmt>
        <c:idx val="51"/>
        <c:spPr>
          <a:solidFill>
            <a:schemeClr val="accent6">
              <a:lumMod val="75000"/>
            </a:schemeClr>
          </a:solidFill>
          <a:ln>
            <a:noFill/>
          </a:ln>
          <a:effectLst/>
        </c:spPr>
        <c:dLbl>
          <c:idx val="0"/>
          <c:layout>
            <c:manualLayout>
              <c:x val="-1.5576323987538998E-2"/>
              <c:y val="-2.6793403450005832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3">
              <a:lumMod val="75000"/>
            </a:schemeClr>
          </a:solidFill>
          <a:ln>
            <a:noFill/>
          </a:ln>
          <a:effectLst/>
        </c:spPr>
      </c:pivotFmt>
    </c:pivotFmts>
    <c:plotArea>
      <c:layout/>
      <c:doughnutChart>
        <c:varyColors val="1"/>
        <c:ser>
          <c:idx val="0"/>
          <c:order val="0"/>
          <c:tx>
            <c:strRef>
              <c:f>'PivotTable Kategori'!$C$3</c:f>
              <c:strCache>
                <c:ptCount val="1"/>
                <c:pt idx="0">
                  <c:v>Total</c:v>
                </c:pt>
              </c:strCache>
            </c:strRef>
          </c:tx>
          <c:spPr>
            <a:effectLst/>
          </c:spPr>
          <c:dPt>
            <c:idx val="0"/>
            <c:bubble3D val="0"/>
            <c:spPr>
              <a:solidFill>
                <a:schemeClr val="accent1">
                  <a:lumMod val="40000"/>
                  <a:lumOff val="60000"/>
                </a:schemeClr>
              </a:solidFill>
              <a:ln>
                <a:noFill/>
              </a:ln>
              <a:effectLst/>
            </c:spPr>
            <c:extLst>
              <c:ext xmlns:c16="http://schemas.microsoft.com/office/drawing/2014/chart" uri="{C3380CC4-5D6E-409C-BE32-E72D297353CC}">
                <c16:uniqueId val="{00000001-226B-4F0D-99C4-A32A7AFE75E8}"/>
              </c:ext>
            </c:extLst>
          </c:dPt>
          <c:dPt>
            <c:idx val="1"/>
            <c:bubble3D val="0"/>
            <c:spPr>
              <a:solidFill>
                <a:schemeClr val="accent1">
                  <a:lumMod val="60000"/>
                  <a:lumOff val="40000"/>
                </a:schemeClr>
              </a:solidFill>
              <a:ln>
                <a:noFill/>
              </a:ln>
              <a:effectLst/>
            </c:spPr>
            <c:extLst>
              <c:ext xmlns:c16="http://schemas.microsoft.com/office/drawing/2014/chart" uri="{C3380CC4-5D6E-409C-BE32-E72D297353CC}">
                <c16:uniqueId val="{00000003-226B-4F0D-99C4-A32A7AFE75E8}"/>
              </c:ext>
            </c:extLst>
          </c:dPt>
          <c:dPt>
            <c:idx val="2"/>
            <c:bubble3D val="0"/>
            <c:spPr>
              <a:solidFill>
                <a:schemeClr val="accent3">
                  <a:tint val="72000"/>
                </a:schemeClr>
              </a:solidFill>
              <a:ln>
                <a:noFill/>
              </a:ln>
              <a:effectLst/>
            </c:spPr>
            <c:extLst>
              <c:ext xmlns:c16="http://schemas.microsoft.com/office/drawing/2014/chart" uri="{C3380CC4-5D6E-409C-BE32-E72D297353CC}">
                <c16:uniqueId val="{00000005-226B-4F0D-99C4-A32A7AFE75E8}"/>
              </c:ext>
            </c:extLst>
          </c:dPt>
          <c:dPt>
            <c:idx val="3"/>
            <c:bubble3D val="0"/>
            <c:spPr>
              <a:solidFill>
                <a:schemeClr val="accent3">
                  <a:tint val="86000"/>
                </a:schemeClr>
              </a:solidFill>
              <a:ln>
                <a:noFill/>
              </a:ln>
              <a:effectLst/>
            </c:spPr>
            <c:extLst>
              <c:ext xmlns:c16="http://schemas.microsoft.com/office/drawing/2014/chart" uri="{C3380CC4-5D6E-409C-BE32-E72D297353CC}">
                <c16:uniqueId val="{00000007-226B-4F0D-99C4-A32A7AFE75E8}"/>
              </c:ext>
            </c:extLst>
          </c:dPt>
          <c:dPt>
            <c:idx val="4"/>
            <c:bubble3D val="0"/>
            <c:spPr>
              <a:solidFill>
                <a:schemeClr val="accent3"/>
              </a:solidFill>
              <a:ln>
                <a:noFill/>
              </a:ln>
              <a:effectLst/>
            </c:spPr>
            <c:extLst>
              <c:ext xmlns:c16="http://schemas.microsoft.com/office/drawing/2014/chart" uri="{C3380CC4-5D6E-409C-BE32-E72D297353CC}">
                <c16:uniqueId val="{00000009-226B-4F0D-99C4-A32A7AFE75E8}"/>
              </c:ext>
            </c:extLst>
          </c:dPt>
          <c:dPt>
            <c:idx val="5"/>
            <c:bubble3D val="0"/>
            <c:spPr>
              <a:solidFill>
                <a:schemeClr val="accent3">
                  <a:shade val="86000"/>
                </a:schemeClr>
              </a:solidFill>
              <a:ln>
                <a:noFill/>
              </a:ln>
              <a:effectLst/>
            </c:spPr>
            <c:extLst>
              <c:ext xmlns:c16="http://schemas.microsoft.com/office/drawing/2014/chart" uri="{C3380CC4-5D6E-409C-BE32-E72D297353CC}">
                <c16:uniqueId val="{0000000B-226B-4F0D-99C4-A32A7AFE75E8}"/>
              </c:ext>
            </c:extLst>
          </c:dPt>
          <c:dPt>
            <c:idx val="6"/>
            <c:bubble3D val="0"/>
            <c:spPr>
              <a:solidFill>
                <a:srgbClr val="E7E98F"/>
              </a:solidFill>
              <a:ln>
                <a:noFill/>
              </a:ln>
              <a:effectLst/>
            </c:spPr>
            <c:extLst>
              <c:ext xmlns:c16="http://schemas.microsoft.com/office/drawing/2014/chart" uri="{C3380CC4-5D6E-409C-BE32-E72D297353CC}">
                <c16:uniqueId val="{0000000D-226B-4F0D-99C4-A32A7AFE75E8}"/>
              </c:ext>
            </c:extLst>
          </c:dPt>
          <c:dPt>
            <c:idx val="7"/>
            <c:bubble3D val="0"/>
            <c:spPr>
              <a:solidFill>
                <a:schemeClr val="accent6">
                  <a:lumMod val="75000"/>
                </a:schemeClr>
              </a:solidFill>
              <a:ln>
                <a:noFill/>
              </a:ln>
              <a:effectLst/>
            </c:spPr>
            <c:extLst>
              <c:ext xmlns:c16="http://schemas.microsoft.com/office/drawing/2014/chart" uri="{C3380CC4-5D6E-409C-BE32-E72D297353CC}">
                <c16:uniqueId val="{0000000F-226B-4F0D-99C4-A32A7AFE75E8}"/>
              </c:ext>
            </c:extLst>
          </c:dPt>
          <c:dPt>
            <c:idx val="8"/>
            <c:bubble3D val="0"/>
            <c:spPr>
              <a:solidFill>
                <a:schemeClr val="accent3">
                  <a:lumMod val="75000"/>
                </a:schemeClr>
              </a:solidFill>
              <a:ln>
                <a:noFill/>
              </a:ln>
              <a:effectLst/>
            </c:spPr>
            <c:extLst>
              <c:ext xmlns:c16="http://schemas.microsoft.com/office/drawing/2014/chart" uri="{C3380CC4-5D6E-409C-BE32-E72D297353CC}">
                <c16:uniqueId val="{00000010-119D-490C-9A82-D882F3ADD0C6}"/>
              </c:ext>
            </c:extLst>
          </c:dPt>
          <c:dLbls>
            <c:dLbl>
              <c:idx val="0"/>
              <c:layout>
                <c:manualLayout>
                  <c:x val="3.1152647975077313E-3"/>
                  <c:y val="-3.572453793334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6B-4F0D-99C4-A32A7AFE75E8}"/>
                </c:ext>
              </c:extLst>
            </c:dLbl>
            <c:dLbl>
              <c:idx val="1"/>
              <c:layout>
                <c:manualLayout>
                  <c:x val="1.2461059190031152E-2"/>
                  <c:y val="-2.677905341036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6B-4F0D-99C4-A32A7AFE75E8}"/>
                </c:ext>
              </c:extLst>
            </c:dLbl>
            <c:dLbl>
              <c:idx val="7"/>
              <c:layout>
                <c:manualLayout>
                  <c:x val="-1.5576323987538998E-2"/>
                  <c:y val="-2.6793403450005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26B-4F0D-99C4-A32A7AFE75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'PivotTable Kategori'!$B$4:$B$13</c:f>
              <c:strCache>
                <c:ptCount val="9"/>
                <c:pt idx="0">
                  <c:v>Akun Investasi</c:v>
                </c:pt>
                <c:pt idx="1">
                  <c:v>Anak</c:v>
                </c:pt>
                <c:pt idx="2">
                  <c:v>Hiburan</c:v>
                </c:pt>
                <c:pt idx="3">
                  <c:v>Makanan</c:v>
                </c:pt>
                <c:pt idx="4">
                  <c:v>Peliharaan</c:v>
                </c:pt>
                <c:pt idx="5">
                  <c:v>Pengobatan</c:v>
                </c:pt>
                <c:pt idx="6">
                  <c:v>Pribadi</c:v>
                </c:pt>
                <c:pt idx="7">
                  <c:v>Rumah Tangga</c:v>
                </c:pt>
                <c:pt idx="8">
                  <c:v>Transportasi</c:v>
                </c:pt>
              </c:strCache>
            </c:strRef>
          </c:cat>
          <c:val>
            <c:numRef>
              <c:f>'PivotTable Kategori'!$C$4:$C$13</c:f>
              <c:numCache>
                <c:formatCode>_-"Rp"* #,##0_-;\-"Rp"* #,##0_-;_-"Rp"* "-"_-;_-@_-</c:formatCode>
                <c:ptCount val="9"/>
                <c:pt idx="0">
                  <c:v>500</c:v>
                </c:pt>
                <c:pt idx="1">
                  <c:v>150</c:v>
                </c:pt>
                <c:pt idx="2">
                  <c:v>112</c:v>
                </c:pt>
                <c:pt idx="3">
                  <c:v>425</c:v>
                </c:pt>
                <c:pt idx="4">
                  <c:v>150</c:v>
                </c:pt>
                <c:pt idx="5">
                  <c:v>500</c:v>
                </c:pt>
                <c:pt idx="6">
                  <c:v>100</c:v>
                </c:pt>
                <c:pt idx="7">
                  <c:v>7880</c:v>
                </c:pt>
                <c:pt idx="8">
                  <c:v>925</c:v>
                </c:pt>
              </c:numCache>
            </c:numRef>
          </c:val>
          <c:extLst>
            <c:ext xmlns:c16="http://schemas.microsoft.com/office/drawing/2014/chart" uri="{C3380CC4-5D6E-409C-BE32-E72D297353CC}">
              <c16:uniqueId val="{00000010-226B-4F0D-99C4-A32A7AFE75E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t"/>
      <c:layout>
        <c:manualLayout>
          <c:xMode val="edge"/>
          <c:yMode val="edge"/>
          <c:x val="6.0903426791277263E-2"/>
          <c:y val="2.0371988080381334E-2"/>
          <c:w val="0.9"/>
          <c:h val="3.0770641574726375E-2"/>
        </c:manualLayout>
      </c:layout>
      <c:overlay val="0"/>
      <c:spPr>
        <a:solidFill>
          <a:schemeClr val="lt1">
            <a:alpha val="78000"/>
          </a:schemeClr>
        </a:solid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3.xml><?xml version="1.0" encoding="utf-8"?>
<cs:colorStyle xmlns:cs="http://schemas.microsoft.com/office/drawing/2012/chartStyle" xmlns:a="http://schemas.openxmlformats.org/drawingml/2006/main" meth="withinLinearReversed" id="23">
  <a:schemeClr val="accent3"/>
</cs:colorStyle>
</file>

<file path=xl/charts/style1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trlProps/ctrlProp12.xml><?xml version="1.0" encoding="utf-8"?>
<formControlPr xmlns="http://schemas.microsoft.com/office/spreadsheetml/2009/9/main" objectType="Spin" dx="16" fmlaLink="$C$2" max="12" min="1" page="10" val="12"/>
</file>

<file path=xl/ctrlProps/ctrlProp2.xml><?xml version="1.0" encoding="utf-8"?>
<formControlPr xmlns="http://schemas.microsoft.com/office/spreadsheetml/2009/9/main" objectType="Spin" dx="16" fmlaLink="$I$2" max="3000" min="1904" page="10" val="2022"/>
</file>

<file path=xl/drawings/_rels/drawing11.xml.rels>&#65279;<?xml version="1.0" encoding="utf-8"?><Relationships xmlns="http://schemas.openxmlformats.org/package/2006/relationships"><Relationship Type="http://schemas.openxmlformats.org/officeDocument/2006/relationships/chart" Target="/xl/charts/chart21.xml" Id="rId2" /><Relationship Type="http://schemas.openxmlformats.org/officeDocument/2006/relationships/chart" Target="/xl/charts/chart12.xml" Id="rId1" /></Relationships>
</file>

<file path=xl/drawings/_rels/drawing22.xml.rels>&#65279;<?xml version="1.0" encoding="utf-8"?><Relationships xmlns="http://schemas.openxmlformats.org/package/2006/relationships"><Relationship Type="http://schemas.openxmlformats.org/officeDocument/2006/relationships/chart" Target="/xl/charts/chart33.xml" Id="rId1" /></Relationship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xdr:row>
          <xdr:rowOff>161925</xdr:rowOff>
        </xdr:from>
        <xdr:to>
          <xdr:col>2</xdr:col>
          <xdr:colOff>323850</xdr:colOff>
          <xdr:row>1</xdr:row>
          <xdr:rowOff>447675</xdr:rowOff>
        </xdr:to>
        <xdr:sp macro="" textlink="">
          <xdr:nvSpPr>
            <xdr:cNvPr id="1031" name="Pemutar 7" descr="Kontrol pemutar untuk Bulan"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171450</xdr:rowOff>
        </xdr:from>
        <xdr:to>
          <xdr:col>9</xdr:col>
          <xdr:colOff>190500</xdr:colOff>
          <xdr:row>1</xdr:row>
          <xdr:rowOff>457200</xdr:rowOff>
        </xdr:to>
        <xdr:sp macro="" textlink="">
          <xdr:nvSpPr>
            <xdr:cNvPr id="1033" name="Pemutar 9" descr="Kontrol pemutar untuk Tahun"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1</xdr:col>
      <xdr:colOff>1085850</xdr:colOff>
      <xdr:row>2</xdr:row>
      <xdr:rowOff>438150</xdr:rowOff>
    </xdr:from>
    <xdr:to>
      <xdr:col>6</xdr:col>
      <xdr:colOff>558799</xdr:colOff>
      <xdr:row>5</xdr:row>
      <xdr:rowOff>298323</xdr:rowOff>
    </xdr:to>
    <xdr:graphicFrame macro="">
      <xdr:nvGraphicFramePr>
        <xdr:cNvPr id="28" name="Bagan 27" descr="Bagan batang yang membandingkan total Pendapatan dengan total Pengeluaran bulanan ">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123825</xdr:colOff>
      <xdr:row>3</xdr:row>
      <xdr:rowOff>0</xdr:rowOff>
    </xdr:from>
    <xdr:to>
      <xdr:col>13</xdr:col>
      <xdr:colOff>1019393</xdr:colOff>
      <xdr:row>5</xdr:row>
      <xdr:rowOff>307848</xdr:rowOff>
    </xdr:to>
    <xdr:graphicFrame macro="">
      <xdr:nvGraphicFramePr>
        <xdr:cNvPr id="30" name="Bagan 29" descr="Bagan batang yang membandingkan total Pendapatan dengan total Pengeluaran tahunan">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209550</xdr:colOff>
      <xdr:row>5</xdr:row>
      <xdr:rowOff>109537</xdr:rowOff>
    </xdr:from>
    <xdr:to>
      <xdr:col>5</xdr:col>
      <xdr:colOff>2143125</xdr:colOff>
      <xdr:row>36</xdr:row>
      <xdr:rowOff>279581</xdr:rowOff>
    </xdr:to>
    <xdr:graphicFrame macro="">
      <xdr:nvGraphicFramePr>
        <xdr:cNvPr id="7" name="Total Kategori" descr="Bagan pai yang membandingkan setiap total kategori">
          <a:extLst>
            <a:ext uri="{FF2B5EF4-FFF2-40B4-BE49-F238E27FC236}">
              <a16:creationId xmlns:a16="http://schemas.microsoft.com/office/drawing/2014/main"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xdr:row>
      <xdr:rowOff>66675</xdr:rowOff>
    </xdr:from>
    <xdr:to>
      <xdr:col>3</xdr:col>
      <xdr:colOff>1863825</xdr:colOff>
      <xdr:row>1</xdr:row>
      <xdr:rowOff>1431075</xdr:rowOff>
    </xdr:to>
    <mc:AlternateContent xmlns:mc="http://schemas.openxmlformats.org/markup-compatibility/2006" xmlns:tsle="http://schemas.microsoft.com/office/drawing/2012/timeslicer">
      <mc:Choice Requires="tsle">
        <xdr:graphicFrame macro="">
          <xdr:nvGraphicFramePr>
            <xdr:cNvPr id="2" name="TANGGAL" descr="Seret garis waktu untuk memfilter Pengeluaran pada jangka waktu yang dipilih">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TANGGAL"/>
            </a:graphicData>
          </a:graphic>
        </xdr:graphicFrame>
      </mc:Choice>
      <mc:Fallback xmlns="">
        <xdr:sp macro="" textlink="">
          <xdr:nvSpPr>
            <xdr:cNvPr id="0" name=""/>
            <xdr:cNvSpPr>
              <a:spLocks noTextEdit="1"/>
            </xdr:cNvSpPr>
          </xdr:nvSpPr>
          <xdr:spPr>
            <a:xfrm>
              <a:off x="457200" y="685800"/>
              <a:ext cx="5245200" cy="1364400"/>
            </a:xfrm>
            <a:prstGeom prst="rect">
              <a:avLst/>
            </a:prstGeom>
            <a:solidFill>
              <a:prstClr val="white"/>
            </a:solidFill>
            <a:ln w="1">
              <a:solidFill>
                <a:prstClr val="green"/>
              </a:solidFill>
            </a:ln>
          </xdr:spPr>
          <xdr:txBody>
            <a:bodyPr vertOverflow="clip" horzOverflow="clip"/>
            <a:lstStyle/>
            <a:p>
              <a:r>
                <a:rPr lang="id-ID" sz="1100"/>
                <a:t>Garis Waktu: Berfungsi di Excel 2013 atau yang lebih tinggi. Jangan memindahkannya atau mengubah ukurannya.</a:t>
              </a:r>
            </a:p>
          </xdr:txBody>
        </xdr:sp>
      </mc:Fallback>
    </mc:AlternateContent>
    <xdr:clientData/>
  </xdr:twoCellAnchor>
  <xdr:twoCellAnchor editAs="oneCell">
    <xdr:from>
      <xdr:col>4</xdr:col>
      <xdr:colOff>19050</xdr:colOff>
      <xdr:row>1</xdr:row>
      <xdr:rowOff>66675</xdr:rowOff>
    </xdr:from>
    <xdr:to>
      <xdr:col>4</xdr:col>
      <xdr:colOff>3063076</xdr:colOff>
      <xdr:row>1</xdr:row>
      <xdr:rowOff>2212275</xdr:rowOff>
    </xdr:to>
    <mc:AlternateContent xmlns:mc="http://schemas.openxmlformats.org/markup-compatibility/2006" xmlns:a14="http://schemas.microsoft.com/office/drawing/2010/main">
      <mc:Choice Requires="a14">
        <xdr:graphicFrame macro="">
          <xdr:nvGraphicFramePr>
            <xdr:cNvPr id="5" name="KATEGORI" descr="Pemotong untuk memfilter data PivotTable berdasarkan Kategori">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microsoft.com/office/drawing/2010/slicer">
              <sle:slicer xmlns:sle="http://schemas.microsoft.com/office/drawing/2010/slicer" name="KATEGORI"/>
            </a:graphicData>
          </a:graphic>
        </xdr:graphicFrame>
      </mc:Choice>
      <mc:Fallback xmlns="">
        <xdr:sp macro="" textlink="">
          <xdr:nvSpPr>
            <xdr:cNvPr id="0" name=""/>
            <xdr:cNvSpPr>
              <a:spLocks noTextEdit="1"/>
            </xdr:cNvSpPr>
          </xdr:nvSpPr>
          <xdr:spPr>
            <a:xfrm>
              <a:off x="6924675" y="685800"/>
              <a:ext cx="3044026" cy="2145600"/>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twoCellAnchor editAs="oneCell">
    <xdr:from>
      <xdr:col>5</xdr:col>
      <xdr:colOff>152400</xdr:colOff>
      <xdr:row>1</xdr:row>
      <xdr:rowOff>66675</xdr:rowOff>
    </xdr:from>
    <xdr:to>
      <xdr:col>5</xdr:col>
      <xdr:colOff>3197176</xdr:colOff>
      <xdr:row>1</xdr:row>
      <xdr:rowOff>2223075</xdr:rowOff>
    </xdr:to>
    <mc:AlternateContent xmlns:mc="http://schemas.openxmlformats.org/markup-compatibility/2006" xmlns:a14="http://schemas.microsoft.com/office/drawing/2010/main">
      <mc:Choice Requires="a14">
        <xdr:graphicFrame macro="">
          <xdr:nvGraphicFramePr>
            <xdr:cNvPr id="6" name="DESKRIPSI" descr="Pemotong untuk memfilter data PivotTable berdasarkan Deskripsi">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microsoft.com/office/drawing/2010/slicer">
              <sle:slicer xmlns:sle="http://schemas.microsoft.com/office/drawing/2010/slicer" name="DESKRIPSI"/>
            </a:graphicData>
          </a:graphic>
        </xdr:graphicFrame>
      </mc:Choice>
      <mc:Fallback xmlns="">
        <xdr:sp macro="" textlink="">
          <xdr:nvSpPr>
            <xdr:cNvPr id="0" name=""/>
            <xdr:cNvSpPr>
              <a:spLocks noTextEdit="1"/>
            </xdr:cNvSpPr>
          </xdr:nvSpPr>
          <xdr:spPr>
            <a:xfrm>
              <a:off x="10210800" y="685800"/>
              <a:ext cx="3044776" cy="2156400"/>
            </a:xfrm>
            <a:prstGeom prst="rect">
              <a:avLst/>
            </a:prstGeom>
            <a:solidFill>
              <a:prstClr val="white"/>
            </a:solidFill>
            <a:ln w="1">
              <a:solidFill>
                <a:prstClr val="green"/>
              </a:solidFill>
            </a:ln>
          </xdr:spPr>
          <xdr:txBody>
            <a:bodyPr vertOverflow="clip" horzOverflow="clip"/>
            <a:lstStyle/>
            <a:p>
              <a:r>
                <a:rPr lang="id-ID" sz="1100"/>
                <a:t>Bentuk ini mewakili sebuah pemotong. Pemotong didukung dalam Excel 2010 atau versi yang lebih baru.
Jika bentuk dimodifikasi dalam versi Excel yang lebih awal, atau jika buku kerja disimpan dalam Excel 2003 atau yang lebih awal, pemotong tidak dapat digunakan.</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699.597323032409" createdVersion="4" refreshedVersion="7" minRefreshableVersion="3" recordCount="33" xr:uid="{00000000-000A-0000-FFFF-FFFF24000000}">
  <cacheSource type="worksheet">
    <worksheetSource name="Pengeluaran"/>
  </cacheSource>
  <cacheFields count="4">
    <cacheField name="TANGGAL" numFmtId="14">
      <sharedItems containsSemiMixedTypes="0" containsNonDate="0" containsDate="1" containsString="0" minDate="2022-03-01T00:00:00" maxDate="2022-05-19T00:00:00" count="22">
        <d v="2022-05-18T00:00:00"/>
        <d v="2022-05-11T00:00:00"/>
        <d v="2022-05-10T00:00:00"/>
        <d v="2022-05-09T00:00:00"/>
        <d v="2022-05-08T00:00:00"/>
        <d v="2022-05-07T00:00:00"/>
        <d v="2022-05-06T00:00:00"/>
        <d v="2022-05-05T00:00:00"/>
        <d v="2022-05-04T00:00:00"/>
        <d v="2022-05-03T00:00:00"/>
        <d v="2022-05-02T00:00:00"/>
        <d v="2022-04-28T00:00:00"/>
        <d v="2022-04-23T00:00:00"/>
        <d v="2022-04-18T00:00:00"/>
        <d v="2022-04-17T00:00:00"/>
        <d v="2022-04-06T00:00:00"/>
        <d v="2022-04-03T00:00:00"/>
        <d v="2022-03-29T00:00:00"/>
        <d v="2022-03-14T00:00:00"/>
        <d v="2022-03-09T00:00:00"/>
        <d v="2022-03-04T00:00:00"/>
        <d v="2022-03-01T00:00:00"/>
      </sharedItems>
    </cacheField>
    <cacheField name="KATEGORI" numFmtId="0">
      <sharedItems count="9">
        <s v="Pengobatan"/>
        <s v="Rumah Tangga"/>
        <s v="Hiburan"/>
        <s v="Makanan"/>
        <s v="Anak"/>
        <s v="Akun Investasi"/>
        <s v="Pribadi"/>
        <s v="Peliharaan"/>
        <s v="Transportasi"/>
      </sharedItems>
    </cacheField>
    <cacheField name="DESKRIPSI" numFmtId="0">
      <sharedItems count="20">
        <s v="Asuransi"/>
        <s v="Hipotek"/>
        <s v="Listrik"/>
        <s v="Air/selokan"/>
        <s v="Sampah"/>
        <s v="Ponsel"/>
        <s v="Film"/>
        <s v="Bahan Makanan"/>
        <s v="Makan di restoran"/>
        <s v="Uang makan siang"/>
        <s v="Tabungan"/>
        <s v="Rekening investasi"/>
        <s v="Klub Kesehatan/Kebugaran"/>
        <s v="Makanan"/>
        <s v="Perawatan"/>
        <s v="Lainnya"/>
        <s v="Pembayaran Mobil 1 "/>
        <s v="Pembayaran Mobil 2 "/>
        <s v="Asuransi Mobil"/>
        <s v="Bahan Bakar"/>
      </sharedItems>
    </cacheField>
    <cacheField name="JUMLAH" numFmtId="165">
      <sharedItems containsSemiMixedTypes="0" containsString="0" containsNumber="1" containsInteger="1" minValue="25" maxValue="5000"/>
    </cacheField>
  </cacheFields>
  <extLst>
    <ext xmlns:x14="http://schemas.microsoft.com/office/spreadsheetml/2009/9/main" uri="{725AE2AE-9491-48be-B2B4-4EB974FC3084}">
      <x14:pivotCacheDefinition pivotCacheId="3"/>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x v="0"/>
    <x v="0"/>
    <x v="0"/>
    <n v="500"/>
  </r>
  <r>
    <x v="1"/>
    <x v="1"/>
    <x v="1"/>
    <n v="1000"/>
  </r>
  <r>
    <x v="1"/>
    <x v="1"/>
    <x v="2"/>
    <n v="100"/>
  </r>
  <r>
    <x v="1"/>
    <x v="1"/>
    <x v="3"/>
    <n v="50"/>
  </r>
  <r>
    <x v="1"/>
    <x v="1"/>
    <x v="4"/>
    <n v="25"/>
  </r>
  <r>
    <x v="1"/>
    <x v="1"/>
    <x v="5"/>
    <n v="100"/>
  </r>
  <r>
    <x v="1"/>
    <x v="1"/>
    <x v="5"/>
    <n v="30"/>
  </r>
  <r>
    <x v="1"/>
    <x v="1"/>
    <x v="1"/>
    <n v="50"/>
  </r>
  <r>
    <x v="1"/>
    <x v="1"/>
    <x v="5"/>
    <n v="50"/>
  </r>
  <r>
    <x v="1"/>
    <x v="1"/>
    <x v="5"/>
    <n v="25"/>
  </r>
  <r>
    <x v="2"/>
    <x v="1"/>
    <x v="2"/>
    <n v="100"/>
  </r>
  <r>
    <x v="3"/>
    <x v="2"/>
    <x v="6"/>
    <n v="37"/>
  </r>
  <r>
    <x v="4"/>
    <x v="3"/>
    <x v="7"/>
    <n v="350"/>
  </r>
  <r>
    <x v="5"/>
    <x v="3"/>
    <x v="8"/>
    <n v="75"/>
  </r>
  <r>
    <x v="6"/>
    <x v="4"/>
    <x v="9"/>
    <n v="150"/>
  </r>
  <r>
    <x v="7"/>
    <x v="5"/>
    <x v="10"/>
    <n v="250"/>
  </r>
  <r>
    <x v="8"/>
    <x v="5"/>
    <x v="11"/>
    <n v="250"/>
  </r>
  <r>
    <x v="9"/>
    <x v="6"/>
    <x v="12"/>
    <n v="100"/>
  </r>
  <r>
    <x v="10"/>
    <x v="7"/>
    <x v="13"/>
    <n v="50"/>
  </r>
  <r>
    <x v="11"/>
    <x v="7"/>
    <x v="14"/>
    <n v="50"/>
  </r>
  <r>
    <x v="11"/>
    <x v="7"/>
    <x v="15"/>
    <n v="50"/>
  </r>
  <r>
    <x v="12"/>
    <x v="8"/>
    <x v="16"/>
    <n v="300"/>
  </r>
  <r>
    <x v="12"/>
    <x v="8"/>
    <x v="17"/>
    <n v="350"/>
  </r>
  <r>
    <x v="12"/>
    <x v="8"/>
    <x v="18"/>
    <n v="50"/>
  </r>
  <r>
    <x v="13"/>
    <x v="8"/>
    <x v="19"/>
    <n v="50"/>
  </r>
  <r>
    <x v="14"/>
    <x v="8"/>
    <x v="19"/>
    <n v="25"/>
  </r>
  <r>
    <x v="15"/>
    <x v="8"/>
    <x v="17"/>
    <n v="150"/>
  </r>
  <r>
    <x v="16"/>
    <x v="1"/>
    <x v="1"/>
    <n v="5000"/>
  </r>
  <r>
    <x v="17"/>
    <x v="1"/>
    <x v="2"/>
    <n v="200"/>
  </r>
  <r>
    <x v="18"/>
    <x v="1"/>
    <x v="5"/>
    <n v="100"/>
  </r>
  <r>
    <x v="19"/>
    <x v="1"/>
    <x v="4"/>
    <n v="50"/>
  </r>
  <r>
    <x v="20"/>
    <x v="1"/>
    <x v="1"/>
    <n v="1000"/>
  </r>
  <r>
    <x v="21"/>
    <x v="2"/>
    <x v="6"/>
    <n v="75"/>
  </r>
</pivotCacheRecords>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ngeluaran" cacheId="160" applyNumberFormats="0" applyBorderFormats="0" applyFontFormats="0" applyPatternFormats="0" applyAlignmentFormats="0" applyWidthHeightFormats="1" dataCaption="Values" updatedVersion="7" minRefreshableVersion="5" useAutoFormatting="1" itemPrintTitles="1" createdVersion="4" indent="0" outline="1" outlineData="1" multipleFieldFilters="0">
  <location ref="B5:C26" firstHeaderRow="1" firstDataRow="1" firstDataCol="1"/>
  <pivotFields count="4">
    <pivotField numFmtId="14" showAll="0">
      <items count="23">
        <item x="21"/>
        <item x="20"/>
        <item x="19"/>
        <item x="18"/>
        <item x="17"/>
        <item x="16"/>
        <item x="15"/>
        <item x="14"/>
        <item x="13"/>
        <item x="12"/>
        <item x="11"/>
        <item x="10"/>
        <item x="9"/>
        <item x="8"/>
        <item x="7"/>
        <item x="6"/>
        <item x="5"/>
        <item x="4"/>
        <item x="3"/>
        <item x="2"/>
        <item x="1"/>
        <item x="0"/>
        <item t="default"/>
      </items>
    </pivotField>
    <pivotField showAll="0">
      <items count="10">
        <item x="5"/>
        <item x="4"/>
        <item x="2"/>
        <item x="3"/>
        <item x="7"/>
        <item x="0"/>
        <item x="6"/>
        <item x="1"/>
        <item x="8"/>
        <item t="default"/>
      </items>
    </pivotField>
    <pivotField axis="axisRow" showAll="0">
      <items count="21">
        <item x="16"/>
        <item x="17"/>
        <item x="3"/>
        <item x="0"/>
        <item x="18"/>
        <item x="19"/>
        <item x="7"/>
        <item x="6"/>
        <item x="1"/>
        <item x="12"/>
        <item x="15"/>
        <item x="2"/>
        <item x="8"/>
        <item x="13"/>
        <item x="14"/>
        <item x="5"/>
        <item x="11"/>
        <item x="4"/>
        <item x="10"/>
        <item x="9"/>
        <item t="default"/>
      </items>
    </pivotField>
    <pivotField dataField="1" numFmtId="166" showAll="0"/>
  </pivotFields>
  <rowFields count="1">
    <field x="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Jumlah dari JUMLAH" fld="3" baseField="2" baseItem="5" numFmtId="165"/>
  </dataFields>
  <formats count="56">
    <format dxfId="71">
      <pivotArea dataOnly="0" outline="0" axis="axisValues" fieldPosition="0"/>
    </format>
    <format dxfId="70">
      <pivotArea dataOnly="0" labelOnly="1" outline="0" axis="axisValues" fieldPosition="0"/>
    </format>
    <format dxfId="69">
      <pivotArea dataOnly="0" labelOnly="1" outline="0" axis="axisValues" fieldPosition="0"/>
    </format>
    <format dxfId="68">
      <pivotArea dataOnly="0" labelOnly="1" outline="0" axis="axisValues" fieldPosition="0"/>
    </format>
    <format dxfId="67">
      <pivotArea dataOnly="0" labelOnly="1" outline="0" axis="axisValues" fieldPosition="0"/>
    </format>
    <format dxfId="66">
      <pivotArea dataOnly="0" labelOnly="1" outline="0" axis="axisValues" fieldPosition="0"/>
    </format>
    <format dxfId="65">
      <pivotArea dataOnly="0" labelOnly="1" outline="0" axis="axisValues" fieldPosition="0"/>
    </format>
    <format dxfId="64">
      <pivotArea dataOnly="0" labelOnly="1" outline="0" axis="axisValues" fieldPosition="0"/>
    </format>
    <format dxfId="63">
      <pivotArea dataOnly="0" labelOnly="1" outline="0" axis="axisValues" fieldPosition="0"/>
    </format>
    <format dxfId="62">
      <pivotArea dataOnly="0" labelOnly="1" outline="0" axis="axisValues" fieldPosition="0"/>
    </format>
    <format dxfId="61">
      <pivotArea dataOnly="0" labelOnly="1" outline="0" axis="axisValues" fieldPosition="0"/>
    </format>
    <format dxfId="60">
      <pivotArea dataOnly="0" labelOnly="1" outline="0" axis="axisValues" fieldPosition="0"/>
    </format>
    <format dxfId="59">
      <pivotArea dataOnly="0" labelOnly="1" outline="0" axis="axisValues" fieldPosition="0"/>
    </format>
    <format dxfId="58">
      <pivotArea dataOnly="0" labelOnly="1" outline="0" axis="axisValues" fieldPosition="0"/>
    </format>
    <format dxfId="57">
      <pivotArea dataOnly="0" labelOnly="1" outline="0" axis="axisValues" fieldPosition="0"/>
    </format>
    <format dxfId="56">
      <pivotArea dataOnly="0" labelOnly="1" outline="0" axis="axisValues" fieldPosition="0"/>
    </format>
    <format dxfId="55">
      <pivotArea dataOnly="0" labelOnly="1" outline="0" axis="axisValues" fieldPosition="0"/>
    </format>
    <format dxfId="54">
      <pivotArea dataOnly="0" labelOnly="1" outline="0" axis="axisValues" fieldPosition="0"/>
    </format>
    <format dxfId="53">
      <pivotArea dataOnly="0" labelOnly="1" outline="0" axis="axisValues" fieldPosition="0"/>
    </format>
    <format dxfId="52">
      <pivotArea dataOnly="0" labelOnly="1" outline="0" axis="axisValues" fieldPosition="0"/>
    </format>
    <format dxfId="51">
      <pivotArea dataOnly="0" labelOnly="1" outline="0" axis="axisValues" fieldPosition="0"/>
    </format>
    <format dxfId="50">
      <pivotArea dataOnly="0" labelOnly="1" outline="0" axis="axisValues" fieldPosition="0"/>
    </format>
    <format dxfId="49">
      <pivotArea dataOnly="0" labelOnly="1" outline="0" axis="axisValues" fieldPosition="0"/>
    </format>
    <format dxfId="48">
      <pivotArea dataOnly="0" labelOnly="1" outline="0" axis="axisValues" fieldPosition="0"/>
    </format>
    <format dxfId="47">
      <pivotArea dataOnly="0" labelOnly="1" outline="0" axis="axisValues" fieldPosition="0"/>
    </format>
    <format dxfId="46">
      <pivotArea dataOnly="0" labelOnly="1" outline="0" axis="axisValues" fieldPosition="0"/>
    </format>
    <format dxfId="45">
      <pivotArea dataOnly="0" labelOnly="1" outline="0" axis="axisValues" fieldPosition="0"/>
    </format>
    <format dxfId="44">
      <pivotArea dataOnly="0" labelOnly="1" outline="0" axis="axisValues" fieldPosition="0"/>
    </format>
    <format dxfId="43">
      <pivotArea dataOnly="0" labelOnly="1" outline="0" axis="axisValues" fieldPosition="0"/>
    </format>
    <format dxfId="42">
      <pivotArea dataOnly="0" labelOnly="1" outline="0" axis="axisValues" fieldPosition="0"/>
    </format>
    <format dxfId="41">
      <pivotArea dataOnly="0" labelOnly="1" outline="0" axis="axisValues" fieldPosition="0"/>
    </format>
    <format dxfId="40">
      <pivotArea dataOnly="0" labelOnly="1" outline="0" axis="axisValues" fieldPosition="0"/>
    </format>
    <format dxfId="39">
      <pivotArea dataOnly="0" labelOnly="1" outline="0" axis="axisValues" fieldPosition="0"/>
    </format>
    <format dxfId="38">
      <pivotArea outline="0" collapsedLevelsAreSubtotals="1" fieldPosition="0"/>
    </format>
    <format dxfId="37">
      <pivotArea outline="0" collapsedLevelsAreSubtotals="1" fieldPosition="0"/>
    </format>
    <format dxfId="36">
      <pivotArea outline="0" collapsedLevelsAreSubtotals="1" fieldPosition="0"/>
    </format>
    <format dxfId="35">
      <pivotArea outline="0" collapsedLevelsAreSubtotals="1" fieldPosition="0"/>
    </format>
    <format dxfId="34">
      <pivotArea outline="0" collapsedLevelsAreSubtotals="1" fieldPosition="0"/>
    </format>
    <format dxfId="33">
      <pivotArea outline="0" collapsedLevelsAreSubtotals="1" fieldPosition="0"/>
    </format>
    <format dxfId="32">
      <pivotArea outline="0" collapsedLevelsAreSubtotals="1" fieldPosition="0"/>
    </format>
    <format dxfId="31">
      <pivotArea dataOnly="0" labelOnly="1" outline="0" axis="axisValues" fieldPosition="0"/>
    </format>
    <format dxfId="30">
      <pivotArea dataOnly="0" labelOnly="1" outline="0" axis="axisValues" fieldPosition="0"/>
    </format>
    <format dxfId="29">
      <pivotArea grandRow="1" outline="0" collapsedLevelsAreSubtotals="1" fieldPosition="0"/>
    </format>
    <format dxfId="28">
      <pivotArea dataOnly="0" labelOnly="1" grandRow="1" outline="0" fieldPosition="0"/>
    </format>
    <format dxfId="27">
      <pivotArea grandRow="1" outline="0" collapsedLevelsAreSubtotals="1" fieldPosition="0"/>
    </format>
    <format dxfId="26">
      <pivotArea dataOnly="0" labelOnly="1" grandRow="1" outline="0" fieldPosition="0"/>
    </format>
    <format dxfId="25">
      <pivotArea type="all" dataOnly="0" outline="0" fieldPosition="0"/>
    </format>
    <format dxfId="24">
      <pivotArea outline="0" collapsedLevelsAreSubtotals="1" fieldPosition="0"/>
    </format>
    <format dxfId="23">
      <pivotArea dataOnly="0" labelOnly="1" grandRow="1" outline="0" fieldPosition="0"/>
    </format>
    <format dxfId="22">
      <pivotArea dataOnly="0" labelOnly="1" outline="0" axis="axisValues" fieldPosition="0"/>
    </format>
    <format dxfId="21">
      <pivotArea grandRow="1" outline="0" collapsedLevelsAreSubtotals="1" fieldPosition="0"/>
    </format>
    <format dxfId="20">
      <pivotArea field="2" type="button" dataOnly="0" labelOnly="1" outline="0" axis="axisRow" fieldPosition="0"/>
    </format>
    <format dxfId="19">
      <pivotArea dataOnly="0" labelOnly="1" fieldPosition="0">
        <references count="1">
          <reference field="2" count="0"/>
        </references>
      </pivotArea>
    </format>
    <format dxfId="18">
      <pivotArea collapsedLevelsAreSubtotals="1" fieldPosition="0">
        <references count="1">
          <reference field="2" count="19">
            <x v="1"/>
            <x v="2"/>
            <x v="3"/>
            <x v="4"/>
            <x v="5"/>
            <x v="6"/>
            <x v="7"/>
            <x v="8"/>
            <x v="9"/>
            <x v="10"/>
            <x v="11"/>
            <x v="12"/>
            <x v="13"/>
            <x v="14"/>
            <x v="15"/>
            <x v="16"/>
            <x v="17"/>
            <x v="18"/>
            <x v="19"/>
          </reference>
        </references>
      </pivotArea>
    </format>
    <format dxfId="17">
      <pivotArea outline="0" fieldPosition="0">
        <references count="1">
          <reference field="4294967294" count="1">
            <x v="0"/>
          </reference>
        </references>
      </pivotArea>
    </format>
    <format dxfId="16">
      <pivotArea field="2" type="button" dataOnly="0" labelOnly="1" outline="0" axis="axisRow" fieldPosition="0"/>
    </format>
  </formats>
  <pivotTableStyleInfo name="PivotStyleDark13" showRowHeaders="1" showColHeaders="1" showRowStripes="0" showColStripes="0" showLastColumn="1"/>
  <extLst>
    <ext xmlns:x14="http://schemas.microsoft.com/office/spreadsheetml/2009/9/main" uri="{962EF5D1-5CA2-4c93-8EF4-DBF5C05439D2}">
      <x14:pivotTableDefinition xmlns:xm="http://schemas.microsoft.com/office/excel/2006/main" altTextSummary="Total pengeluaran yang dikelompokkan berdasarkan deskripsi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CategoryTotals" cacheId="160" applyNumberFormats="0" applyBorderFormats="0" applyFontFormats="0" applyPatternFormats="0" applyAlignmentFormats="0" applyWidthHeightFormats="1" dataCaption="Values" updatedVersion="7" minRefreshableVersion="3" useAutoFormatting="1" itemPrintTitles="1" createdVersion="4" indent="0" outline="1" outlineData="1" multipleFieldFilters="0">
  <location ref="B3:C13" firstHeaderRow="1" firstDataRow="1" firstDataCol="1"/>
  <pivotFields count="4">
    <pivotField numFmtId="14" showAll="0"/>
    <pivotField axis="axisRow" showAll="0">
      <items count="10">
        <item x="5"/>
        <item x="4"/>
        <item x="2"/>
        <item x="3"/>
        <item x="7"/>
        <item x="0"/>
        <item x="6"/>
        <item x="1"/>
        <item x="8"/>
        <item t="default"/>
      </items>
    </pivotField>
    <pivotField showAll="0"/>
    <pivotField dataField="1" numFmtId="166" showAll="0"/>
  </pivotFields>
  <rowFields count="1">
    <field x="1"/>
  </rowFields>
  <rowItems count="10">
    <i>
      <x/>
    </i>
    <i>
      <x v="1"/>
    </i>
    <i>
      <x v="2"/>
    </i>
    <i>
      <x v="3"/>
    </i>
    <i>
      <x v="4"/>
    </i>
    <i>
      <x v="5"/>
    </i>
    <i>
      <x v="6"/>
    </i>
    <i>
      <x v="7"/>
    </i>
    <i>
      <x v="8"/>
    </i>
    <i t="grand">
      <x/>
    </i>
  </rowItems>
  <colItems count="1">
    <i/>
  </colItems>
  <dataFields count="1">
    <dataField name="Jumlah dari JUMLAH" fld="3" baseField="1" baseItem="0" numFmtId="164"/>
  </dataFields>
  <formats count="2">
    <format dxfId="1">
      <pivotArea outline="0" collapsedLevelsAreSubtotals="1" fieldPosition="0"/>
    </format>
    <format dxfId="0">
      <pivotArea outline="0" fieldPosition="0">
        <references count="1">
          <reference field="4294967294" count="1">
            <x v="0"/>
          </reference>
        </references>
      </pivotArea>
    </format>
  </formats>
  <chartFormats count="10">
    <chartFormat chart="2" format="43" series="1">
      <pivotArea type="data" outline="0" fieldPosition="0">
        <references count="1">
          <reference field="4294967294" count="1" selected="0">
            <x v="0"/>
          </reference>
        </references>
      </pivotArea>
    </chartFormat>
    <chartFormat chart="2" format="44">
      <pivotArea type="data" outline="0" fieldPosition="0">
        <references count="2">
          <reference field="4294967294" count="1" selected="0">
            <x v="0"/>
          </reference>
          <reference field="1" count="1" selected="0">
            <x v="0"/>
          </reference>
        </references>
      </pivotArea>
    </chartFormat>
    <chartFormat chart="2" format="45">
      <pivotArea type="data" outline="0" fieldPosition="0">
        <references count="2">
          <reference field="4294967294" count="1" selected="0">
            <x v="0"/>
          </reference>
          <reference field="1" count="1" selected="0">
            <x v="1"/>
          </reference>
        </references>
      </pivotArea>
    </chartFormat>
    <chartFormat chart="2" format="46">
      <pivotArea type="data" outline="0" fieldPosition="0">
        <references count="2">
          <reference field="4294967294" count="1" selected="0">
            <x v="0"/>
          </reference>
          <reference field="1" count="1" selected="0">
            <x v="2"/>
          </reference>
        </references>
      </pivotArea>
    </chartFormat>
    <chartFormat chart="2" format="47">
      <pivotArea type="data" outline="0" fieldPosition="0">
        <references count="2">
          <reference field="4294967294" count="1" selected="0">
            <x v="0"/>
          </reference>
          <reference field="1" count="1" selected="0">
            <x v="3"/>
          </reference>
        </references>
      </pivotArea>
    </chartFormat>
    <chartFormat chart="2" format="48">
      <pivotArea type="data" outline="0" fieldPosition="0">
        <references count="2">
          <reference field="4294967294" count="1" selected="0">
            <x v="0"/>
          </reference>
          <reference field="1" count="1" selected="0">
            <x v="4"/>
          </reference>
        </references>
      </pivotArea>
    </chartFormat>
    <chartFormat chart="2" format="49">
      <pivotArea type="data" outline="0" fieldPosition="0">
        <references count="2">
          <reference field="4294967294" count="1" selected="0">
            <x v="0"/>
          </reference>
          <reference field="1" count="1" selected="0">
            <x v="5"/>
          </reference>
        </references>
      </pivotArea>
    </chartFormat>
    <chartFormat chart="2" format="50">
      <pivotArea type="data" outline="0" fieldPosition="0">
        <references count="2">
          <reference field="4294967294" count="1" selected="0">
            <x v="0"/>
          </reference>
          <reference field="1" count="1" selected="0">
            <x v="6"/>
          </reference>
        </references>
      </pivotArea>
    </chartFormat>
    <chartFormat chart="2" format="51">
      <pivotArea type="data" outline="0" fieldPosition="0">
        <references count="2">
          <reference field="4294967294" count="1" selected="0">
            <x v="0"/>
          </reference>
          <reference field="1" count="1" selected="0">
            <x v="7"/>
          </reference>
        </references>
      </pivotArea>
    </chartFormat>
    <chartFormat chart="2" format="52">
      <pivotArea type="data" outline="0" fieldPosition="0">
        <references count="2">
          <reference field="4294967294" count="1" selected="0">
            <x v="0"/>
          </reference>
          <reference field="1" count="1" selected="0">
            <x v="8"/>
          </reference>
        </references>
      </pivotArea>
    </chartFormat>
  </chartFormats>
  <pivotTableStyleInfo name="PivotTable Semi Anggaran" showRowHeaders="1" showColHeaders="1" showRowStripes="0" showColStripes="0" showLastColumn="1"/>
  <extLst>
    <ext xmlns:x14="http://schemas.microsoft.com/office/spreadsheetml/2009/9/main" uri="{962EF5D1-5CA2-4c93-8EF4-DBF5C05439D2}">
      <x14:pivotTableDefinition xmlns:xm="http://schemas.microsoft.com/office/excel/2006/main" altTextSummary="Ringkasan total setiap kategori"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KATEGORI" xr10:uid="{FD22FF77-873D-4313-9F5F-D67014455DD6}" sourceName="KATEGORI">
  <pivotTables>
    <pivotTable tabId="3" name="Pengeluaran"/>
  </pivotTables>
  <data>
    <tabular pivotCacheId="3" showMissing="0">
      <items count="9">
        <i x="5" s="1"/>
        <i x="4" s="1"/>
        <i x="2" s="1"/>
        <i x="3" s="1"/>
        <i x="7" s="1"/>
        <i x="0" s="1"/>
        <i x="6" s="1"/>
        <i x="1" s="1"/>
        <i x="8" s="1"/>
      </items>
    </tabular>
  </data>
  <extLst>
    <x:ext xmlns:x15="http://schemas.microsoft.com/office/spreadsheetml/2010/11/main" uri="{470722E0-AACD-4C17-9CDC-17EF765DBC7E}">
      <x15:slicerCacheHideItemsWithNoData/>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Pemotong_DESKRIPSI" xr10:uid="{9389F23D-3852-47C7-A358-B37E235863CB}" sourceName="DESKRIPSI">
  <pivotTables>
    <pivotTable tabId="3" name="Pengeluaran"/>
  </pivotTables>
  <data>
    <tabular pivotCacheId="3" showMissing="0">
      <items count="20">
        <i x="3" s="1"/>
        <i x="0" s="1"/>
        <i x="18" s="1"/>
        <i x="19" s="1"/>
        <i x="7" s="1"/>
        <i x="6" s="1"/>
        <i x="1" s="1"/>
        <i x="12" s="1"/>
        <i x="15" s="1"/>
        <i x="2" s="1"/>
        <i x="8" s="1"/>
        <i x="13" s="1"/>
        <i x="16" s="1"/>
        <i x="17" s="1"/>
        <i x="14" s="1"/>
        <i x="5" s="1"/>
        <i x="11" s="1"/>
        <i x="4" s="1"/>
        <i x="10" s="1"/>
        <i x="9"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ATEGORI" xr10:uid="{9DAABDAE-63C3-482F-B442-89098EF86348}" cache="Pemotong_KATEGORI" caption="KATEGORI" columnCount="2" rowHeight="187200"/>
  <slicer name="DESKRIPSI" xr10:uid="{B43B0FCC-91FD-4023-8C70-04F77D30D16D}" cache="Pemotong_DESKRIPSI" caption="DESKRIPSI" columnCount="2" rowHeight="187200"/>
</slicers>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sbor" displayName="Dasbor" ref="B8:O12" headerRowDxfId="113" tableBorderDxfId="112" totalsRowBorderDxfId="111" headerRowCellStyle="Normal">
  <autoFilter ref="B8:O12" xr:uid="{00000000-0009-0000-0100-000001000000}"/>
  <tableColumns count="14">
    <tableColumn id="1" xr3:uid="{00000000-0010-0000-0000-000001000000}" name="Kategori " totalsRowLabel="Total" dataDxfId="110" totalsRowDxfId="109"/>
    <tableColumn id="2" xr3:uid="{00000000-0010-0000-0000-000002000000}" name="JANUARI" dataDxfId="108" totalsRowDxfId="107"/>
    <tableColumn id="3" xr3:uid="{00000000-0010-0000-0000-000003000000}" name="FEBRUARI" dataDxfId="106" totalsRowDxfId="105"/>
    <tableColumn id="4" xr3:uid="{00000000-0010-0000-0000-000004000000}" name="MARET" dataDxfId="104" totalsRowDxfId="103"/>
    <tableColumn id="5" xr3:uid="{00000000-0010-0000-0000-000005000000}" name="APRIL" dataDxfId="102" totalsRowDxfId="101"/>
    <tableColumn id="6" xr3:uid="{00000000-0010-0000-0000-000006000000}" name="MEI" dataDxfId="100" totalsRowDxfId="99"/>
    <tableColumn id="7" xr3:uid="{00000000-0010-0000-0000-000007000000}" name="JUNI" dataDxfId="98" totalsRowDxfId="97"/>
    <tableColumn id="8" xr3:uid="{00000000-0010-0000-0000-000008000000}" name="JULI" dataDxfId="96" totalsRowDxfId="95"/>
    <tableColumn id="9" xr3:uid="{00000000-0010-0000-0000-000009000000}" name="AGUSTUS" dataDxfId="94" totalsRowDxfId="93"/>
    <tableColumn id="10" xr3:uid="{00000000-0010-0000-0000-00000A000000}" name="SEPTEMBER" dataDxfId="92" totalsRowDxfId="91"/>
    <tableColumn id="11" xr3:uid="{00000000-0010-0000-0000-00000B000000}" name="OKTOBER" dataDxfId="90" totalsRowDxfId="89"/>
    <tableColumn id="12" xr3:uid="{00000000-0010-0000-0000-00000C000000}" name="NOVEMBER" dataDxfId="88" totalsRowDxfId="87"/>
    <tableColumn id="13" xr3:uid="{00000000-0010-0000-0000-00000D000000}" name="DESEMBER" dataDxfId="86" totalsRowDxfId="85"/>
    <tableColumn id="14" xr3:uid="{00000000-0010-0000-0000-00000E000000}" name="Grafik Sparkline" totalsRowFunction="count" dataDxfId="84" totalsRowDxfId="83"/>
  </tableColumns>
  <tableStyleInfo name="TableStyleMedium1" showFirstColumn="1" showLastColumn="1" showRowStripes="1" showColumnStripes="0"/>
  <extLst>
    <ext xmlns:x14="http://schemas.microsoft.com/office/spreadsheetml/2009/9/main" uri="{504A1905-F514-4f6f-8877-14C23A59335A}">
      <x14:table altTextSummary="Gambaran umum pendapatan dan pengeluaran diperinci berdasarkan paruh awal dan akhir setiap bulan dengan garis tren di kolom terakhir"/>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ngeluaran" displayName="Pengeluaran" ref="F3:I36">
  <autoFilter ref="F3:I36" xr:uid="{00000000-0009-0000-0100-000002000000}"/>
  <tableColumns count="4">
    <tableColumn id="3" xr3:uid="{00000000-0010-0000-0100-000003000000}" name="TANGGAL" totalsRowLabel="Total" totalsRowDxfId="82" dataCellStyle="Tanggal"/>
    <tableColumn id="1" xr3:uid="{00000000-0010-0000-0100-000001000000}" name="KATEGORI" totalsRowDxfId="81" dataCellStyle="Detail tabel"/>
    <tableColumn id="4" xr3:uid="{00000000-0010-0000-0100-000004000000}" name="DESKRIPSI" totalsRowDxfId="80" dataCellStyle="Detail tabel"/>
    <tableColumn id="2" xr3:uid="{00000000-0010-0000-0100-000002000000}" name="JUMLAH" totalsRowFunction="sum" dataDxfId="79" totalsRowDxfId="78"/>
  </tableColumns>
  <tableStyleInfo name="Pengeluaran" showFirstColumn="0" showLastColumn="0" showRowStripes="1" showColumnStripes="0"/>
  <extLst>
    <ext xmlns:x14="http://schemas.microsoft.com/office/spreadsheetml/2009/9/main" uri="{504A1905-F514-4f6f-8877-14C23A59335A}">
      <x14:table altTextSummary="Masukkan Tanggal dan Jumlah, lalu pilih Kategori dan Deskripsi dalam tabel ini"/>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endapatan" displayName="Pendapatan" ref="B3:D13" headerRowDxfId="77" dataDxfId="76">
  <autoFilter ref="B3:D13" xr:uid="{00000000-0009-0000-0100-000003000000}"/>
  <tableColumns count="3">
    <tableColumn id="1" xr3:uid="{00000000-0010-0000-0200-000001000000}" name="TANGGAL" totalsRowLabel="Total" dataDxfId="75" dataCellStyle="Tanggal"/>
    <tableColumn id="3" xr3:uid="{00000000-0010-0000-0200-000003000000}" name="DESKRIPSI" dataDxfId="74" dataCellStyle="Detail tabel"/>
    <tableColumn id="2" xr3:uid="{00000000-0010-0000-0200-000002000000}" name="JUMLAH" totalsRowFunction="sum" dataDxfId="73" totalsRowDxfId="72"/>
  </tableColumns>
  <tableStyleInfo name="Pendapatan" showFirstColumn="0" showLastColumn="0" showRowStripes="1" showColumnStripes="0"/>
  <extLst>
    <ext xmlns:x14="http://schemas.microsoft.com/office/spreadsheetml/2009/9/main" uri="{504A1905-F514-4f6f-8877-14C23A59335A}">
      <x14:table altTextSummary="Masukkan Tanggal, Deskripsi pendapatan, dan Jumlah dalam tabel ini"/>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CategoryInfo" displayName="CategoryInfo" ref="B3:M8" headerRowDxfId="15" dataDxfId="14">
  <autoFilter ref="B3:M8" xr:uid="{00000000-0009-0000-0100-000009000000}"/>
  <tableColumns count="12">
    <tableColumn id="1" xr3:uid="{00000000-0010-0000-0300-000001000000}" name="Rumah Tangga" dataDxfId="13" dataCellStyle="Detail tabel"/>
    <tableColumn id="2" xr3:uid="{00000000-0010-0000-0300-000002000000}" name="Hiburan" dataDxfId="12" dataCellStyle="Detail tabel"/>
    <tableColumn id="3" xr3:uid="{00000000-0010-0000-0300-000003000000}" name="Makanan" dataDxfId="11" dataCellStyle="Detail tabel"/>
    <tableColumn id="4" xr3:uid="{00000000-0010-0000-0300-000004000000}" name="Hadiah/Donasi" dataDxfId="10" dataCellStyle="Detail tabel"/>
    <tableColumn id="5" xr3:uid="{00000000-0010-0000-0300-000005000000}" name="Anak" dataDxfId="9" dataCellStyle="Detail tabel"/>
    <tableColumn id="6" xr3:uid="{00000000-0010-0000-0300-000006000000}" name="Akun Investasi" dataDxfId="8" dataCellStyle="Detail tabel"/>
    <tableColumn id="7" xr3:uid="{00000000-0010-0000-0300-000007000000}" name="Pengobatan" dataDxfId="7" dataCellStyle="Detail tabel"/>
    <tableColumn id="8" xr3:uid="{00000000-0010-0000-0300-000008000000}" name="Lainnya" dataDxfId="6" dataCellStyle="Detail tabel"/>
    <tableColumn id="9" xr3:uid="{00000000-0010-0000-0300-000009000000}" name="Pribadi" dataDxfId="5" dataCellStyle="Detail tabel"/>
    <tableColumn id="10" xr3:uid="{00000000-0010-0000-0300-00000A000000}" name="Peliharaan" dataDxfId="4" dataCellStyle="Detail tabel"/>
    <tableColumn id="11" xr3:uid="{00000000-0010-0000-0300-00000B000000}" name="Pajak/Hukum" dataDxfId="3" dataCellStyle="Detail tabel"/>
    <tableColumn id="12" xr3:uid="{00000000-0010-0000-0300-00000C000000}" name="Transportasi" dataDxfId="2" dataCellStyle="Detail tabel"/>
  </tableColumns>
  <tableStyleInfo name="Daftar Data" showFirstColumn="0" showLastColumn="0" showRowStripes="1" showColumnStripes="0"/>
  <extLst>
    <ext xmlns:x14="http://schemas.microsoft.com/office/spreadsheetml/2009/9/main" uri="{504A1905-F514-4f6f-8877-14C23A59335A}">
      <x14:table altTextSummary="Tabel ini berisi kategori yang digunakan untuk mengisi daftar menurun dalam tabel Pengeluaran pada lembar Pengeluaran &amp; Pendapatan. Ubah nama kategori atau deskripsi di bawah setiap kategori untuk memperbarui daftar"/>
    </ext>
  </extLst>
</table>
</file>

<file path=xl/theme/theme11.xml><?xml version="1.0" encoding="utf-8"?>
<a:theme xmlns:a="http://schemas.openxmlformats.org/drawingml/2006/main" name="Office Theme">
  <a:themeElements>
    <a:clrScheme name="Custom 16">
      <a:dk1>
        <a:srgbClr val="151515"/>
      </a:dk1>
      <a:lt1>
        <a:srgbClr val="FFFFFF"/>
      </a:lt1>
      <a:dk2>
        <a:srgbClr val="1C1C1C"/>
      </a:dk2>
      <a:lt2>
        <a:srgbClr val="FFFFFF"/>
      </a:lt2>
      <a:accent1>
        <a:srgbClr val="F3D569"/>
      </a:accent1>
      <a:accent2>
        <a:srgbClr val="5B85AA"/>
      </a:accent2>
      <a:accent3>
        <a:srgbClr val="ECBE18"/>
      </a:accent3>
      <a:accent4>
        <a:srgbClr val="9CB5CB"/>
      </a:accent4>
      <a:accent5>
        <a:srgbClr val="2C4255"/>
      </a:accent5>
      <a:accent6>
        <a:srgbClr val="F7E5A4"/>
      </a:accent6>
      <a:hlink>
        <a:srgbClr val="5B85AA"/>
      </a:hlink>
      <a:folHlink>
        <a:srgbClr val="5B85AA"/>
      </a:folHlink>
    </a:clrScheme>
    <a:fontScheme name="Custom 17">
      <a:majorFont>
        <a:latin typeface="Tw Cen MT"/>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TANGGAL" xr10:uid="{5E6082AE-42A9-4675-97A2-44A5479C47BA}" sourceName="TANGGAL">
  <pivotTables>
    <pivotTable tabId="3" name="Pengeluaran"/>
  </pivotTables>
  <state minimalRefreshVersion="6" lastRefreshVersion="6" pivotCacheId="3" filterType="unknown">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TANGGAL" xr10:uid="{737BF90B-3192-4F65-81A7-B16DE7A04D5D}" cache="NativeTimeline_TANGGAL" caption="TANGGAL" level="2" selectionLevel="2" scrollPosition="2022-01-01T00:00:00"/>
</timelines>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vmlDrawing" Target="/xl/drawings/vmlDrawing1.vml" Id="rId3" /><Relationship Type="http://schemas.openxmlformats.org/officeDocument/2006/relationships/drawing" Target="/xl/drawings/drawing11.xml" Id="rId2" /><Relationship Type="http://schemas.openxmlformats.org/officeDocument/2006/relationships/printerSettings" Target="/xl/printerSettings/printerSettings22.bin" Id="rId1" /><Relationship Type="http://schemas.openxmlformats.org/officeDocument/2006/relationships/table" Target="/xl/tables/table13.xml" Id="rId6" /><Relationship Type="http://schemas.openxmlformats.org/officeDocument/2006/relationships/ctrlProp" Target="/xl/ctrlProps/ctrlProp2.xml" Id="rId5" /><Relationship Type="http://schemas.openxmlformats.org/officeDocument/2006/relationships/ctrlProp" Target="/xl/ctrlProps/ctrlProp12.xml" Id="rId4" /></Relationships>
</file>

<file path=xl/worksheets/_rels/sheet31.xml.rels>&#65279;<?xml version="1.0" encoding="utf-8"?><Relationships xmlns="http://schemas.openxmlformats.org/package/2006/relationships"><Relationship Type="http://schemas.openxmlformats.org/officeDocument/2006/relationships/table" Target="/xl/tables/table31.xml" Id="rId3" /><Relationship Type="http://schemas.openxmlformats.org/officeDocument/2006/relationships/table" Target="/xl/tables/table22.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drawing" Target="/xl/drawings/drawing22.xml" Id="rId3" /><Relationship Type="http://schemas.openxmlformats.org/officeDocument/2006/relationships/printerSettings" Target="/xl/printerSettings/printerSettings46.bin" Id="rId2" /><Relationship Type="http://schemas.openxmlformats.org/officeDocument/2006/relationships/pivotTable" Target="/xl/pivotTables/pivotTable12.xml" Id="rId1" /><Relationship Type="http://schemas.microsoft.com/office/2011/relationships/timeline" Target="/xl/timelines/timeline1.xml" Id="rId5" /><Relationship Type="http://schemas.microsoft.com/office/2007/relationships/slicer" Target="/xl/slicers/slicer1.xml" Id="rId4" /></Relationships>
</file>

<file path=xl/worksheets/_rels/sheet55.xml.rels>&#65279;<?xml version="1.0" encoding="utf-8"?><Relationships xmlns="http://schemas.openxmlformats.org/package/2006/relationships"><Relationship Type="http://schemas.openxmlformats.org/officeDocument/2006/relationships/table" Target="/xl/tables/table44.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printerSettings" Target="/xl/printerSettings/printerSettings64.bin" Id="rId2" /><Relationship Type="http://schemas.openxmlformats.org/officeDocument/2006/relationships/pivotTable" Target="/xl/pivotTables/pivotTable2.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24CE-12A3-4CC0-84BC-2A62CE3863AE}">
  <sheetPr>
    <tabColor theme="9" tint="-0.749992370372631"/>
  </sheetPr>
  <dimension ref="B1:B8"/>
  <sheetViews>
    <sheetView zoomScaleNormal="100" workbookViewId="0"/>
  </sheetViews>
  <sheetFormatPr defaultRowHeight="15.75" x14ac:dyDescent="0.3"/>
  <cols>
    <col min="1" max="1" width="2.77734375" customWidth="1"/>
    <col min="2" max="2" width="80.77734375" customWidth="1"/>
    <col min="3" max="3" width="2.77734375" customWidth="1"/>
  </cols>
  <sheetData>
    <row r="1" spans="2:2" ht="30" customHeight="1" x14ac:dyDescent="0.3">
      <c r="B1" s="76" t="s">
        <v>0</v>
      </c>
    </row>
    <row r="2" spans="2:2" ht="30" customHeight="1" x14ac:dyDescent="0.3">
      <c r="B2" s="77" t="s">
        <v>1</v>
      </c>
    </row>
    <row r="3" spans="2:2" ht="30" customHeight="1" x14ac:dyDescent="0.3">
      <c r="B3" s="77" t="s">
        <v>2</v>
      </c>
    </row>
    <row r="4" spans="2:2" ht="30" customHeight="1" x14ac:dyDescent="0.3">
      <c r="B4" s="77" t="s">
        <v>3</v>
      </c>
    </row>
    <row r="5" spans="2:2" ht="30" customHeight="1" x14ac:dyDescent="0.3">
      <c r="B5" s="77" t="s">
        <v>4</v>
      </c>
    </row>
    <row r="6" spans="2:2" ht="30" customHeight="1" x14ac:dyDescent="0.3">
      <c r="B6" s="78" t="s">
        <v>5</v>
      </c>
    </row>
    <row r="7" spans="2:2" ht="30" x14ac:dyDescent="0.3">
      <c r="B7" s="92" t="s">
        <v>6</v>
      </c>
    </row>
    <row r="8" spans="2:2" ht="45" x14ac:dyDescent="0.3">
      <c r="B8" s="77" t="s">
        <v>7</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autoPageBreaks="0"/>
  </sheetPr>
  <dimension ref="A1:P14"/>
  <sheetViews>
    <sheetView showGridLines="0" tabSelected="1" zoomScaleNormal="100" zoomScaleSheetLayoutView="100" workbookViewId="0"/>
  </sheetViews>
  <sheetFormatPr defaultColWidth="9.44140625" defaultRowHeight="15.75" x14ac:dyDescent="0.3"/>
  <cols>
    <col min="1" max="1" width="5" style="79" customWidth="1"/>
    <col min="2" max="2" width="23.77734375" style="3" customWidth="1"/>
    <col min="3" max="3" width="13.77734375" style="11" customWidth="1"/>
    <col min="4" max="15" width="13.77734375" style="3" customWidth="1"/>
    <col min="16" max="16" width="5" style="3" customWidth="1"/>
    <col min="17" max="17" width="2.77734375" style="3" customWidth="1"/>
    <col min="18" max="16384" width="9.44140625" style="3"/>
  </cols>
  <sheetData>
    <row r="1" spans="1:16" ht="48.75" customHeight="1" x14ac:dyDescent="0.3">
      <c r="A1" s="85" t="s">
        <v>8</v>
      </c>
      <c r="B1" s="116" t="s">
        <v>13</v>
      </c>
      <c r="C1" s="116"/>
      <c r="D1" s="116"/>
      <c r="E1" s="116"/>
      <c r="F1" s="116"/>
      <c r="G1" s="116"/>
      <c r="H1" s="116"/>
      <c r="I1" s="116"/>
      <c r="J1" s="116"/>
      <c r="K1" s="116"/>
      <c r="L1" s="116"/>
      <c r="M1" s="116"/>
      <c r="N1" s="116"/>
      <c r="O1" s="22" t="s">
        <v>35</v>
      </c>
      <c r="P1" s="23"/>
    </row>
    <row r="2" spans="1:16" ht="42" customHeight="1" x14ac:dyDescent="0.55000000000000004">
      <c r="A2" s="83" t="s">
        <v>9</v>
      </c>
      <c r="B2" s="26" t="str">
        <f>CHOOSE(MonthNumber,"JANUARI","FEBRUARI","MARET","APRIL","MEI","JUNI","JULI","AGUSTUS","SEPTEMBER","OKTOBER","NOVEMBER","DESEMBER")</f>
        <v>DESEMBER</v>
      </c>
      <c r="C2" s="117">
        <v>12</v>
      </c>
      <c r="D2" s="118"/>
      <c r="E2" s="118"/>
      <c r="F2" s="118"/>
      <c r="G2" s="118"/>
      <c r="H2" s="118"/>
      <c r="I2" s="27">
        <f ca="1">YEAR(TODAY())</f>
        <v>2022</v>
      </c>
      <c r="J2" s="12"/>
      <c r="K2" s="12"/>
      <c r="L2" s="14"/>
      <c r="M2" s="12"/>
      <c r="N2" s="12"/>
      <c r="O2" s="12"/>
      <c r="P2" s="12"/>
    </row>
    <row r="3" spans="1:16" s="4" customFormat="1" ht="35.25" customHeight="1" x14ac:dyDescent="0.3">
      <c r="A3" s="83" t="s">
        <v>10</v>
      </c>
      <c r="B3" s="93" t="s">
        <v>14</v>
      </c>
      <c r="C3" s="93"/>
      <c r="D3" s="93"/>
      <c r="E3" s="93"/>
      <c r="F3" s="93"/>
      <c r="G3" s="93"/>
      <c r="H3" s="93"/>
      <c r="I3" s="93" t="s">
        <v>28</v>
      </c>
      <c r="J3" s="93"/>
      <c r="K3" s="13"/>
      <c r="L3" s="15"/>
      <c r="M3" s="15"/>
      <c r="N3" s="15"/>
      <c r="O3" s="15"/>
      <c r="P3" s="13"/>
    </row>
    <row r="4" spans="1:16" s="4" customFormat="1" ht="30" customHeight="1" x14ac:dyDescent="0.3">
      <c r="A4" s="83" t="s">
        <v>11</v>
      </c>
      <c r="B4" s="25" t="s">
        <v>15</v>
      </c>
      <c r="C4" s="16"/>
      <c r="D4" s="95">
        <f ca="1">MonthlyExpendituresTotals</f>
        <v>0</v>
      </c>
      <c r="E4" s="15"/>
      <c r="F4" s="15"/>
      <c r="G4" s="15"/>
      <c r="H4" s="13"/>
      <c r="I4" s="25" t="s">
        <v>15</v>
      </c>
      <c r="J4" s="25"/>
      <c r="K4" s="15"/>
      <c r="L4" s="95">
        <f ca="1">AnnualExpendituresTotals</f>
        <v>10742</v>
      </c>
      <c r="M4" s="15"/>
      <c r="N4" s="15"/>
      <c r="O4" s="15"/>
      <c r="P4" s="13"/>
    </row>
    <row r="5" spans="1:16" s="4" customFormat="1" ht="30" customHeight="1" x14ac:dyDescent="0.3">
      <c r="A5" s="82"/>
      <c r="B5" s="25" t="s">
        <v>16</v>
      </c>
      <c r="C5" s="16"/>
      <c r="D5" s="95">
        <f ca="1">MonthlyIncomeTotals</f>
        <v>0</v>
      </c>
      <c r="E5" s="15"/>
      <c r="F5" s="15"/>
      <c r="G5" s="15"/>
      <c r="H5" s="13"/>
      <c r="I5" s="25" t="s">
        <v>16</v>
      </c>
      <c r="J5" s="25"/>
      <c r="K5" s="15"/>
      <c r="L5" s="95">
        <f ca="1">AnnualIncomeTotals</f>
        <v>13200</v>
      </c>
      <c r="M5" s="15"/>
      <c r="N5" s="15"/>
      <c r="O5" s="15"/>
      <c r="P5" s="13"/>
    </row>
    <row r="6" spans="1:16" ht="45" customHeight="1" x14ac:dyDescent="0.3">
      <c r="A6" s="82"/>
      <c r="B6" s="12"/>
      <c r="C6" s="17"/>
      <c r="D6" s="12"/>
      <c r="E6" s="12"/>
      <c r="F6" s="12"/>
      <c r="G6" s="12"/>
      <c r="H6" s="12"/>
      <c r="I6" s="12"/>
      <c r="J6" s="12"/>
      <c r="K6" s="12"/>
      <c r="L6" s="12"/>
      <c r="M6" s="12"/>
      <c r="N6" s="12"/>
      <c r="O6" s="12"/>
      <c r="P6" s="12"/>
    </row>
    <row r="7" spans="1:16" s="18" customFormat="1" ht="24.75" customHeight="1" thickBot="1" x14ac:dyDescent="0.35">
      <c r="A7" s="80"/>
      <c r="B7" s="21"/>
      <c r="C7" s="19"/>
      <c r="D7" s="21"/>
      <c r="E7" s="21"/>
      <c r="F7" s="21"/>
      <c r="G7" s="21"/>
      <c r="H7" s="21"/>
      <c r="I7" s="21"/>
      <c r="J7" s="21"/>
      <c r="K7" s="21"/>
      <c r="L7" s="21"/>
      <c r="M7" s="21"/>
      <c r="N7" s="21"/>
    </row>
    <row r="8" spans="1:16" ht="34.5" customHeight="1" thickBot="1" x14ac:dyDescent="0.35">
      <c r="A8" s="84" t="s">
        <v>12</v>
      </c>
      <c r="B8" s="89" t="s">
        <v>17</v>
      </c>
      <c r="C8" s="54" t="s">
        <v>22</v>
      </c>
      <c r="D8" s="54" t="s">
        <v>23</v>
      </c>
      <c r="E8" s="54" t="s">
        <v>24</v>
      </c>
      <c r="F8" s="54" t="s">
        <v>25</v>
      </c>
      <c r="G8" s="54" t="s">
        <v>26</v>
      </c>
      <c r="H8" s="54" t="s">
        <v>27</v>
      </c>
      <c r="I8" s="54" t="s">
        <v>29</v>
      </c>
      <c r="J8" s="54" t="s">
        <v>30</v>
      </c>
      <c r="K8" s="54" t="s">
        <v>31</v>
      </c>
      <c r="L8" s="54" t="s">
        <v>32</v>
      </c>
      <c r="M8" s="54" t="s">
        <v>33</v>
      </c>
      <c r="N8" s="54" t="s">
        <v>34</v>
      </c>
      <c r="O8" s="90" t="s">
        <v>36</v>
      </c>
    </row>
    <row r="9" spans="1:16" ht="30" customHeight="1" thickBot="1" x14ac:dyDescent="0.35">
      <c r="B9" s="55" t="s">
        <v>18</v>
      </c>
      <c r="C9" s="96">
        <f ca="1">SUMIFS(Pendapatan[JUMLAH],Pendapatan[TANGGAL],"&lt;="&amp;DtMiddle,Pendapatan[TANGGAL],"&gt;="&amp;DtStart)</f>
        <v>0</v>
      </c>
      <c r="D9" s="96">
        <f ca="1">SUMIFS(Pendapatan[JUMLAH],Pendapatan[TANGGAL],"&lt;="&amp;DtMiddle,Pendapatan[TANGGAL],"&gt;="&amp;DtStart)</f>
        <v>0</v>
      </c>
      <c r="E9" s="97">
        <f ca="1">SUMIFS(Pendapatan[JUMLAH],Pendapatan[TANGGAL],"&lt;="&amp;DtMiddle,Pendapatan[TANGGAL],"&gt;="&amp;DtStart)</f>
        <v>1300</v>
      </c>
      <c r="F9" s="97">
        <f ca="1">SUMIFS(Pendapatan[JUMLAH],Pendapatan[TANGGAL],"&lt;="&amp;DtMiddle,Pendapatan[TANGGAL],"&gt;="&amp;DtStart)</f>
        <v>2600</v>
      </c>
      <c r="G9" s="97">
        <f ca="1">SUMIFS(Pendapatan[JUMLAH],Pendapatan[TANGGAL],"&lt;="&amp;DtMiddle,Pendapatan[TANGGAL],"&gt;="&amp;DtStart)</f>
        <v>0</v>
      </c>
      <c r="H9" s="97">
        <f ca="1">SUMIFS(Pendapatan[JUMLAH],Pendapatan[TANGGAL],"&lt;="&amp;DtMiddle,Pendapatan[TANGGAL],"&gt;="&amp;DtStart)</f>
        <v>0</v>
      </c>
      <c r="I9" s="97">
        <f ca="1">SUMIFS(Pendapatan[JUMLAH],Pendapatan[TANGGAL],"&lt;="&amp;DtMiddle,Pendapatan[TANGGAL],"&gt;="&amp;DtStart)</f>
        <v>0</v>
      </c>
      <c r="J9" s="97">
        <f ca="1">SUMIFS(Pendapatan[JUMLAH],Pendapatan[TANGGAL],"&lt;="&amp;DtMiddle,Pendapatan[TANGGAL],"&gt;="&amp;DtStart)</f>
        <v>0</v>
      </c>
      <c r="K9" s="97">
        <f ca="1">SUMIFS(Pendapatan[JUMLAH],Pendapatan[TANGGAL],"&lt;="&amp;DtMiddle,Pendapatan[TANGGAL],"&gt;="&amp;DtStart)</f>
        <v>0</v>
      </c>
      <c r="L9" s="97">
        <f ca="1">SUMIFS(Pendapatan[JUMLAH],Pendapatan[TANGGAL],"&lt;="&amp;DtMiddle,Pendapatan[TANGGAL],"&gt;="&amp;DtStart)</f>
        <v>0</v>
      </c>
      <c r="M9" s="97">
        <f ca="1">SUMIFS(Pendapatan[JUMLAH],Pendapatan[TANGGAL],"&lt;="&amp;DtMiddle,Pendapatan[TANGGAL],"&gt;="&amp;DtStart)</f>
        <v>0</v>
      </c>
      <c r="N9" s="97">
        <f ca="1">SUMIFS(Pendapatan[JUMLAH],Pendapatan[TANGGAL],"&lt;="&amp;DtMiddle,Pendapatan[TANGGAL],"&gt;="&amp;DtStart)</f>
        <v>0</v>
      </c>
      <c r="O9" s="56"/>
    </row>
    <row r="10" spans="1:16" ht="30" customHeight="1" thickBot="1" x14ac:dyDescent="0.35">
      <c r="B10" s="57" t="s">
        <v>19</v>
      </c>
      <c r="C10" s="98">
        <f ca="1">SUMIFS(Pendapatan[JUMLAH],Pendapatan[TANGGAL],"&lt;="&amp;DtEnd,Pendapatan[TANGGAL],"&gt;="&amp;DtMiddle+1)</f>
        <v>0</v>
      </c>
      <c r="D10" s="98">
        <f ca="1">SUMIFS(Pendapatan[JUMLAH],Pendapatan[TANGGAL],"&lt;="&amp;DtEnd,Pendapatan[TANGGAL],"&gt;="&amp;DtMiddle+1)</f>
        <v>0</v>
      </c>
      <c r="E10" s="99">
        <f ca="1">SUMIFS(Pendapatan[JUMLAH],Pendapatan[TANGGAL],"&lt;="&amp;DtEnd,Pendapatan[TANGGAL],"&gt;="&amp;DtMiddle+1)</f>
        <v>3100</v>
      </c>
      <c r="F10" s="99">
        <f ca="1">SUMIFS(Pendapatan[JUMLAH],Pendapatan[TANGGAL],"&lt;="&amp;DtEnd,Pendapatan[TANGGAL],"&gt;="&amp;DtMiddle+1)</f>
        <v>3100</v>
      </c>
      <c r="G10" s="99">
        <f ca="1">SUMIFS(Pendapatan[JUMLAH],Pendapatan[TANGGAL],"&lt;="&amp;DtEnd,Pendapatan[TANGGAL],"&gt;="&amp;DtMiddle+1)</f>
        <v>0</v>
      </c>
      <c r="H10" s="99">
        <f ca="1">SUMIFS(Pendapatan[JUMLAH],Pendapatan[TANGGAL],"&lt;="&amp;DtEnd,Pendapatan[TANGGAL],"&gt;="&amp;DtMiddle+1)</f>
        <v>0</v>
      </c>
      <c r="I10" s="99">
        <f ca="1">SUMIFS(Pendapatan[JUMLAH],Pendapatan[TANGGAL],"&lt;="&amp;DtEnd,Pendapatan[TANGGAL],"&gt;="&amp;DtMiddle+1)</f>
        <v>0</v>
      </c>
      <c r="J10" s="99">
        <f ca="1">SUMIFS(Pendapatan[JUMLAH],Pendapatan[TANGGAL],"&lt;="&amp;DtEnd,Pendapatan[TANGGAL],"&gt;="&amp;DtMiddle+1)</f>
        <v>0</v>
      </c>
      <c r="K10" s="99">
        <f ca="1">SUMIFS(Pendapatan[JUMLAH],Pendapatan[TANGGAL],"&lt;="&amp;DtEnd,Pendapatan[TANGGAL],"&gt;="&amp;DtMiddle+1)</f>
        <v>0</v>
      </c>
      <c r="L10" s="99">
        <f ca="1">SUMIFS(Pendapatan[JUMLAH],Pendapatan[TANGGAL],"&lt;="&amp;DtEnd,Pendapatan[TANGGAL],"&gt;="&amp;DtMiddle+1)</f>
        <v>0</v>
      </c>
      <c r="M10" s="99">
        <f ca="1">SUMIFS(Pendapatan[JUMLAH],Pendapatan[TANGGAL],"&lt;="&amp;DtEnd,Pendapatan[TANGGAL],"&gt;="&amp;DtMiddle+1)</f>
        <v>0</v>
      </c>
      <c r="N10" s="99">
        <f ca="1">SUMIFS(Pendapatan[JUMLAH],Pendapatan[TANGGAL],"&lt;="&amp;DtEnd,Pendapatan[TANGGAL],"&gt;="&amp;DtMiddle+1)</f>
        <v>0</v>
      </c>
      <c r="O10" s="56"/>
    </row>
    <row r="11" spans="1:16" ht="30" customHeight="1" thickBot="1" x14ac:dyDescent="0.35">
      <c r="B11" s="58" t="s">
        <v>20</v>
      </c>
      <c r="C11" s="100">
        <f ca="1">SUMIFS(Pengeluaran[JUMLAH],Pengeluaran[TANGGAL],"&lt;="&amp;DtMiddle+1,Pengeluaran[TANGGAL],"&gt;="&amp;DtStart)</f>
        <v>0</v>
      </c>
      <c r="D11" s="100">
        <f ca="1">SUMIFS(Pengeluaran[JUMLAH],Pengeluaran[TANGGAL],"&lt;="&amp;DtMiddle+1,Pengeluaran[TANGGAL],"&gt;="&amp;DtStart)</f>
        <v>0</v>
      </c>
      <c r="E11" s="100">
        <f ca="1">SUMIFS(Pengeluaran[JUMLAH],Pengeluaran[TANGGAL],"&lt;="&amp;DtMiddle+1,Pengeluaran[TANGGAL],"&gt;="&amp;DtStart)</f>
        <v>1225</v>
      </c>
      <c r="F11" s="100">
        <f ca="1">SUMIFS(Pengeluaran[JUMLAH],Pengeluaran[TANGGAL],"&lt;="&amp;DtMiddle+1,Pengeluaran[TANGGAL],"&gt;="&amp;DtStart)</f>
        <v>5150</v>
      </c>
      <c r="G11" s="100">
        <f ca="1">SUMIFS(Pengeluaran[JUMLAH],Pengeluaran[TANGGAL],"&lt;="&amp;DtMiddle+1,Pengeluaran[TANGGAL],"&gt;="&amp;DtStart)</f>
        <v>0</v>
      </c>
      <c r="H11" s="100">
        <f ca="1">SUMIFS(Pengeluaran[JUMLAH],Pengeluaran[TANGGAL],"&lt;="&amp;DtMiddle+1,Pengeluaran[TANGGAL],"&gt;="&amp;DtStart)</f>
        <v>0</v>
      </c>
      <c r="I11" s="100">
        <f ca="1">SUMIFS(Pengeluaran[JUMLAH],Pengeluaran[TANGGAL],"&lt;="&amp;DtMiddle+1,Pengeluaran[TANGGAL],"&gt;="&amp;DtStart)</f>
        <v>0</v>
      </c>
      <c r="J11" s="100">
        <f ca="1">SUMIFS(Pengeluaran[JUMLAH],Pengeluaran[TANGGAL],"&lt;="&amp;DtMiddle+1,Pengeluaran[TANGGAL],"&gt;="&amp;DtStart)</f>
        <v>0</v>
      </c>
      <c r="K11" s="100">
        <f ca="1">SUMIFS(Pengeluaran[JUMLAH],Pengeluaran[TANGGAL],"&lt;="&amp;DtMiddle+1,Pengeluaran[TANGGAL],"&gt;="&amp;DtStart)</f>
        <v>0</v>
      </c>
      <c r="L11" s="100">
        <f ca="1">SUMIFS(Pengeluaran[JUMLAH],Pengeluaran[TANGGAL],"&lt;="&amp;DtMiddle+1,Pengeluaran[TANGGAL],"&gt;="&amp;DtStart)</f>
        <v>0</v>
      </c>
      <c r="M11" s="100">
        <f ca="1">SUMIFS(Pengeluaran[JUMLAH],Pengeluaran[TANGGAL],"&lt;="&amp;DtMiddle+1,Pengeluaran[TANGGAL],"&gt;="&amp;DtStart)</f>
        <v>0</v>
      </c>
      <c r="N11" s="100">
        <f ca="1">SUMIFS(Pengeluaran[JUMLAH],Pengeluaran[TANGGAL],"&lt;="&amp;DtMiddle+1,Pengeluaran[TANGGAL],"&gt;="&amp;DtStart)</f>
        <v>0</v>
      </c>
      <c r="O11" s="56"/>
    </row>
    <row r="12" spans="1:16" ht="30" customHeight="1" x14ac:dyDescent="0.3">
      <c r="B12" s="59" t="s">
        <v>21</v>
      </c>
      <c r="C12" s="101">
        <f ca="1">SUMIFS(Pengeluaran[JUMLAH],Pengeluaran[TANGGAL],"&lt;="&amp;DtEnd,Pengeluaran[TANGGAL],"&gt;="&amp;DtMiddle+1)</f>
        <v>0</v>
      </c>
      <c r="D12" s="101">
        <f ca="1">SUMIFS(Pengeluaran[JUMLAH],Pengeluaran[TANGGAL],"&lt;="&amp;DtEnd,Pengeluaran[TANGGAL],"&gt;="&amp;DtMiddle+1)</f>
        <v>0</v>
      </c>
      <c r="E12" s="101">
        <f ca="1">SUMIFS(Pengeluaran[JUMLAH],Pengeluaran[TANGGAL],"&lt;="&amp;DtEnd,Pengeluaran[TANGGAL],"&gt;="&amp;DtMiddle+1)</f>
        <v>200</v>
      </c>
      <c r="F12" s="101">
        <f ca="1">SUMIFS(Pengeluaran[JUMLAH],Pengeluaran[TANGGAL],"&lt;="&amp;DtEnd,Pengeluaran[TANGGAL],"&gt;="&amp;DtMiddle+1)</f>
        <v>875</v>
      </c>
      <c r="G12" s="101">
        <f ca="1">SUMIFS(Pengeluaran[JUMLAH],Pengeluaran[TANGGAL],"&lt;="&amp;DtEnd,Pengeluaran[TANGGAL],"&gt;="&amp;DtMiddle+1)</f>
        <v>0</v>
      </c>
      <c r="H12" s="101">
        <f ca="1">SUMIFS(Pengeluaran[JUMLAH],Pengeluaran[TANGGAL],"&lt;="&amp;DtEnd,Pengeluaran[TANGGAL],"&gt;="&amp;DtMiddle+1)</f>
        <v>0</v>
      </c>
      <c r="I12" s="101">
        <f ca="1">SUMIFS(Pengeluaran[JUMLAH],Pengeluaran[TANGGAL],"&lt;="&amp;DtEnd,Pengeluaran[TANGGAL],"&gt;="&amp;DtMiddle+1)</f>
        <v>0</v>
      </c>
      <c r="J12" s="101">
        <f ca="1">SUMIFS(Pengeluaran[JUMLAH],Pengeluaran[TANGGAL],"&lt;="&amp;DtEnd,Pengeluaran[TANGGAL],"&gt;="&amp;DtMiddle+1)</f>
        <v>0</v>
      </c>
      <c r="K12" s="101">
        <f ca="1">SUMIFS(Pengeluaran[JUMLAH],Pengeluaran[TANGGAL],"&lt;="&amp;DtEnd,Pengeluaran[TANGGAL],"&gt;="&amp;DtMiddle+1)</f>
        <v>0</v>
      </c>
      <c r="L12" s="101">
        <f ca="1">SUMIFS(Pengeluaran[JUMLAH],Pengeluaran[TANGGAL],"&lt;="&amp;DtEnd,Pengeluaran[TANGGAL],"&gt;="&amp;DtMiddle+1)</f>
        <v>0</v>
      </c>
      <c r="M12" s="101">
        <f ca="1">SUMIFS(Pengeluaran[JUMLAH],Pengeluaran[TANGGAL],"&lt;="&amp;DtEnd,Pengeluaran[TANGGAL],"&gt;="&amp;DtMiddle+1)</f>
        <v>0</v>
      </c>
      <c r="N12" s="101">
        <f ca="1">SUMIFS(Pengeluaran[JUMLAH],Pengeluaran[TANGGAL],"&lt;="&amp;DtEnd,Pengeluaran[TANGGAL],"&gt;="&amp;DtMiddle+1)</f>
        <v>0</v>
      </c>
      <c r="O12" s="60"/>
    </row>
    <row r="14" spans="1:16" ht="16.5" thickBot="1" x14ac:dyDescent="0.35">
      <c r="C14" s="20"/>
    </row>
  </sheetData>
  <mergeCells count="2">
    <mergeCell ref="B1:N1"/>
    <mergeCell ref="C2:H2"/>
  </mergeCells>
  <conditionalFormatting sqref="A2:A4 C2 D4:D5 L4:L5">
    <cfRule type="notContainsBlanks" dxfId="114" priority="1">
      <formula>LEN(TRIM(A2))&gt;0</formula>
    </cfRule>
  </conditionalFormatting>
  <pageMargins left="0.7" right="0.7" top="0.75" bottom="0.75" header="0.3" footer="0.3"/>
  <pageSetup paperSize="9" fitToWidth="0" fitToHeight="0" orientation="portrait" r:id="rId1"/>
  <ignoredErrors>
    <ignoredError sqref="D4:D5 B2 I2 L4:L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1" r:id="rId4" name="Pemutar 7">
              <controlPr defaultSize="0" autoPict="0" altText="Kontrol pemutar untuk Bulan">
                <anchor moveWithCells="1">
                  <from>
                    <xdr:col>2</xdr:col>
                    <xdr:colOff>152400</xdr:colOff>
                    <xdr:row>1</xdr:row>
                    <xdr:rowOff>161925</xdr:rowOff>
                  </from>
                  <to>
                    <xdr:col>2</xdr:col>
                    <xdr:colOff>323850</xdr:colOff>
                    <xdr:row>1</xdr:row>
                    <xdr:rowOff>447675</xdr:rowOff>
                  </to>
                </anchor>
              </controlPr>
            </control>
          </mc:Choice>
        </mc:AlternateContent>
        <mc:AlternateContent xmlns:mc="http://schemas.openxmlformats.org/markup-compatibility/2006">
          <mc:Choice Requires="x14">
            <control shapeId="1033" r:id="rId5" name="Pemutar 9">
              <controlPr defaultSize="0" autoPict="0" altText="Kontrol pemutar untuk Tahun">
                <anchor moveWithCells="1">
                  <from>
                    <xdr:col>9</xdr:col>
                    <xdr:colOff>47625</xdr:colOff>
                    <xdr:row>1</xdr:row>
                    <xdr:rowOff>171450</xdr:rowOff>
                  </from>
                  <to>
                    <xdr:col>9</xdr:col>
                    <xdr:colOff>190500</xdr:colOff>
                    <xdr:row>1</xdr:row>
                    <xdr:rowOff>457200</xdr:rowOff>
                  </to>
                </anchor>
              </controlPr>
            </control>
          </mc:Choice>
        </mc:AlternateContent>
      </controls>
    </mc:Choice>
  </mc:AlternateContent>
  <tableParts count="1">
    <tablePart r:id="rId6"/>
  </tableParts>
  <extLst>
    <ext xmlns:x14="http://schemas.microsoft.com/office/spreadsheetml/2009/9/main" uri="{05C60535-1F16-4fd2-B633-F4F36F0B64E0}">
      <x14:sparklineGroups xmlns:xm="http://schemas.microsoft.com/office/excel/2006/main">
        <x14:sparklineGroup manualMax="0" manualMin="0" lineWeight="1.5" displayEmptyCellsAs="gap" markers="1" high="1" low="1" first="1" negative="1" xr2:uid="{00000000-0003-0000-0000-000000000000}">
          <x14:colorSeries theme="4"/>
          <x14:colorNegative theme="5"/>
          <x14:colorAxis rgb="FF000000"/>
          <x14:colorMarkers theme="4" tint="-0.249977111117893"/>
          <x14:colorFirst theme="4" tint="-0.249977111117893"/>
          <x14:colorLast theme="4" tint="-0.249977111117893"/>
          <x14:colorHigh theme="4" tint="-0.249977111117893"/>
          <x14:colorLow theme="4" tint="-0.249977111117893"/>
          <x14:sparklines>
            <x14:sparkline>
              <xm:f>Dasbor!C11:N11</xm:f>
              <xm:sqref>O11</xm:sqref>
            </x14:sparkline>
            <x14:sparkline>
              <xm:f>Dasbor!C12:N12</xm:f>
              <xm:sqref>O12</xm:sqref>
            </x14:sparkline>
          </x14:sparklines>
        </x14:sparklineGroup>
        <x14:sparklineGroup manualMax="0" manualMin="0" lineWeight="1.5" displayEmptyCellsAs="gap" markers="1" high="1" low="1" negative="1" xr2:uid="{00000000-0003-0000-0000-000001000000}">
          <x14:colorSeries theme="5"/>
          <x14:colorNegative theme="6"/>
          <x14:colorAxis rgb="FF000000"/>
          <x14:colorMarkers theme="5"/>
          <x14:colorFirst theme="5"/>
          <x14:colorLast theme="5"/>
          <x14:colorHigh theme="5"/>
          <x14:colorLow theme="5"/>
          <x14:sparklines>
            <x14:sparkline>
              <xm:f>Dasbor!C9:M9</xm:f>
              <xm:sqref>O9</xm:sqref>
            </x14:sparkline>
            <x14:sparkline>
              <xm:f>Dasbor!C10:M10</xm:f>
              <xm:sqref>O10</xm:sqref>
            </x14:sparkline>
          </x14:sparklines>
        </x14:sparklineGroup>
      </x14:sparklineGroup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249977111117893"/>
    <pageSetUpPr autoPageBreaks="0"/>
  </sheetPr>
  <dimension ref="A1:J36"/>
  <sheetViews>
    <sheetView showGridLines="0" zoomScaleNormal="100" workbookViewId="0"/>
  </sheetViews>
  <sheetFormatPr defaultColWidth="8.77734375" defaultRowHeight="30" customHeight="1" x14ac:dyDescent="0.3"/>
  <cols>
    <col min="1" max="1" width="5" style="79" customWidth="1"/>
    <col min="2" max="2" width="15.44140625" customWidth="1"/>
    <col min="3" max="3" width="24" customWidth="1"/>
    <col min="4" max="4" width="14.6640625" style="1" customWidth="1"/>
    <col min="5" max="5" width="5.88671875" customWidth="1"/>
    <col min="6" max="6" width="15.44140625" customWidth="1"/>
    <col min="7" max="7" width="24.5546875" customWidth="1"/>
    <col min="8" max="8" width="24" style="1" customWidth="1"/>
    <col min="9" max="9" width="13.6640625" style="2" customWidth="1"/>
    <col min="10" max="10" width="5" style="3" customWidth="1"/>
    <col min="11" max="11" width="2.77734375" customWidth="1"/>
  </cols>
  <sheetData>
    <row r="1" spans="1:10" s="3" customFormat="1" ht="48.75" customHeight="1" x14ac:dyDescent="0.3">
      <c r="A1" s="85" t="s">
        <v>37</v>
      </c>
      <c r="B1" s="120" t="str">
        <f>Semi_Monthly_Home_Budget_Title</f>
        <v>Anggaran Rumah Semi Bulanan</v>
      </c>
      <c r="C1" s="120"/>
      <c r="D1" s="120"/>
      <c r="E1" s="120"/>
      <c r="F1" s="120"/>
      <c r="G1" s="120"/>
      <c r="H1" s="119" t="s">
        <v>56</v>
      </c>
      <c r="I1" s="119"/>
      <c r="J1" s="23"/>
    </row>
    <row r="2" spans="1:10" s="50" customFormat="1" ht="41.25" customHeight="1" thickBot="1" x14ac:dyDescent="0.35">
      <c r="A2" s="86" t="s">
        <v>38</v>
      </c>
      <c r="B2" s="51" t="s">
        <v>15</v>
      </c>
      <c r="C2" s="52"/>
      <c r="D2" s="52"/>
      <c r="E2" s="30"/>
      <c r="F2" s="51" t="s">
        <v>16</v>
      </c>
      <c r="G2" s="52"/>
      <c r="H2" s="52"/>
      <c r="I2" s="52"/>
      <c r="J2" s="49"/>
    </row>
    <row r="3" spans="1:10" ht="30" customHeight="1" thickTop="1" thickBot="1" x14ac:dyDescent="0.35">
      <c r="A3" s="84" t="s">
        <v>39</v>
      </c>
      <c r="B3" s="31" t="s">
        <v>40</v>
      </c>
      <c r="C3" s="31" t="s">
        <v>41</v>
      </c>
      <c r="D3" s="31" t="s">
        <v>45</v>
      </c>
      <c r="F3" s="32" t="s">
        <v>40</v>
      </c>
      <c r="G3" s="36" t="s">
        <v>46</v>
      </c>
      <c r="H3" s="24" t="s">
        <v>41</v>
      </c>
      <c r="I3" s="105" t="s">
        <v>45</v>
      </c>
      <c r="J3" s="4"/>
    </row>
    <row r="4" spans="1:10" ht="30" customHeight="1" thickBot="1" x14ac:dyDescent="0.35">
      <c r="B4" s="61">
        <f ca="1">TODAY()</f>
        <v>44699</v>
      </c>
      <c r="C4" s="62" t="s">
        <v>42</v>
      </c>
      <c r="D4" s="63">
        <v>500</v>
      </c>
      <c r="F4" s="33">
        <f ca="1">TODAY()</f>
        <v>44699</v>
      </c>
      <c r="G4" s="34" t="s">
        <v>47</v>
      </c>
      <c r="H4" s="35" t="s">
        <v>57</v>
      </c>
      <c r="I4" s="102">
        <v>500</v>
      </c>
      <c r="J4" s="4"/>
    </row>
    <row r="5" spans="1:10" ht="30" customHeight="1" x14ac:dyDescent="0.3">
      <c r="B5" s="64">
        <f ca="1">TODAY()-14</f>
        <v>44685</v>
      </c>
      <c r="C5" s="65" t="s">
        <v>43</v>
      </c>
      <c r="D5" s="66">
        <v>1300</v>
      </c>
      <c r="F5" s="7">
        <f t="shared" ref="F5:F12" ca="1" si="0">TODAY()-7</f>
        <v>44692</v>
      </c>
      <c r="G5" s="8" t="s">
        <v>48</v>
      </c>
      <c r="H5" s="8" t="s">
        <v>58</v>
      </c>
      <c r="I5" s="103">
        <v>1000</v>
      </c>
      <c r="J5" s="4"/>
    </row>
    <row r="6" spans="1:10" ht="30" customHeight="1" x14ac:dyDescent="0.3">
      <c r="B6" s="67">
        <f ca="1">TODAY()-14</f>
        <v>44685</v>
      </c>
      <c r="C6" s="68" t="s">
        <v>44</v>
      </c>
      <c r="D6" s="69">
        <v>1300</v>
      </c>
      <c r="F6" s="37">
        <f t="shared" ca="1" si="0"/>
        <v>44692</v>
      </c>
      <c r="G6" s="10" t="s">
        <v>48</v>
      </c>
      <c r="H6" s="10" t="s">
        <v>59</v>
      </c>
      <c r="I6" s="104">
        <v>100</v>
      </c>
    </row>
    <row r="7" spans="1:10" ht="30" customHeight="1" x14ac:dyDescent="0.3">
      <c r="A7" s="80"/>
      <c r="B7" s="64">
        <f ca="1">TODAY()-28</f>
        <v>44671</v>
      </c>
      <c r="C7" s="65" t="s">
        <v>43</v>
      </c>
      <c r="D7" s="66">
        <v>1500</v>
      </c>
      <c r="F7" s="7">
        <f t="shared" ca="1" si="0"/>
        <v>44692</v>
      </c>
      <c r="G7" s="8" t="s">
        <v>48</v>
      </c>
      <c r="H7" s="8" t="s">
        <v>60</v>
      </c>
      <c r="I7" s="103">
        <v>50</v>
      </c>
      <c r="J7" s="18"/>
    </row>
    <row r="8" spans="1:10" ht="30" customHeight="1" x14ac:dyDescent="0.3">
      <c r="B8" s="67">
        <f ca="1">TODAY()-28</f>
        <v>44671</v>
      </c>
      <c r="C8" s="68" t="s">
        <v>44</v>
      </c>
      <c r="D8" s="69">
        <v>1600</v>
      </c>
      <c r="F8" s="37">
        <f t="shared" ca="1" si="0"/>
        <v>44692</v>
      </c>
      <c r="G8" s="10" t="s">
        <v>48</v>
      </c>
      <c r="H8" s="10" t="s">
        <v>61</v>
      </c>
      <c r="I8" s="104">
        <v>25</v>
      </c>
    </row>
    <row r="9" spans="1:10" ht="30" customHeight="1" x14ac:dyDescent="0.3">
      <c r="B9" s="64">
        <f ca="1">TODAY()-42</f>
        <v>44657</v>
      </c>
      <c r="C9" s="65" t="s">
        <v>43</v>
      </c>
      <c r="D9" s="66">
        <v>1300</v>
      </c>
      <c r="F9" s="7">
        <f t="shared" ca="1" si="0"/>
        <v>44692</v>
      </c>
      <c r="G9" s="8" t="s">
        <v>48</v>
      </c>
      <c r="H9" s="8" t="s">
        <v>62</v>
      </c>
      <c r="I9" s="103">
        <v>100</v>
      </c>
    </row>
    <row r="10" spans="1:10" ht="30" customHeight="1" x14ac:dyDescent="0.3">
      <c r="B10" s="67">
        <f ca="1">TODAY()-42</f>
        <v>44657</v>
      </c>
      <c r="C10" s="68" t="s">
        <v>44</v>
      </c>
      <c r="D10" s="69">
        <v>1300</v>
      </c>
      <c r="F10" s="37">
        <f t="shared" ca="1" si="0"/>
        <v>44692</v>
      </c>
      <c r="G10" s="10" t="s">
        <v>48</v>
      </c>
      <c r="H10" s="10" t="s">
        <v>62</v>
      </c>
      <c r="I10" s="104">
        <v>30</v>
      </c>
    </row>
    <row r="11" spans="1:10" ht="30" customHeight="1" x14ac:dyDescent="0.3">
      <c r="B11" s="64">
        <f ca="1">TODAY()-56</f>
        <v>44643</v>
      </c>
      <c r="C11" s="65" t="s">
        <v>43</v>
      </c>
      <c r="D11" s="66">
        <v>1500</v>
      </c>
      <c r="F11" s="7">
        <f t="shared" ca="1" si="0"/>
        <v>44692</v>
      </c>
      <c r="G11" s="8" t="s">
        <v>48</v>
      </c>
      <c r="H11" s="8" t="s">
        <v>58</v>
      </c>
      <c r="I11" s="103">
        <v>50</v>
      </c>
    </row>
    <row r="12" spans="1:10" ht="30" customHeight="1" x14ac:dyDescent="0.3">
      <c r="B12" s="67">
        <f ca="1">TODAY()-56</f>
        <v>44643</v>
      </c>
      <c r="C12" s="68" t="s">
        <v>44</v>
      </c>
      <c r="D12" s="69">
        <v>1600</v>
      </c>
      <c r="F12" s="37">
        <f t="shared" ca="1" si="0"/>
        <v>44692</v>
      </c>
      <c r="G12" s="10" t="s">
        <v>48</v>
      </c>
      <c r="H12" s="10" t="s">
        <v>62</v>
      </c>
      <c r="I12" s="104">
        <v>50</v>
      </c>
    </row>
    <row r="13" spans="1:10" ht="30" customHeight="1" x14ac:dyDescent="0.3">
      <c r="B13" s="64">
        <f ca="1">TODAY()-70</f>
        <v>44629</v>
      </c>
      <c r="C13" s="65" t="s">
        <v>43</v>
      </c>
      <c r="D13" s="66">
        <v>1300</v>
      </c>
      <c r="F13" s="7">
        <f ca="1">TODAY()-7</f>
        <v>44692</v>
      </c>
      <c r="G13" s="8" t="s">
        <v>48</v>
      </c>
      <c r="H13" s="8" t="s">
        <v>62</v>
      </c>
      <c r="I13" s="103">
        <v>25</v>
      </c>
    </row>
    <row r="14" spans="1:10" ht="30" customHeight="1" x14ac:dyDescent="0.3">
      <c r="D14"/>
      <c r="F14" s="37">
        <f ca="1">TODAY()-8</f>
        <v>44691</v>
      </c>
      <c r="G14" s="10" t="s">
        <v>48</v>
      </c>
      <c r="H14" s="10" t="s">
        <v>59</v>
      </c>
      <c r="I14" s="104">
        <v>100</v>
      </c>
    </row>
    <row r="15" spans="1:10" ht="30" customHeight="1" x14ac:dyDescent="0.3">
      <c r="D15"/>
      <c r="F15" s="7">
        <f ca="1">TODAY()-9</f>
        <v>44690</v>
      </c>
      <c r="G15" s="8" t="s">
        <v>49</v>
      </c>
      <c r="H15" s="8" t="s">
        <v>63</v>
      </c>
      <c r="I15" s="103">
        <v>37</v>
      </c>
    </row>
    <row r="16" spans="1:10" ht="30" customHeight="1" x14ac:dyDescent="0.3">
      <c r="D16"/>
      <c r="F16" s="37">
        <f ca="1">TODAY()-10</f>
        <v>44689</v>
      </c>
      <c r="G16" s="10" t="s">
        <v>50</v>
      </c>
      <c r="H16" s="10" t="s">
        <v>64</v>
      </c>
      <c r="I16" s="104">
        <v>350</v>
      </c>
    </row>
    <row r="17" spans="4:9" ht="30" customHeight="1" x14ac:dyDescent="0.3">
      <c r="D17"/>
      <c r="F17" s="7">
        <f ca="1">TODAY()-11</f>
        <v>44688</v>
      </c>
      <c r="G17" s="8" t="s">
        <v>50</v>
      </c>
      <c r="H17" s="8" t="s">
        <v>65</v>
      </c>
      <c r="I17" s="103">
        <v>75</v>
      </c>
    </row>
    <row r="18" spans="4:9" ht="30" customHeight="1" x14ac:dyDescent="0.3">
      <c r="D18"/>
      <c r="F18" s="37">
        <f ca="1">TODAY()-12</f>
        <v>44687</v>
      </c>
      <c r="G18" s="10" t="s">
        <v>51</v>
      </c>
      <c r="H18" s="10" t="s">
        <v>66</v>
      </c>
      <c r="I18" s="104">
        <v>150</v>
      </c>
    </row>
    <row r="19" spans="4:9" ht="30" customHeight="1" x14ac:dyDescent="0.3">
      <c r="D19"/>
      <c r="F19" s="7">
        <f ca="1">TODAY()-13</f>
        <v>44686</v>
      </c>
      <c r="G19" s="8" t="s">
        <v>52</v>
      </c>
      <c r="H19" s="8" t="s">
        <v>67</v>
      </c>
      <c r="I19" s="103">
        <v>250</v>
      </c>
    </row>
    <row r="20" spans="4:9" ht="30" customHeight="1" x14ac:dyDescent="0.3">
      <c r="D20"/>
      <c r="F20" s="37">
        <f ca="1">TODAY()-14</f>
        <v>44685</v>
      </c>
      <c r="G20" s="10" t="s">
        <v>52</v>
      </c>
      <c r="H20" s="10" t="s">
        <v>68</v>
      </c>
      <c r="I20" s="104">
        <v>250</v>
      </c>
    </row>
    <row r="21" spans="4:9" ht="30" customHeight="1" x14ac:dyDescent="0.3">
      <c r="D21"/>
      <c r="F21" s="7">
        <f ca="1">TODAY()-15</f>
        <v>44684</v>
      </c>
      <c r="G21" s="8" t="s">
        <v>53</v>
      </c>
      <c r="H21" s="8" t="s">
        <v>69</v>
      </c>
      <c r="I21" s="103">
        <v>100</v>
      </c>
    </row>
    <row r="22" spans="4:9" ht="30" customHeight="1" x14ac:dyDescent="0.3">
      <c r="D22"/>
      <c r="F22" s="37">
        <f ca="1">TODAY()-16</f>
        <v>44683</v>
      </c>
      <c r="G22" s="10" t="s">
        <v>54</v>
      </c>
      <c r="H22" s="10" t="s">
        <v>50</v>
      </c>
      <c r="I22" s="104">
        <v>50</v>
      </c>
    </row>
    <row r="23" spans="4:9" ht="30" customHeight="1" x14ac:dyDescent="0.3">
      <c r="F23" s="7">
        <f ca="1">TODAY()-20</f>
        <v>44679</v>
      </c>
      <c r="G23" s="8" t="s">
        <v>54</v>
      </c>
      <c r="H23" s="8" t="s">
        <v>70</v>
      </c>
      <c r="I23" s="103">
        <v>50</v>
      </c>
    </row>
    <row r="24" spans="4:9" ht="30" customHeight="1" x14ac:dyDescent="0.3">
      <c r="F24" s="37">
        <f ca="1">TODAY()-20</f>
        <v>44679</v>
      </c>
      <c r="G24" s="10" t="s">
        <v>54</v>
      </c>
      <c r="H24" s="10" t="s">
        <v>71</v>
      </c>
      <c r="I24" s="104">
        <v>50</v>
      </c>
    </row>
    <row r="25" spans="4:9" ht="30" customHeight="1" x14ac:dyDescent="0.3">
      <c r="F25" s="7">
        <f ca="1">TODAY()-25</f>
        <v>44674</v>
      </c>
      <c r="G25" s="8" t="s">
        <v>55</v>
      </c>
      <c r="H25" s="8" t="s">
        <v>72</v>
      </c>
      <c r="I25" s="103">
        <v>300</v>
      </c>
    </row>
    <row r="26" spans="4:9" ht="30" customHeight="1" x14ac:dyDescent="0.3">
      <c r="F26" s="37">
        <f ca="1">TODAY()-25</f>
        <v>44674</v>
      </c>
      <c r="G26" s="10" t="s">
        <v>55</v>
      </c>
      <c r="H26" s="10" t="s">
        <v>73</v>
      </c>
      <c r="I26" s="104">
        <v>350</v>
      </c>
    </row>
    <row r="27" spans="4:9" ht="30" customHeight="1" x14ac:dyDescent="0.3">
      <c r="F27" s="7">
        <f ca="1">TODAY()-25</f>
        <v>44674</v>
      </c>
      <c r="G27" s="8" t="s">
        <v>55</v>
      </c>
      <c r="H27" s="8" t="s">
        <v>74</v>
      </c>
      <c r="I27" s="103">
        <v>50</v>
      </c>
    </row>
    <row r="28" spans="4:9" ht="30" customHeight="1" x14ac:dyDescent="0.3">
      <c r="F28" s="37">
        <f ca="1">TODAY()-30</f>
        <v>44669</v>
      </c>
      <c r="G28" s="10" t="s">
        <v>55</v>
      </c>
      <c r="H28" s="10" t="s">
        <v>75</v>
      </c>
      <c r="I28" s="104">
        <v>50</v>
      </c>
    </row>
    <row r="29" spans="4:9" ht="30" customHeight="1" x14ac:dyDescent="0.3">
      <c r="F29" s="7">
        <f ca="1">TODAY()-31</f>
        <v>44668</v>
      </c>
      <c r="G29" s="8" t="s">
        <v>55</v>
      </c>
      <c r="H29" s="8" t="s">
        <v>75</v>
      </c>
      <c r="I29" s="103">
        <v>25</v>
      </c>
    </row>
    <row r="30" spans="4:9" ht="30" customHeight="1" x14ac:dyDescent="0.3">
      <c r="F30" s="37">
        <f ca="1">TODAY()-42</f>
        <v>44657</v>
      </c>
      <c r="G30" s="10" t="s">
        <v>55</v>
      </c>
      <c r="H30" s="10" t="s">
        <v>73</v>
      </c>
      <c r="I30" s="104">
        <v>150</v>
      </c>
    </row>
    <row r="31" spans="4:9" ht="30" customHeight="1" x14ac:dyDescent="0.3">
      <c r="F31" s="7">
        <f ca="1">TODAY()-45</f>
        <v>44654</v>
      </c>
      <c r="G31" s="8" t="s">
        <v>48</v>
      </c>
      <c r="H31" s="8" t="s">
        <v>58</v>
      </c>
      <c r="I31" s="103">
        <v>5000</v>
      </c>
    </row>
    <row r="32" spans="4:9" ht="30" customHeight="1" x14ac:dyDescent="0.3">
      <c r="F32" s="37">
        <f ca="1">TODAY()-50</f>
        <v>44649</v>
      </c>
      <c r="G32" s="10" t="s">
        <v>48</v>
      </c>
      <c r="H32" s="10" t="s">
        <v>59</v>
      </c>
      <c r="I32" s="104">
        <v>200</v>
      </c>
    </row>
    <row r="33" spans="6:9" ht="30" customHeight="1" x14ac:dyDescent="0.3">
      <c r="F33" s="7">
        <f ca="1">TODAY()-65</f>
        <v>44634</v>
      </c>
      <c r="G33" s="8" t="s">
        <v>48</v>
      </c>
      <c r="H33" s="8" t="s">
        <v>62</v>
      </c>
      <c r="I33" s="103">
        <v>100</v>
      </c>
    </row>
    <row r="34" spans="6:9" ht="30" customHeight="1" x14ac:dyDescent="0.3">
      <c r="F34" s="37">
        <f ca="1">TODAY()-70</f>
        <v>44629</v>
      </c>
      <c r="G34" s="10" t="s">
        <v>48</v>
      </c>
      <c r="H34" s="10" t="s">
        <v>61</v>
      </c>
      <c r="I34" s="104">
        <v>50</v>
      </c>
    </row>
    <row r="35" spans="6:9" ht="30" customHeight="1" x14ac:dyDescent="0.3">
      <c r="F35" s="7">
        <f ca="1">TODAY()-75</f>
        <v>44624</v>
      </c>
      <c r="G35" s="8" t="s">
        <v>48</v>
      </c>
      <c r="H35" s="8" t="s">
        <v>58</v>
      </c>
      <c r="I35" s="103">
        <v>1000</v>
      </c>
    </row>
    <row r="36" spans="6:9" ht="30" customHeight="1" x14ac:dyDescent="0.3">
      <c r="F36" s="37">
        <f ca="1">TODAY()-78</f>
        <v>44621</v>
      </c>
      <c r="G36" s="10" t="s">
        <v>49</v>
      </c>
      <c r="H36" s="10" t="s">
        <v>63</v>
      </c>
      <c r="I36" s="104">
        <v>75</v>
      </c>
    </row>
  </sheetData>
  <mergeCells count="2">
    <mergeCell ref="H1:I1"/>
    <mergeCell ref="B1:G1"/>
  </mergeCells>
  <dataValidations count="2">
    <dataValidation type="list" errorStyle="warning" allowBlank="1" showInputMessage="1" showErrorMessage="1" error="Pilih Deskripsi dari daftar. Pilih BATAL, tekan ALT+PANAH BAWAH untuk menampilkan opsi, lalu PANAH BAWAH dan ENTER untuk memilih" sqref="H4:H36" xr:uid="{00000000-0002-0000-0100-000000000000}">
      <formula1>LookUpList</formula1>
    </dataValidation>
    <dataValidation type="list" errorStyle="warning" allowBlank="1" showInputMessage="1" showErrorMessage="1" error="Pilih Kategori dari daftar. Pilih BATAL, tekan ALT+PANAH BAWAH untuk menampilkan opsi, lalu PANAH BAWAH dan ENTER untuk memilih" sqref="G4:G36" xr:uid="{00000000-0002-0000-0100-000001000000}">
      <formula1>Kategori</formula1>
    </dataValidation>
  </dataValidations>
  <pageMargins left="0.7" right="0.7" top="0.75" bottom="0.75" header="0.3" footer="0.3"/>
  <pageSetup paperSize="9" fitToHeight="0" orientation="portrait" r:id="rId1"/>
  <tableParts count="2">
    <tablePart r:id="rId2"/>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39997558519241921"/>
    <pageSetUpPr autoPageBreaks="0"/>
  </sheetPr>
  <dimension ref="A1:G36"/>
  <sheetViews>
    <sheetView showGridLines="0" zoomScaleNormal="100" workbookViewId="0"/>
  </sheetViews>
  <sheetFormatPr defaultColWidth="10.6640625" defaultRowHeight="30" customHeight="1" x14ac:dyDescent="0.3"/>
  <cols>
    <col min="1" max="1" width="5" style="79" customWidth="1"/>
    <col min="2" max="2" width="20.88671875" bestFit="1" customWidth="1"/>
    <col min="3" max="3" width="18.88671875" bestFit="1" customWidth="1"/>
    <col min="4" max="4" width="35.77734375" customWidth="1"/>
    <col min="5" max="5" width="36.77734375" customWidth="1"/>
    <col min="6" max="6" width="38.44140625" customWidth="1"/>
    <col min="7" max="7" width="5" style="18" customWidth="1"/>
    <col min="8" max="8" width="2.77734375" customWidth="1"/>
  </cols>
  <sheetData>
    <row r="1" spans="1:7" s="3" customFormat="1" ht="48.75" customHeight="1" x14ac:dyDescent="0.3">
      <c r="A1" s="85" t="s">
        <v>76</v>
      </c>
      <c r="B1" s="120" t="str">
        <f>Semi_Monthly_Home_Budget_Title</f>
        <v>Anggaran Rumah Semi Bulanan</v>
      </c>
      <c r="C1" s="120"/>
      <c r="D1" s="120"/>
      <c r="E1" s="120"/>
      <c r="F1" s="53" t="s">
        <v>85</v>
      </c>
      <c r="G1" s="23"/>
    </row>
    <row r="2" spans="1:7" ht="182.1" customHeight="1" x14ac:dyDescent="0.3">
      <c r="A2" s="86" t="s">
        <v>77</v>
      </c>
      <c r="B2" s="121" t="s">
        <v>82</v>
      </c>
      <c r="C2" s="121"/>
      <c r="D2" s="121"/>
      <c r="E2" s="87" t="s">
        <v>84</v>
      </c>
      <c r="F2" s="87" t="s">
        <v>86</v>
      </c>
      <c r="G2" s="38"/>
    </row>
    <row r="3" spans="1:7" s="74" customFormat="1" ht="28.7" customHeight="1" x14ac:dyDescent="0.3">
      <c r="A3" s="91" t="s">
        <v>78</v>
      </c>
      <c r="B3" s="71" t="s">
        <v>83</v>
      </c>
      <c r="C3" s="72"/>
      <c r="D3" s="72"/>
      <c r="E3" s="72"/>
      <c r="F3" s="72"/>
      <c r="G3" s="73"/>
    </row>
    <row r="4" spans="1:7" ht="29.1" customHeight="1" thickBot="1" x14ac:dyDescent="0.35">
      <c r="A4" s="84" t="s">
        <v>79</v>
      </c>
      <c r="B4" s="75" t="s">
        <v>16</v>
      </c>
      <c r="G4" s="28"/>
    </row>
    <row r="5" spans="1:7" ht="16.5" thickBot="1" x14ac:dyDescent="0.35">
      <c r="A5" s="88" t="s">
        <v>80</v>
      </c>
      <c r="B5" s="114" t="s">
        <v>124</v>
      </c>
      <c r="C5" s="115" t="s">
        <v>122</v>
      </c>
      <c r="D5" s="122" t="s">
        <v>123</v>
      </c>
      <c r="E5" s="123"/>
      <c r="F5" s="123"/>
      <c r="G5" s="28"/>
    </row>
    <row r="6" spans="1:7" ht="15.75" x14ac:dyDescent="0.3">
      <c r="A6" s="88" t="s">
        <v>81</v>
      </c>
      <c r="B6" s="110" t="s">
        <v>72</v>
      </c>
      <c r="C6" s="111">
        <v>300</v>
      </c>
      <c r="G6" s="28"/>
    </row>
    <row r="7" spans="1:7" ht="15.75" x14ac:dyDescent="0.3">
      <c r="B7" s="110" t="s">
        <v>73</v>
      </c>
      <c r="C7" s="113">
        <v>500</v>
      </c>
    </row>
    <row r="8" spans="1:7" ht="15.75" x14ac:dyDescent="0.3">
      <c r="A8" s="80"/>
      <c r="B8" s="110" t="s">
        <v>60</v>
      </c>
      <c r="C8" s="113">
        <v>50</v>
      </c>
    </row>
    <row r="9" spans="1:7" ht="15.75" x14ac:dyDescent="0.3">
      <c r="B9" s="110" t="s">
        <v>57</v>
      </c>
      <c r="C9" s="113">
        <v>500</v>
      </c>
    </row>
    <row r="10" spans="1:7" ht="15.75" x14ac:dyDescent="0.3">
      <c r="B10" s="110" t="s">
        <v>74</v>
      </c>
      <c r="C10" s="113">
        <v>50</v>
      </c>
    </row>
    <row r="11" spans="1:7" ht="15.75" x14ac:dyDescent="0.3">
      <c r="B11" s="110" t="s">
        <v>75</v>
      </c>
      <c r="C11" s="113">
        <v>75</v>
      </c>
    </row>
    <row r="12" spans="1:7" ht="15.75" x14ac:dyDescent="0.3">
      <c r="B12" s="110" t="s">
        <v>64</v>
      </c>
      <c r="C12" s="113">
        <v>350</v>
      </c>
    </row>
    <row r="13" spans="1:7" ht="15.75" x14ac:dyDescent="0.3">
      <c r="B13" s="110" t="s">
        <v>63</v>
      </c>
      <c r="C13" s="113">
        <v>112</v>
      </c>
    </row>
    <row r="14" spans="1:7" ht="15.75" x14ac:dyDescent="0.3">
      <c r="B14" s="110" t="s">
        <v>58</v>
      </c>
      <c r="C14" s="113">
        <v>7050</v>
      </c>
    </row>
    <row r="15" spans="1:7" ht="15.75" x14ac:dyDescent="0.3">
      <c r="B15" s="110" t="s">
        <v>69</v>
      </c>
      <c r="C15" s="113">
        <v>100</v>
      </c>
    </row>
    <row r="16" spans="1:7" ht="15.75" x14ac:dyDescent="0.3">
      <c r="B16" s="110" t="s">
        <v>71</v>
      </c>
      <c r="C16" s="113">
        <v>50</v>
      </c>
    </row>
    <row r="17" spans="1:6" customFormat="1" ht="15.75" x14ac:dyDescent="0.3">
      <c r="A17" s="81"/>
      <c r="B17" s="110" t="s">
        <v>59</v>
      </c>
      <c r="C17" s="113">
        <v>400</v>
      </c>
    </row>
    <row r="18" spans="1:6" customFormat="1" ht="15.75" x14ac:dyDescent="0.3">
      <c r="A18" s="81"/>
      <c r="B18" s="110" t="s">
        <v>65</v>
      </c>
      <c r="C18" s="113">
        <v>75</v>
      </c>
    </row>
    <row r="19" spans="1:6" customFormat="1" ht="15.75" x14ac:dyDescent="0.3">
      <c r="A19" s="81"/>
      <c r="B19" s="110" t="s">
        <v>50</v>
      </c>
      <c r="C19" s="113">
        <v>50</v>
      </c>
    </row>
    <row r="20" spans="1:6" customFormat="1" ht="15.75" x14ac:dyDescent="0.3">
      <c r="A20" s="81"/>
      <c r="B20" s="110" t="s">
        <v>70</v>
      </c>
      <c r="C20" s="113">
        <v>50</v>
      </c>
    </row>
    <row r="21" spans="1:6" customFormat="1" ht="15.75" x14ac:dyDescent="0.3">
      <c r="A21" s="81"/>
      <c r="B21" s="110" t="s">
        <v>62</v>
      </c>
      <c r="C21" s="113">
        <v>305</v>
      </c>
    </row>
    <row r="22" spans="1:6" customFormat="1" ht="15.75" x14ac:dyDescent="0.3">
      <c r="A22" s="81"/>
      <c r="B22" s="110" t="s">
        <v>68</v>
      </c>
      <c r="C22" s="113">
        <v>250</v>
      </c>
    </row>
    <row r="23" spans="1:6" customFormat="1" ht="15.75" x14ac:dyDescent="0.3">
      <c r="A23" s="81"/>
      <c r="B23" s="110" t="s">
        <v>61</v>
      </c>
      <c r="C23" s="113">
        <v>75</v>
      </c>
      <c r="D23" s="94"/>
      <c r="E23" s="94"/>
      <c r="F23" s="94"/>
    </row>
    <row r="24" spans="1:6" customFormat="1" ht="15.75" x14ac:dyDescent="0.3">
      <c r="A24" s="81"/>
      <c r="B24" s="110" t="s">
        <v>67</v>
      </c>
      <c r="C24" s="113">
        <v>250</v>
      </c>
      <c r="D24" s="94"/>
      <c r="E24" s="94"/>
      <c r="F24" s="94"/>
    </row>
    <row r="25" spans="1:6" customFormat="1" ht="16.5" thickBot="1" x14ac:dyDescent="0.35">
      <c r="A25" s="81"/>
      <c r="B25" s="110" t="s">
        <v>66</v>
      </c>
      <c r="C25" s="113">
        <v>150</v>
      </c>
      <c r="D25" s="94"/>
      <c r="E25" s="94"/>
      <c r="F25" s="94"/>
    </row>
    <row r="26" spans="1:6" customFormat="1" ht="16.5" thickBot="1" x14ac:dyDescent="0.35">
      <c r="A26" s="81"/>
      <c r="B26" s="109" t="s">
        <v>125</v>
      </c>
      <c r="C26" s="112">
        <v>10742</v>
      </c>
      <c r="D26" s="94"/>
      <c r="E26" s="94"/>
      <c r="F26" s="94"/>
    </row>
    <row r="27" spans="1:6" customFormat="1" ht="15.75" x14ac:dyDescent="0.3">
      <c r="A27" s="81"/>
      <c r="D27" s="94"/>
      <c r="E27" s="94"/>
      <c r="F27" s="94"/>
    </row>
    <row r="28" spans="1:6" customFormat="1" ht="15.75" x14ac:dyDescent="0.3">
      <c r="A28" s="81"/>
      <c r="D28" s="94"/>
      <c r="E28" s="94"/>
      <c r="F28" s="94"/>
    </row>
    <row r="29" spans="1:6" customFormat="1" ht="15.75" x14ac:dyDescent="0.3">
      <c r="A29" s="81"/>
      <c r="D29" s="94"/>
      <c r="E29" s="94"/>
      <c r="F29" s="94"/>
    </row>
    <row r="30" spans="1:6" customFormat="1" ht="15.75" x14ac:dyDescent="0.3">
      <c r="A30" s="81"/>
      <c r="D30" s="94"/>
      <c r="E30" s="94"/>
      <c r="F30" s="94"/>
    </row>
    <row r="31" spans="1:6" customFormat="1" ht="15.75" x14ac:dyDescent="0.3">
      <c r="A31" s="81"/>
      <c r="D31" s="94"/>
      <c r="E31" s="94"/>
      <c r="F31" s="94"/>
    </row>
    <row r="32" spans="1:6" customFormat="1" ht="15.75" x14ac:dyDescent="0.3">
      <c r="A32" s="81"/>
      <c r="D32" s="94"/>
      <c r="E32" s="94"/>
      <c r="F32" s="94"/>
    </row>
    <row r="33" spans="1:6" customFormat="1" ht="30" customHeight="1" x14ac:dyDescent="0.3">
      <c r="A33" s="81"/>
      <c r="D33" s="94"/>
      <c r="E33" s="94"/>
      <c r="F33" s="94"/>
    </row>
    <row r="34" spans="1:6" customFormat="1" ht="30" customHeight="1" x14ac:dyDescent="0.3">
      <c r="A34" s="81"/>
      <c r="D34" s="94"/>
      <c r="E34" s="94"/>
      <c r="F34" s="94"/>
    </row>
    <row r="35" spans="1:6" customFormat="1" ht="30" customHeight="1" x14ac:dyDescent="0.3">
      <c r="A35" s="81"/>
      <c r="D35" s="94"/>
      <c r="E35" s="94"/>
      <c r="F35" s="94"/>
    </row>
    <row r="36" spans="1:6" customFormat="1" ht="30" customHeight="1" x14ac:dyDescent="0.3">
      <c r="A36" s="81"/>
      <c r="D36" s="94"/>
      <c r="E36" s="94"/>
      <c r="F36" s="94"/>
    </row>
  </sheetData>
  <mergeCells count="3">
    <mergeCell ref="B1:E1"/>
    <mergeCell ref="B2:D2"/>
    <mergeCell ref="D5:F5"/>
  </mergeCells>
  <pageMargins left="0.7" right="0.7" top="0.75" bottom="0.75" header="0.3" footer="0.3"/>
  <pageSetup paperSize="9" scale="68" fitToHeight="0" orientation="portrait" r:id="rId2"/>
  <rowBreaks count="1" manualBreakCount="1">
    <brk id="33" max="16383" man="1"/>
  </rowBreaks>
  <colBreaks count="2" manualBreakCount="2">
    <brk id="4" max="1048575" man="1"/>
    <brk id="6" max="1048575" man="1"/>
  </colBreaks>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6"/>
    <pageSetUpPr autoPageBreaks="0"/>
  </sheetPr>
  <dimension ref="A1:N16"/>
  <sheetViews>
    <sheetView showGridLines="0" zoomScaleNormal="100" workbookViewId="0"/>
  </sheetViews>
  <sheetFormatPr defaultColWidth="14" defaultRowHeight="30" customHeight="1" x14ac:dyDescent="0.3"/>
  <cols>
    <col min="1" max="1" width="5" style="79" customWidth="1"/>
    <col min="2" max="2" width="19.88671875" style="3" customWidth="1"/>
    <col min="3" max="5" width="17.109375" style="3" customWidth="1"/>
    <col min="6" max="6" width="18.21875" style="3" bestFit="1" customWidth="1"/>
    <col min="7" max="7" width="21.6640625" style="3" customWidth="1"/>
    <col min="8" max="9" width="17.109375" style="3" customWidth="1"/>
    <col min="10" max="10" width="22.33203125" style="3" bestFit="1" customWidth="1"/>
    <col min="11" max="12" width="17.109375" style="3" customWidth="1"/>
    <col min="13" max="13" width="19.88671875" style="3" customWidth="1"/>
    <col min="14" max="14" width="5" style="3" customWidth="1"/>
    <col min="15" max="15" width="2.77734375" style="3" customWidth="1"/>
    <col min="16" max="16384" width="14" style="3"/>
  </cols>
  <sheetData>
    <row r="1" spans="1:14" ht="48.75" customHeight="1" x14ac:dyDescent="0.3">
      <c r="A1" s="85" t="s">
        <v>87</v>
      </c>
      <c r="B1" s="124" t="str">
        <f>Semi_Monthly_Home_Budget_Title</f>
        <v>Anggaran Rumah Semi Bulanan</v>
      </c>
      <c r="C1" s="124"/>
      <c r="D1" s="124"/>
      <c r="E1" s="124"/>
      <c r="F1" s="124"/>
      <c r="G1" s="124"/>
      <c r="H1" s="124"/>
      <c r="I1" s="124"/>
      <c r="J1" s="124"/>
      <c r="K1" s="124"/>
      <c r="L1" s="124"/>
      <c r="M1" s="39" t="s">
        <v>118</v>
      </c>
      <c r="N1" s="23"/>
    </row>
    <row r="2" spans="1:14" ht="47.25" customHeight="1" x14ac:dyDescent="0.3">
      <c r="A2" s="91" t="s">
        <v>78</v>
      </c>
      <c r="B2" s="47" t="s">
        <v>89</v>
      </c>
      <c r="C2"/>
      <c r="D2"/>
      <c r="E2"/>
      <c r="F2"/>
      <c r="G2"/>
      <c r="H2"/>
      <c r="I2"/>
      <c r="J2"/>
      <c r="K2"/>
      <c r="L2"/>
      <c r="M2"/>
      <c r="N2" s="29"/>
    </row>
    <row r="3" spans="1:14" s="41" customFormat="1" ht="30" customHeight="1" x14ac:dyDescent="0.3">
      <c r="A3" s="91" t="s">
        <v>88</v>
      </c>
      <c r="B3" s="45" t="s">
        <v>48</v>
      </c>
      <c r="C3" s="46" t="s">
        <v>49</v>
      </c>
      <c r="D3" s="45" t="s">
        <v>50</v>
      </c>
      <c r="E3" s="46" t="s">
        <v>95</v>
      </c>
      <c r="F3" s="45" t="s">
        <v>51</v>
      </c>
      <c r="G3" s="46" t="s">
        <v>52</v>
      </c>
      <c r="H3" s="45" t="s">
        <v>47</v>
      </c>
      <c r="I3" s="46" t="s">
        <v>71</v>
      </c>
      <c r="J3" s="45" t="s">
        <v>53</v>
      </c>
      <c r="K3" s="46" t="s">
        <v>54</v>
      </c>
      <c r="L3" s="45" t="s">
        <v>113</v>
      </c>
      <c r="M3" s="46" t="s">
        <v>55</v>
      </c>
      <c r="N3" s="40"/>
    </row>
    <row r="4" spans="1:14" s="43" customFormat="1" ht="30" customHeight="1" x14ac:dyDescent="0.3">
      <c r="A4" s="79"/>
      <c r="B4" s="42" t="s">
        <v>58</v>
      </c>
      <c r="C4" s="70" t="s">
        <v>63</v>
      </c>
      <c r="D4" s="42" t="s">
        <v>64</v>
      </c>
      <c r="E4" s="42" t="s">
        <v>96</v>
      </c>
      <c r="F4" s="42" t="s">
        <v>100</v>
      </c>
      <c r="G4" s="42" t="s">
        <v>104</v>
      </c>
      <c r="H4" s="42" t="s">
        <v>107</v>
      </c>
      <c r="I4" s="42" t="s">
        <v>71</v>
      </c>
      <c r="J4" s="42" t="s">
        <v>100</v>
      </c>
      <c r="K4" s="42" t="s">
        <v>50</v>
      </c>
      <c r="L4" s="42" t="s">
        <v>114</v>
      </c>
      <c r="M4" s="42" t="s">
        <v>72</v>
      </c>
    </row>
    <row r="5" spans="1:14" s="43" customFormat="1" ht="30" customHeight="1" x14ac:dyDescent="0.3">
      <c r="A5" s="79"/>
      <c r="B5" s="48" t="s">
        <v>59</v>
      </c>
      <c r="C5" s="48" t="s">
        <v>91</v>
      </c>
      <c r="D5" s="48" t="s">
        <v>65</v>
      </c>
      <c r="E5" s="48" t="s">
        <v>97</v>
      </c>
      <c r="F5" s="48" t="s">
        <v>101</v>
      </c>
      <c r="G5" s="48" t="s">
        <v>67</v>
      </c>
      <c r="H5" s="48" t="s">
        <v>57</v>
      </c>
      <c r="I5" s="48" t="s">
        <v>108</v>
      </c>
      <c r="J5" s="48" t="s">
        <v>109</v>
      </c>
      <c r="K5" s="48" t="s">
        <v>112</v>
      </c>
      <c r="L5" s="48" t="s">
        <v>115</v>
      </c>
      <c r="M5" s="48" t="s">
        <v>73</v>
      </c>
    </row>
    <row r="6" spans="1:14" s="43" customFormat="1" ht="30" customHeight="1" x14ac:dyDescent="0.3">
      <c r="A6" s="79"/>
      <c r="B6" s="42" t="s">
        <v>90</v>
      </c>
      <c r="C6" s="42" t="s">
        <v>92</v>
      </c>
      <c r="D6" s="42"/>
      <c r="E6" s="42" t="s">
        <v>98</v>
      </c>
      <c r="F6" s="42" t="s">
        <v>66</v>
      </c>
      <c r="G6" s="42" t="s">
        <v>105</v>
      </c>
      <c r="H6" s="42"/>
      <c r="I6" s="42"/>
      <c r="J6" s="42" t="s">
        <v>110</v>
      </c>
      <c r="K6" s="42" t="s">
        <v>47</v>
      </c>
      <c r="L6" s="42" t="s">
        <v>116</v>
      </c>
      <c r="M6" s="42" t="s">
        <v>74</v>
      </c>
    </row>
    <row r="7" spans="1:14" s="43" customFormat="1" ht="30" customHeight="1" x14ac:dyDescent="0.3">
      <c r="A7" s="79"/>
      <c r="B7" s="48" t="s">
        <v>61</v>
      </c>
      <c r="C7" s="48" t="s">
        <v>93</v>
      </c>
      <c r="D7" s="48"/>
      <c r="E7" s="48" t="s">
        <v>99</v>
      </c>
      <c r="F7" s="48" t="s">
        <v>102</v>
      </c>
      <c r="G7" s="48" t="s">
        <v>106</v>
      </c>
      <c r="H7" s="48"/>
      <c r="I7" s="48"/>
      <c r="J7" s="48" t="s">
        <v>69</v>
      </c>
      <c r="K7" s="48" t="s">
        <v>70</v>
      </c>
      <c r="L7" s="48" t="s">
        <v>71</v>
      </c>
      <c r="M7" s="48" t="s">
        <v>119</v>
      </c>
    </row>
    <row r="8" spans="1:14" s="43" customFormat="1" ht="30" customHeight="1" x14ac:dyDescent="0.3">
      <c r="A8" s="79"/>
      <c r="B8" s="42" t="s">
        <v>62</v>
      </c>
      <c r="C8" s="42" t="s">
        <v>94</v>
      </c>
      <c r="D8" s="42"/>
      <c r="E8" s="42"/>
      <c r="F8" s="42" t="s">
        <v>103</v>
      </c>
      <c r="G8" s="42" t="s">
        <v>68</v>
      </c>
      <c r="H8" s="42"/>
      <c r="I8" s="42"/>
      <c r="J8" s="42" t="s">
        <v>111</v>
      </c>
      <c r="K8" s="42" t="s">
        <v>71</v>
      </c>
      <c r="L8" s="42" t="s">
        <v>117</v>
      </c>
      <c r="M8" s="42" t="s">
        <v>75</v>
      </c>
    </row>
    <row r="9" spans="1:14" s="43" customFormat="1" ht="30" customHeight="1" x14ac:dyDescent="0.3">
      <c r="A9" s="80"/>
      <c r="B9" s="3"/>
      <c r="C9" s="3"/>
      <c r="D9" s="3"/>
      <c r="E9" s="3"/>
      <c r="F9" s="3"/>
      <c r="G9" s="3"/>
      <c r="H9" s="3"/>
      <c r="I9" s="3"/>
      <c r="J9" s="3"/>
      <c r="K9" s="3"/>
      <c r="L9" s="3"/>
      <c r="M9" s="3"/>
      <c r="N9" s="44"/>
    </row>
    <row r="10" spans="1:14" s="43" customFormat="1" ht="30" customHeight="1" x14ac:dyDescent="0.3">
      <c r="A10" s="79"/>
      <c r="B10" s="3"/>
      <c r="C10" s="3"/>
      <c r="D10" s="3"/>
      <c r="E10" s="3"/>
      <c r="F10" s="3"/>
      <c r="G10" s="3"/>
      <c r="H10" s="3"/>
      <c r="I10" s="3"/>
      <c r="J10" s="3"/>
      <c r="K10" s="3"/>
      <c r="L10" s="3"/>
      <c r="M10" s="3"/>
    </row>
    <row r="11" spans="1:14" s="43" customFormat="1" ht="30" customHeight="1" x14ac:dyDescent="0.3">
      <c r="A11" s="79"/>
      <c r="B11" s="3"/>
      <c r="C11" s="3"/>
      <c r="D11" s="3"/>
      <c r="E11" s="3"/>
      <c r="F11" s="3"/>
      <c r="G11" s="3"/>
      <c r="H11" s="3"/>
      <c r="I11" s="3"/>
      <c r="J11" s="3"/>
      <c r="K11" s="3"/>
      <c r="L11" s="3"/>
      <c r="M11" s="3"/>
    </row>
    <row r="12" spans="1:14" s="43" customFormat="1" ht="30" customHeight="1" x14ac:dyDescent="0.3">
      <c r="A12" s="79"/>
      <c r="B12" s="3"/>
      <c r="C12" s="3"/>
      <c r="D12" s="3"/>
      <c r="E12" s="3"/>
      <c r="F12" s="3"/>
      <c r="G12" s="3"/>
      <c r="H12" s="3"/>
      <c r="I12" s="3"/>
      <c r="J12" s="3"/>
      <c r="K12" s="3"/>
      <c r="L12" s="3"/>
      <c r="M12" s="3"/>
    </row>
    <row r="13" spans="1:14" s="43" customFormat="1" ht="30" customHeight="1" x14ac:dyDescent="0.3">
      <c r="A13" s="79"/>
      <c r="B13" s="3"/>
      <c r="C13" s="3"/>
      <c r="D13" s="3"/>
      <c r="E13" s="3"/>
      <c r="F13" s="3"/>
      <c r="G13" s="3"/>
      <c r="H13" s="3"/>
      <c r="I13" s="3"/>
      <c r="J13" s="3"/>
      <c r="K13" s="3"/>
      <c r="L13" s="3"/>
      <c r="M13" s="3"/>
    </row>
    <row r="14" spans="1:14" s="43" customFormat="1" ht="30" customHeight="1" x14ac:dyDescent="0.3">
      <c r="A14" s="79"/>
      <c r="B14" s="3"/>
      <c r="C14" s="3"/>
      <c r="D14" s="3"/>
      <c r="E14" s="3"/>
      <c r="F14" s="3"/>
      <c r="G14" s="3"/>
      <c r="H14" s="3"/>
      <c r="I14" s="3"/>
      <c r="J14" s="3"/>
      <c r="K14" s="3"/>
      <c r="L14" s="3"/>
      <c r="M14" s="3"/>
    </row>
    <row r="15" spans="1:14" s="43" customFormat="1" ht="30" customHeight="1" x14ac:dyDescent="0.3">
      <c r="A15" s="79"/>
      <c r="B15" s="3"/>
      <c r="C15" s="3"/>
      <c r="D15" s="3"/>
      <c r="E15" s="3"/>
      <c r="F15" s="3"/>
      <c r="G15" s="3"/>
      <c r="H15" s="3"/>
      <c r="I15" s="3"/>
      <c r="J15" s="3"/>
      <c r="K15" s="3"/>
      <c r="L15" s="3"/>
      <c r="M15" s="3"/>
    </row>
    <row r="16" spans="1:14" s="43" customFormat="1" ht="30" customHeight="1" x14ac:dyDescent="0.3">
      <c r="A16" s="79"/>
      <c r="B16" s="3"/>
      <c r="C16" s="3"/>
      <c r="D16" s="3"/>
      <c r="E16" s="3"/>
      <c r="F16" s="3"/>
      <c r="G16" s="3"/>
      <c r="H16" s="3"/>
      <c r="I16" s="3"/>
      <c r="J16" s="3"/>
      <c r="K16" s="3"/>
      <c r="L16" s="3"/>
      <c r="M16" s="3"/>
    </row>
  </sheetData>
  <mergeCells count="1">
    <mergeCell ref="B1:L1"/>
  </mergeCells>
  <pageMargins left="0.7" right="0.7" top="0.75" bottom="0.75" header="0.3" footer="0.3"/>
  <pageSetup paperSize="9" fitToHeight="0"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B1:M13"/>
  <sheetViews>
    <sheetView showGridLines="0" zoomScaleNormal="100" workbookViewId="0">
      <selection activeCell="B2" sqref="B2"/>
    </sheetView>
  </sheetViews>
  <sheetFormatPr defaultColWidth="8.77734375" defaultRowHeight="30" customHeight="1" x14ac:dyDescent="0.3"/>
  <cols>
    <col min="1" max="1" width="3" customWidth="1"/>
    <col min="2" max="2" width="11.44140625" bestFit="1" customWidth="1"/>
    <col min="3" max="3" width="15.44140625" bestFit="1" customWidth="1"/>
    <col min="5" max="5" width="17.6640625" customWidth="1"/>
    <col min="6" max="6" width="14" customWidth="1"/>
  </cols>
  <sheetData>
    <row r="1" spans="2:13" s="3" customFormat="1" ht="39.950000000000003" customHeight="1" thickTop="1" thickBot="1" x14ac:dyDescent="0.35">
      <c r="B1" s="6" t="s">
        <v>13</v>
      </c>
      <c r="C1" s="6"/>
      <c r="D1" s="6"/>
      <c r="E1" s="6"/>
      <c r="F1" s="6"/>
      <c r="G1" s="6"/>
      <c r="H1" s="6"/>
      <c r="I1" s="6"/>
      <c r="J1" s="6"/>
      <c r="K1" s="6"/>
      <c r="L1" s="6"/>
      <c r="M1" s="5" t="s">
        <v>121</v>
      </c>
    </row>
    <row r="2" spans="2:13" s="3" customFormat="1" ht="39.950000000000003" customHeight="1" thickTop="1" x14ac:dyDescent="0.3">
      <c r="B2" s="9" t="s">
        <v>120</v>
      </c>
      <c r="C2"/>
      <c r="D2"/>
      <c r="E2"/>
      <c r="F2"/>
      <c r="G2"/>
      <c r="H2"/>
      <c r="I2"/>
      <c r="J2"/>
      <c r="K2"/>
      <c r="L2"/>
      <c r="M2"/>
    </row>
    <row r="3" spans="2:13" ht="30" customHeight="1" x14ac:dyDescent="0.3">
      <c r="B3" s="107" t="s">
        <v>124</v>
      </c>
      <c r="C3" t="s">
        <v>122</v>
      </c>
    </row>
    <row r="4" spans="2:13" ht="30" customHeight="1" x14ac:dyDescent="0.3">
      <c r="B4" s="106" t="s">
        <v>52</v>
      </c>
      <c r="C4" s="108">
        <v>500</v>
      </c>
    </row>
    <row r="5" spans="2:13" ht="30" customHeight="1" x14ac:dyDescent="0.3">
      <c r="B5" s="106" t="s">
        <v>51</v>
      </c>
      <c r="C5" s="108">
        <v>150</v>
      </c>
    </row>
    <row r="6" spans="2:13" ht="30" customHeight="1" x14ac:dyDescent="0.3">
      <c r="B6" s="106" t="s">
        <v>49</v>
      </c>
      <c r="C6" s="108">
        <v>112</v>
      </c>
    </row>
    <row r="7" spans="2:13" ht="30" customHeight="1" x14ac:dyDescent="0.3">
      <c r="B7" s="106" t="s">
        <v>50</v>
      </c>
      <c r="C7" s="108">
        <v>425</v>
      </c>
    </row>
    <row r="8" spans="2:13" ht="30" customHeight="1" x14ac:dyDescent="0.3">
      <c r="B8" s="106" t="s">
        <v>54</v>
      </c>
      <c r="C8" s="108">
        <v>150</v>
      </c>
    </row>
    <row r="9" spans="2:13" ht="30" customHeight="1" x14ac:dyDescent="0.3">
      <c r="B9" s="106" t="s">
        <v>47</v>
      </c>
      <c r="C9" s="108">
        <v>500</v>
      </c>
    </row>
    <row r="10" spans="2:13" ht="30" customHeight="1" x14ac:dyDescent="0.3">
      <c r="B10" s="106" t="s">
        <v>53</v>
      </c>
      <c r="C10" s="108">
        <v>100</v>
      </c>
    </row>
    <row r="11" spans="2:13" ht="30" customHeight="1" x14ac:dyDescent="0.3">
      <c r="B11" s="106" t="s">
        <v>48</v>
      </c>
      <c r="C11" s="108">
        <v>7880</v>
      </c>
    </row>
    <row r="12" spans="2:13" ht="30" customHeight="1" x14ac:dyDescent="0.3">
      <c r="B12" s="106" t="s">
        <v>55</v>
      </c>
      <c r="C12" s="108">
        <v>925</v>
      </c>
    </row>
    <row r="13" spans="2:13" ht="30" customHeight="1" x14ac:dyDescent="0.3">
      <c r="B13" s="106" t="s">
        <v>125</v>
      </c>
      <c r="C13" s="108">
        <v>10742</v>
      </c>
    </row>
  </sheetData>
  <pageMargins left="0.7" right="0.7" top="0.75" bottom="0.75" header="0.3" footer="0.3"/>
  <pageSetup paperSize="9" orientation="portrait" r:id="rId2"/>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584FE2D8-9389-40F2-8F98-276930B950E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F3CD0EC7-E911-4C6C-A869-D718C020AA0F}">
  <ds:schemaRefs>
    <ds:schemaRef ds:uri="http://schemas.microsoft.com/sharepoint/v3/contenttype/forms"/>
  </ds:schemaRefs>
</ds:datastoreItem>
</file>

<file path=customXml/itemProps31.xml><?xml version="1.0" encoding="utf-8"?>
<ds:datastoreItem xmlns:ds="http://schemas.openxmlformats.org/officeDocument/2006/customXml" ds:itemID="{E8AF3BF1-1AC0-475C-9FAC-4011A96C4B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TM03428919</ap:Template>
  <ap:DocSecurity>0</ap:DocSecurity>
  <ap:ScaleCrop>false</ap:ScaleCrop>
  <ap:HeadingPairs>
    <vt:vector baseType="variant" size="4">
      <vt:variant>
        <vt:lpstr>Worksheets</vt:lpstr>
      </vt:variant>
      <vt:variant>
        <vt:i4>6</vt:i4>
      </vt:variant>
      <vt:variant>
        <vt:lpstr>Named Ranges</vt:lpstr>
      </vt:variant>
      <vt:variant>
        <vt:i4>7</vt:i4>
      </vt:variant>
    </vt:vector>
  </ap:HeadingPairs>
  <ap:TitlesOfParts>
    <vt:vector baseType="lpstr" size="13">
      <vt:lpstr>Mulai</vt:lpstr>
      <vt:lpstr>Dasbor</vt:lpstr>
      <vt:lpstr>Pengeluaran &amp; Pendapatan</vt:lpstr>
      <vt:lpstr>Laporan Anggaran</vt:lpstr>
      <vt:lpstr>Daftar Data</vt:lpstr>
      <vt:lpstr>PivotTable Kategori</vt:lpstr>
      <vt:lpstr>Kategori</vt:lpstr>
      <vt:lpstr>MonthChoices</vt:lpstr>
      <vt:lpstr>MonthNumber</vt:lpstr>
      <vt:lpstr>'Daftar Data'!Print_Titles</vt:lpstr>
      <vt:lpstr>'Pengeluaran &amp; Pendapatan'!Print_Titles</vt:lpstr>
      <vt:lpstr>Semi_Monthly_Home_Budget_Title</vt:lpstr>
      <vt:lpstr>YearNumber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2022-02-14T05:50:24Z</dcterms:created>
  <dcterms:modified xsi:type="dcterms:W3CDTF">2022-05-18T06:20:42Z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