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 codeName="ThisWorkbook"/>
  <xr:revisionPtr revIDLastSave="0" documentId="13_ncr:1_{43BD673E-CACE-4453-999F-CE8FF8F1040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ktivitas Penjualan Mingguan" sheetId="1" r:id="rId1"/>
  </sheets>
  <definedNames>
    <definedName name="AreaJudulBaris1..J3">'Aktivitas Penjualan Mingguan'!$I$1:$I$2</definedName>
    <definedName name="AreaJudulBaris2..M3">'Aktivitas Penjualan Mingguan'!$L$1:$L$2</definedName>
    <definedName name="Judul1">Aktivitas[[#Headers],[HARI]]</definedName>
    <definedName name="_xlnm.Print_Titles" localSheetId="0">'Aktivitas Penjualan Mingguan'!$5:$5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6" i="1" l="1"/>
  <c r="D13" i="1"/>
  <c r="D16" i="1" s="1"/>
  <c r="E13" i="1"/>
  <c r="F16" i="1" s="1"/>
  <c r="F13" i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<sst xmlns="http://schemas.openxmlformats.org/spreadsheetml/2006/main" count="33" uniqueCount="32">
  <si>
    <t>HARI</t>
  </si>
  <si>
    <t>Senin</t>
  </si>
  <si>
    <t>Selasa</t>
  </si>
  <si>
    <t>Rabu</t>
  </si>
  <si>
    <t>Kamis</t>
  </si>
  <si>
    <t>Jumat</t>
  </si>
  <si>
    <t>Sabtu</t>
  </si>
  <si>
    <t>Minggu</t>
  </si>
  <si>
    <t>Total</t>
  </si>
  <si>
    <t>TARGET</t>
  </si>
  <si>
    <t>SELISIH</t>
  </si>
  <si>
    <t>*PENJELASAN</t>
  </si>
  <si>
    <t>Persetujuan</t>
  </si>
  <si>
    <t>DALAM KANTOR</t>
  </si>
  <si>
    <t>DI LUAR KANTOR</t>
  </si>
  <si>
    <t>KUNJUNGAN DALAM KANTOR</t>
  </si>
  <si>
    <t>PANGGILAN KELUAR</t>
  </si>
  <si>
    <t>PANGGILAN TELEPON</t>
  </si>
  <si>
    <t>TELEPON REKENING BARU</t>
  </si>
  <si>
    <t>STAF PENJUALAN</t>
  </si>
  <si>
    <t>LOKASI</t>
  </si>
  <si>
    <t>RUANG TAMU</t>
  </si>
  <si>
    <t>Nama</t>
  </si>
  <si>
    <t>Lokasi</t>
  </si>
  <si>
    <t>MAKANAN &amp; MINUMAN</t>
  </si>
  <si>
    <t>SEWA RUANG RAPAT</t>
  </si>
  <si>
    <t>AKHIR MINGGU</t>
  </si>
  <si>
    <t>TANGGAL HARI INI</t>
  </si>
  <si>
    <t>LAINNYA*</t>
  </si>
  <si>
    <t>Tanggal</t>
  </si>
  <si>
    <t>TOTAL</t>
  </si>
  <si>
    <r>
      <rPr>
        <sz val="24"/>
        <color theme="4" tint="-0.499984740745262"/>
        <rFont val="Arial"/>
        <family val="2"/>
        <scheme val="minor"/>
      </rPr>
      <t>AKTIVITAS</t>
    </r>
    <r>
      <rPr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 xml:space="preserve">PENJUALAN </t>
    </r>
    <r>
      <rPr>
        <sz val="24"/>
        <color theme="3"/>
        <rFont val="Arial Black"/>
        <family val="2"/>
        <scheme val="major"/>
      </rPr>
      <t>MINGGUAN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</si>
</sst>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Rp&quot;#,##0.00"/>
  </numFmts>
  <fonts count="25" x14ac:knownFonts="1">
    <font>
      <sz val="11"/>
      <color theme="3"/>
      <name val="Arial"/>
      <family val="2"/>
      <scheme val="minor"/>
    </font>
    <font>
      <sz val="11"/>
      <color theme="1"/>
      <name val="Arial"/>
      <family val="2"/>
      <scheme val="minor"/>
    </font>
    <font>
      <sz val="24"/>
      <color theme="3"/>
      <name val="Arial Black"/>
      <family val="2"/>
      <scheme val="major"/>
    </font>
    <font>
      <sz val="24"/>
      <color theme="4"/>
      <name val="Arial"/>
      <family val="2"/>
      <scheme val="minor"/>
    </font>
    <font>
      <sz val="8"/>
      <color theme="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11"/>
      <color theme="5" tint="-0.24994659260841701"/>
      <name val="Arial"/>
      <family val="2"/>
      <scheme val="minor"/>
    </font>
    <font>
      <sz val="24"/>
      <color theme="4" tint="-0.499984740745262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/>
    <xf numFmtId="0" fontId="10" fillId="0" borderId="0" applyNumberFormat="0" applyFill="0" applyBorder="0" applyProtection="0">
      <alignment horizontal="right"/>
    </xf>
    <xf numFmtId="0" fontId="10" fillId="0" borderId="0" applyNumberFormat="0" applyFill="0" applyBorder="0" applyProtection="0">
      <alignment horizontal="left"/>
    </xf>
    <xf numFmtId="14" fontId="10" fillId="0" borderId="0" applyFill="0" applyBorder="0" applyAlignment="0" applyProtection="0"/>
    <xf numFmtId="0" fontId="12" fillId="0" borderId="0" applyNumberFormat="0" applyFill="0" applyBorder="0" applyProtection="0">
      <alignment horizontal="left" wrapText="1"/>
    </xf>
    <xf numFmtId="0" fontId="7" fillId="0" borderId="0" applyNumberFormat="0" applyFill="0" applyBorder="0" applyProtection="0">
      <alignment vertical="center"/>
    </xf>
    <xf numFmtId="168" fontId="10" fillId="0" borderId="0" applyFill="0" applyBorder="0" applyProtection="0">
      <alignment vertical="center"/>
    </xf>
    <xf numFmtId="0" fontId="10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5" fillId="0" borderId="7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0" fillId="4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7" applyNumberFormat="0" applyAlignment="0" applyProtection="0"/>
    <xf numFmtId="0" fontId="20" fillId="10" borderId="18" applyNumberFormat="0" applyAlignment="0" applyProtection="0"/>
    <xf numFmtId="0" fontId="21" fillId="10" borderId="17" applyNumberFormat="0" applyAlignment="0" applyProtection="0"/>
    <xf numFmtId="0" fontId="22" fillId="0" borderId="19" applyNumberFormat="0" applyFill="0" applyAlignment="0" applyProtection="0"/>
    <xf numFmtId="0" fontId="23" fillId="11" borderId="20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>
      <alignment wrapText="1"/>
    </xf>
    <xf numFmtId="0" fontId="12" fillId="0" borderId="0" xfId="5">
      <alignment horizontal="left" wrapText="1"/>
    </xf>
    <xf numFmtId="0" fontId="7" fillId="0" borderId="0" xfId="6">
      <alignment vertical="center"/>
    </xf>
    <xf numFmtId="168" fontId="0" fillId="0" borderId="0" xfId="7" applyFont="1">
      <alignment vertical="center"/>
    </xf>
    <xf numFmtId="168" fontId="0" fillId="3" borderId="2" xfId="7" applyFont="1" applyFill="1" applyBorder="1">
      <alignment vertical="center"/>
    </xf>
    <xf numFmtId="168" fontId="0" fillId="3" borderId="3" xfId="7" applyFont="1" applyFill="1" applyBorder="1">
      <alignment vertical="center"/>
    </xf>
    <xf numFmtId="168" fontId="0" fillId="3" borderId="5" xfId="7" applyFont="1" applyFill="1" applyBorder="1">
      <alignment vertical="center"/>
    </xf>
    <xf numFmtId="0" fontId="9" fillId="5" borderId="0" xfId="9" applyFont="1" applyFill="1" applyAlignment="1">
      <alignment vertical="center"/>
    </xf>
    <xf numFmtId="168" fontId="9" fillId="5" borderId="0" xfId="7" applyFont="1" applyFill="1">
      <alignment vertical="center"/>
    </xf>
    <xf numFmtId="168" fontId="15" fillId="3" borderId="1" xfId="7" applyFont="1" applyFill="1" applyBorder="1">
      <alignment vertical="center"/>
    </xf>
    <xf numFmtId="168" fontId="15" fillId="3" borderId="4" xfId="7" applyFont="1" applyFill="1" applyBorder="1">
      <alignment vertical="center"/>
    </xf>
    <xf numFmtId="0" fontId="14" fillId="0" borderId="0" xfId="5" applyFont="1">
      <alignment horizontal="left" wrapText="1"/>
    </xf>
    <xf numFmtId="0" fontId="0" fillId="0" borderId="0" xfId="0" applyAlignment="1">
      <alignment horizontal="center" wrapText="1"/>
    </xf>
    <xf numFmtId="168" fontId="0" fillId="2" borderId="0" xfId="8" applyNumberFormat="1" applyFont="1" applyAlignment="1">
      <alignment vertical="center"/>
    </xf>
    <xf numFmtId="0" fontId="10" fillId="0" borderId="0" xfId="2" applyAlignment="1">
      <alignment horizontal="right" vertical="center"/>
    </xf>
    <xf numFmtId="14" fontId="0" fillId="0" borderId="0" xfId="4" applyFont="1" applyAlignment="1">
      <alignment horizontal="left"/>
    </xf>
    <xf numFmtId="14" fontId="10" fillId="0" borderId="0" xfId="4" applyAlignment="1">
      <alignment horizontal="left"/>
    </xf>
    <xf numFmtId="14" fontId="0" fillId="0" borderId="0" xfId="4" applyFont="1" applyAlignment="1">
      <alignment horizontal="left" vertical="center"/>
    </xf>
    <xf numFmtId="14" fontId="10" fillId="0" borderId="0" xfId="4" applyAlignment="1">
      <alignment horizontal="left" vertical="center"/>
    </xf>
    <xf numFmtId="0" fontId="10" fillId="0" borderId="0" xfId="2">
      <alignment horizontal="right"/>
    </xf>
    <xf numFmtId="0" fontId="10" fillId="0" borderId="10" xfId="19" applyFill="1" applyBorder="1" applyAlignment="1">
      <alignment horizontal="left" vertical="top"/>
    </xf>
    <xf numFmtId="0" fontId="10" fillId="0" borderId="11" xfId="19" applyFill="1" applyBorder="1" applyAlignment="1">
      <alignment horizontal="left" vertical="top"/>
    </xf>
    <xf numFmtId="0" fontId="10" fillId="0" borderId="16" xfId="19" applyFill="1" applyBorder="1" applyAlignment="1">
      <alignment horizontal="left" vertical="top"/>
    </xf>
    <xf numFmtId="0" fontId="10" fillId="0" borderId="13" xfId="19" applyFill="1" applyBorder="1" applyAlignment="1">
      <alignment horizontal="left" vertical="top"/>
    </xf>
    <xf numFmtId="0" fontId="10" fillId="0" borderId="14" xfId="19" applyFill="1" applyBorder="1" applyAlignment="1">
      <alignment horizontal="left" vertical="top"/>
    </xf>
    <xf numFmtId="0" fontId="10" fillId="0" borderId="15" xfId="19" applyFill="1" applyBorder="1" applyAlignment="1">
      <alignment horizontal="left" vertical="top"/>
    </xf>
    <xf numFmtId="0" fontId="0" fillId="0" borderId="0" xfId="3" applyFont="1">
      <alignment horizontal="left"/>
    </xf>
    <xf numFmtId="0" fontId="0" fillId="0" borderId="12" xfId="0" applyBorder="1" applyAlignment="1">
      <alignment horizontal="left"/>
    </xf>
    <xf numFmtId="0" fontId="2" fillId="0" borderId="0" xfId="1" applyAlignment="1">
      <alignment horizontal="left" vertical="center"/>
    </xf>
    <xf numFmtId="0" fontId="0" fillId="0" borderId="0" xfId="3" applyFont="1" applyAlignment="1">
      <alignment horizontal="left" vertical="center"/>
    </xf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4" builtinId="27" customBuiltin="1"/>
    <cellStyle name="Calculation" xfId="28" builtinId="22" customBuiltin="1"/>
    <cellStyle name="Catatan" xfId="19" xr:uid="{00000000-0005-0000-0000-000011000000}"/>
    <cellStyle name="Check Cell" xfId="30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0" builtinId="53" customBuiltin="1"/>
    <cellStyle name="Good" xfId="23" builtinId="26" customBuiltin="1"/>
    <cellStyle name="Hari" xfId="6" xr:uid="{00000000-0005-0000-0000-000006000000}"/>
    <cellStyle name="Header Tabel" xfId="5" xr:uid="{00000000-0005-0000-0000-000013000000}"/>
    <cellStyle name="Heading 1" xfId="16" builtinId="16" customBuiltin="1"/>
    <cellStyle name="Heading 2" xfId="17" builtinId="17" customBuiltin="1"/>
    <cellStyle name="Heading 3" xfId="18" builtinId="18" customBuiltin="1"/>
    <cellStyle name="Heading 4" xfId="22" builtinId="19" customBuiltin="1"/>
    <cellStyle name="Input" xfId="26" builtinId="20" customBuiltin="1"/>
    <cellStyle name="Jangan Ketikkan" xfId="8" xr:uid="{00000000-0005-0000-0000-000007000000}"/>
    <cellStyle name="Kustom Input" xfId="3" xr:uid="{00000000-0005-0000-0000-00000D000000}"/>
    <cellStyle name="Kustom Mata Uang" xfId="7" xr:uid="{00000000-0005-0000-0000-000004000000}"/>
    <cellStyle name="Kustom Tanggal" xfId="4" xr:uid="{00000000-0005-0000-0000-000005000000}"/>
    <cellStyle name="Label" xfId="2" xr:uid="{00000000-0005-0000-0000-00000E000000}"/>
    <cellStyle name="Linked Cell" xfId="29" builtinId="24" customBuiltin="1"/>
    <cellStyle name="Neutral" xfId="25" builtinId="28" customBuiltin="1"/>
    <cellStyle name="Normal" xfId="0" builtinId="0" customBuiltin="1"/>
    <cellStyle name="Output" xfId="27" builtinId="21" customBuiltin="1"/>
    <cellStyle name="Percent" xfId="15" builtinId="5" customBuiltin="1"/>
    <cellStyle name="Title" xfId="1" builtinId="15" customBuiltin="1"/>
    <cellStyle name="Total" xfId="21" builtinId="25" customBuiltin="1"/>
    <cellStyle name="Total Tabel" xfId="9" xr:uid="{00000000-0005-0000-0000-000014000000}"/>
    <cellStyle name="Var Target" xfId="10" xr:uid="{00000000-0005-0000-0000-000009000000}"/>
    <cellStyle name="Warning Text" xfId="31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numFmt numFmtId="168" formatCode="&quot;Rp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numFmt numFmtId="168" formatCode="&quot;Rp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Aktivitas Penjualan Mingguan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ktivitas" displayName="Aktivitas" ref="B5:M13" totalsRowCount="1" totalsRowDxfId="13">
  <tableColumns count="12">
    <tableColumn id="1" xr3:uid="{00000000-0010-0000-0000-000001000000}" name="HARI" totalsRowLabel="Total" totalsRowDxfId="12" dataCellStyle="Total Tabel"/>
    <tableColumn id="2" xr3:uid="{00000000-0010-0000-0000-000002000000}" name="DALAM KANTOR" totalsRowFunction="sum" totalsRowDxfId="11" dataCellStyle="Kustom Mata Uang"/>
    <tableColumn id="3" xr3:uid="{00000000-0010-0000-0000-000003000000}" name="DI LUAR KANTOR" totalsRowFunction="sum" totalsRowDxfId="10" dataCellStyle="Kustom Mata Uang"/>
    <tableColumn id="4" xr3:uid="{00000000-0010-0000-0000-000004000000}" name="KUNJUNGAN DALAM KANTOR" totalsRowFunction="sum" totalsRowDxfId="9" dataCellStyle="Kustom Mata Uang"/>
    <tableColumn id="5" xr3:uid="{00000000-0010-0000-0000-000005000000}" name="PANGGILAN KELUAR" totalsRowFunction="sum" totalsRowDxfId="8" dataCellStyle="Kustom Mata Uang"/>
    <tableColumn id="6" xr3:uid="{00000000-0010-0000-0000-000006000000}" name="PANGGILAN TELEPON" totalsRowFunction="sum" totalsRowDxfId="7" dataCellStyle="Kustom Mata Uang"/>
    <tableColumn id="7" xr3:uid="{00000000-0010-0000-0000-000007000000}" name="TELEPON REKENING BARU" totalsRowFunction="sum" totalsRowDxfId="6" dataCellStyle="Kustom Mata Uang"/>
    <tableColumn id="8" xr3:uid="{00000000-0010-0000-0000-000008000000}" name="RUANG TAMU" totalsRowFunction="min" totalsRowDxfId="5" dataCellStyle="Kustom Mata Uang"/>
    <tableColumn id="9" xr3:uid="{00000000-0010-0000-0000-000009000000}" name="MAKANAN &amp; MINUMAN" totalsRowFunction="sum" totalsRowDxfId="4" dataCellStyle="Kustom Mata Uang"/>
    <tableColumn id="10" xr3:uid="{00000000-0010-0000-0000-00000A000000}" name="SEWA RUANG RAPAT" totalsRowFunction="sum" totalsRowDxfId="3" dataCellStyle="Kustom Mata Uang"/>
    <tableColumn id="11" xr3:uid="{00000000-0010-0000-0000-00000B000000}" name="LAINNYA*" totalsRowFunction="sum" totalsRowDxfId="2" dataCellStyle="Kustom Mata Uang"/>
    <tableColumn id="12" xr3:uid="{00000000-0010-0000-0000-00000C000000}" name="TOTAL" totalsRowFunction="sum" dataDxfId="1" totalsRowDxfId="0" dataCellStyle="Kustom Mata Uang">
      <calculatedColumnFormula>SUM(Aktivitas[[#This Row],[DALAM KANTOR]:[LAINNYA*]])</calculatedColumnFormula>
    </tableColumn>
  </tableColumns>
  <tableStyleInfo name="Aktivitas Penjualan Mingguan" showFirstColumn="0" showLastColumn="0" showRowStripes="1" showColumnStripes="0"/>
  <extLst>
    <ext xmlns:x14="http://schemas.microsoft.com/office/spreadsheetml/2009/9/main" uri="{504A1905-F514-4f6f-8877-14C23A59335A}">
      <x14:table altTextSummary="Masukkan Hari dan berbagai biaya penjualan, termasuk kunjungan Di Kantor, Panggilan Luar, Makanan dan Minuman, dan Sewa Ruang Rapat dalam tabel ini. Total dihitung secara otomatis"/>
    </ext>
  </extLst>
</table>
</file>

<file path=xl/theme/theme1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2"/>
  <cols>
    <col min="1" max="1" width="2.625" customWidth="1"/>
    <col min="2" max="2" width="14.5" customWidth="1"/>
    <col min="3" max="4" width="13.625" customWidth="1"/>
    <col min="5" max="5" width="16.125" customWidth="1"/>
    <col min="6" max="7" width="13.625" customWidth="1"/>
    <col min="8" max="8" width="17.375" customWidth="1"/>
    <col min="9" max="9" width="16.875" customWidth="1"/>
    <col min="10" max="10" width="13.625" customWidth="1"/>
    <col min="11" max="11" width="15.125" customWidth="1"/>
    <col min="12" max="12" width="17" customWidth="1"/>
    <col min="13" max="13" width="13.625" customWidth="1"/>
    <col min="14" max="14" width="2.625" customWidth="1"/>
  </cols>
  <sheetData>
    <row r="1" spans="2:13" ht="12" customHeight="1" x14ac:dyDescent="0.2">
      <c r="B1" s="28" t="s">
        <v>31</v>
      </c>
      <c r="C1" s="28"/>
      <c r="D1" s="28"/>
      <c r="E1" s="28"/>
      <c r="F1" s="28"/>
      <c r="G1" s="28"/>
      <c r="H1" s="28"/>
      <c r="I1" s="19" t="s">
        <v>19</v>
      </c>
      <c r="J1" s="26" t="s">
        <v>22</v>
      </c>
      <c r="K1" s="26"/>
      <c r="L1" s="19" t="s">
        <v>26</v>
      </c>
      <c r="M1" s="15" t="s">
        <v>29</v>
      </c>
    </row>
    <row r="2" spans="2:13" ht="20.25" customHeight="1" x14ac:dyDescent="0.2">
      <c r="B2" s="28"/>
      <c r="C2" s="28"/>
      <c r="D2" s="28"/>
      <c r="E2" s="28"/>
      <c r="F2" s="28"/>
      <c r="G2" s="28"/>
      <c r="H2" s="28"/>
      <c r="I2" s="19"/>
      <c r="J2" s="26"/>
      <c r="K2" s="26"/>
      <c r="L2" s="19"/>
      <c r="M2" s="16"/>
    </row>
    <row r="3" spans="2:13" ht="20.25" customHeight="1" x14ac:dyDescent="0.2">
      <c r="B3" s="28"/>
      <c r="C3" s="28"/>
      <c r="D3" s="28"/>
      <c r="E3" s="28"/>
      <c r="F3" s="28"/>
      <c r="G3" s="28"/>
      <c r="H3" s="28"/>
      <c r="I3" s="14" t="s">
        <v>20</v>
      </c>
      <c r="J3" s="29" t="s">
        <v>23</v>
      </c>
      <c r="K3" s="29"/>
      <c r="L3" s="14" t="s">
        <v>27</v>
      </c>
      <c r="M3" s="17" t="s">
        <v>29</v>
      </c>
    </row>
    <row r="4" spans="2:13" ht="29.25" customHeight="1" x14ac:dyDescent="0.2">
      <c r="B4" s="28"/>
      <c r="C4" s="28"/>
      <c r="D4" s="28"/>
      <c r="E4" s="28"/>
      <c r="F4" s="28"/>
      <c r="G4" s="28"/>
      <c r="H4" s="28"/>
      <c r="I4" s="14"/>
      <c r="J4" s="29"/>
      <c r="K4" s="29"/>
      <c r="L4" s="14"/>
      <c r="M4" s="18"/>
    </row>
    <row r="5" spans="2:13" ht="30.75" customHeight="1" x14ac:dyDescent="0.25">
      <c r="B5" s="11" t="s">
        <v>0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21</v>
      </c>
      <c r="J5" s="1" t="s">
        <v>24</v>
      </c>
      <c r="K5" s="1" t="s">
        <v>25</v>
      </c>
      <c r="L5" s="1" t="s">
        <v>28</v>
      </c>
      <c r="M5" s="1" t="s">
        <v>30</v>
      </c>
    </row>
    <row r="6" spans="2:13" ht="20.25" customHeight="1" x14ac:dyDescent="0.2">
      <c r="B6" s="2" t="s">
        <v>1</v>
      </c>
      <c r="C6" s="3">
        <v>14</v>
      </c>
      <c r="D6" s="3">
        <v>23</v>
      </c>
      <c r="E6" s="3">
        <v>4</v>
      </c>
      <c r="F6" s="3">
        <v>45</v>
      </c>
      <c r="G6" s="3">
        <v>22</v>
      </c>
      <c r="H6" s="3">
        <v>2</v>
      </c>
      <c r="I6" s="3">
        <v>100</v>
      </c>
      <c r="J6" s="3">
        <v>0</v>
      </c>
      <c r="K6" s="3">
        <v>0</v>
      </c>
      <c r="L6" s="3">
        <v>0</v>
      </c>
      <c r="M6" s="13">
        <f>SUM(Aktivitas[[#This Row],[DALAM KANTOR]:[LAINNYA*]])</f>
        <v>210</v>
      </c>
    </row>
    <row r="7" spans="2:13" ht="20.25" customHeight="1" x14ac:dyDescent="0.2">
      <c r="B7" s="2" t="s">
        <v>2</v>
      </c>
      <c r="C7" s="3">
        <v>23</v>
      </c>
      <c r="D7" s="3">
        <v>76</v>
      </c>
      <c r="E7" s="3">
        <v>10</v>
      </c>
      <c r="F7" s="3">
        <v>50</v>
      </c>
      <c r="G7" s="3">
        <v>54</v>
      </c>
      <c r="H7" s="3">
        <v>45</v>
      </c>
      <c r="I7" s="3">
        <v>80</v>
      </c>
      <c r="J7" s="3">
        <v>0</v>
      </c>
      <c r="K7" s="3">
        <v>0</v>
      </c>
      <c r="L7" s="3">
        <v>0</v>
      </c>
      <c r="M7" s="13">
        <f>SUM(Aktivitas[[#This Row],[DALAM KANTOR]:[LAINNYA*]])</f>
        <v>338</v>
      </c>
    </row>
    <row r="8" spans="2:13" ht="20.25" customHeight="1" x14ac:dyDescent="0.2">
      <c r="B8" s="2" t="s">
        <v>3</v>
      </c>
      <c r="C8" s="3">
        <v>4</v>
      </c>
      <c r="D8" s="3">
        <v>130</v>
      </c>
      <c r="E8" s="3">
        <v>11</v>
      </c>
      <c r="F8" s="3">
        <v>33</v>
      </c>
      <c r="G8" s="3">
        <v>67</v>
      </c>
      <c r="H8" s="3">
        <v>65</v>
      </c>
      <c r="I8" s="3">
        <v>400</v>
      </c>
      <c r="J8" s="3">
        <v>0</v>
      </c>
      <c r="K8" s="3">
        <v>0</v>
      </c>
      <c r="L8" s="3">
        <v>0</v>
      </c>
      <c r="M8" s="13">
        <f>SUM(Aktivitas[[#This Row],[DALAM KANTOR]:[LAINNYA*]])</f>
        <v>710</v>
      </c>
    </row>
    <row r="9" spans="2:13" ht="20.25" customHeight="1" x14ac:dyDescent="0.2">
      <c r="B9" s="2" t="s">
        <v>4</v>
      </c>
      <c r="C9" s="3">
        <v>102</v>
      </c>
      <c r="D9" s="3">
        <v>40</v>
      </c>
      <c r="E9" s="3">
        <v>18</v>
      </c>
      <c r="F9" s="3">
        <v>0</v>
      </c>
      <c r="G9" s="3">
        <v>86</v>
      </c>
      <c r="H9" s="3">
        <v>82</v>
      </c>
      <c r="I9" s="3">
        <v>97</v>
      </c>
      <c r="J9" s="3">
        <v>0</v>
      </c>
      <c r="K9" s="3">
        <v>0</v>
      </c>
      <c r="L9" s="3">
        <v>0</v>
      </c>
      <c r="M9" s="13">
        <f>SUM(Aktivitas[[#This Row],[DALAM KANTOR]:[LAINNYA*]])</f>
        <v>425</v>
      </c>
    </row>
    <row r="10" spans="2:13" ht="20.25" customHeight="1" x14ac:dyDescent="0.2">
      <c r="B10" s="2" t="s">
        <v>5</v>
      </c>
      <c r="C10" s="3">
        <v>33</v>
      </c>
      <c r="D10" s="3">
        <v>55</v>
      </c>
      <c r="E10" s="3">
        <v>22</v>
      </c>
      <c r="F10" s="3">
        <v>49</v>
      </c>
      <c r="G10" s="3">
        <v>143</v>
      </c>
      <c r="H10" s="3">
        <v>26</v>
      </c>
      <c r="I10" s="3">
        <v>50</v>
      </c>
      <c r="J10" s="3">
        <v>0</v>
      </c>
      <c r="K10" s="3">
        <v>0</v>
      </c>
      <c r="L10" s="3">
        <v>0</v>
      </c>
      <c r="M10" s="13">
        <f>SUM(Aktivitas[[#This Row],[DALAM KANTOR]:[LAINNYA*]])</f>
        <v>378</v>
      </c>
    </row>
    <row r="11" spans="2:13" ht="20.25" customHeight="1" x14ac:dyDescent="0.2">
      <c r="B11" s="2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3">
        <f>SUM(Aktivitas[[#This Row],[DALAM KANTOR]:[LAINNYA*]])</f>
        <v>0</v>
      </c>
    </row>
    <row r="12" spans="2:13" ht="20.25" customHeight="1" x14ac:dyDescent="0.2">
      <c r="B12" s="2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3">
        <f>SUM(Aktivitas[[#This Row],[DALAM KANTOR]:[LAINNYA*]])</f>
        <v>0</v>
      </c>
    </row>
    <row r="13" spans="2:13" ht="20.25" customHeight="1" x14ac:dyDescent="0.2">
      <c r="B13" s="7" t="s">
        <v>8</v>
      </c>
      <c r="C13" s="8">
        <f>SUBTOTAL(109,Aktivitas[DALAM KANTOR])</f>
        <v>176</v>
      </c>
      <c r="D13" s="8">
        <f>SUBTOTAL(109,Aktivitas[DI LUAR KANTOR])</f>
        <v>324</v>
      </c>
      <c r="E13" s="8">
        <f>SUBTOTAL(109,Aktivitas[KUNJUNGAN DALAM KANTOR])</f>
        <v>65</v>
      </c>
      <c r="F13" s="8">
        <f>SUBTOTAL(109,Aktivitas[PANGGILAN KELUAR])</f>
        <v>177</v>
      </c>
      <c r="G13" s="8">
        <f>SUBTOTAL(109,Aktivitas[PANGGILAN TELEPON])</f>
        <v>372</v>
      </c>
      <c r="H13" s="8">
        <f>SUBTOTAL(109,Aktivitas[TELEPON REKENING BARU])</f>
        <v>220</v>
      </c>
      <c r="I13" s="8">
        <f>SUBTOTAL(105,Aktivitas[RUANG TAMU])</f>
        <v>0</v>
      </c>
      <c r="J13" s="8">
        <f>SUBTOTAL(109,Aktivitas[MAKANAN &amp; MINUMAN])</f>
        <v>0</v>
      </c>
      <c r="K13" s="8">
        <f>SUBTOTAL(109,Aktivitas[SEWA RUANG RAPAT])</f>
        <v>0</v>
      </c>
      <c r="L13" s="8">
        <f>SUBTOTAL(109,Aktivitas[LAINNYA*])</f>
        <v>0</v>
      </c>
      <c r="M13" s="8">
        <f>SUBTOTAL(109,Aktivitas[TOTAL])</f>
        <v>2061</v>
      </c>
    </row>
    <row r="14" spans="2:13" ht="20.25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20.25" customHeight="1" x14ac:dyDescent="0.2">
      <c r="B15" s="9" t="s">
        <v>9</v>
      </c>
      <c r="C15" s="4">
        <v>200</v>
      </c>
      <c r="D15" s="4">
        <v>400</v>
      </c>
      <c r="E15" s="4">
        <v>300</v>
      </c>
      <c r="F15" s="4">
        <v>65</v>
      </c>
      <c r="G15" s="4">
        <v>500</v>
      </c>
      <c r="H15" s="4">
        <v>300</v>
      </c>
      <c r="I15" s="4">
        <v>400</v>
      </c>
      <c r="J15" s="4">
        <v>600</v>
      </c>
      <c r="K15" s="4">
        <v>300</v>
      </c>
      <c r="L15" s="4">
        <v>300</v>
      </c>
      <c r="M15" s="5">
        <f>SUM(C15:L15)</f>
        <v>3365</v>
      </c>
    </row>
    <row r="16" spans="2:13" ht="20.25" customHeight="1" x14ac:dyDescent="0.2">
      <c r="B16" s="10" t="s">
        <v>10</v>
      </c>
      <c r="C16" s="6">
        <f>SUM(Aktivitas[[#Totals],[DALAM KANTOR]]-C15)</f>
        <v>-24</v>
      </c>
      <c r="D16" s="6">
        <f>SUM(Aktivitas[[#Totals],[DI LUAR KANTOR]]-D15)</f>
        <v>-76</v>
      </c>
      <c r="E16" s="6">
        <f>SUM(Aktivitas[[#Totals],[KUNJUNGAN DALAM KANTOR]]-E15)</f>
        <v>-235</v>
      </c>
      <c r="F16" s="6">
        <f>SUM(Aktivitas[[#Totals],[KUNJUNGAN DALAM KANTOR]]-F15)</f>
        <v>0</v>
      </c>
      <c r="G16" s="6">
        <f>SUM(Aktivitas[[#Totals],[PANGGILAN TELEPON]]-G15)</f>
        <v>-128</v>
      </c>
      <c r="H16" s="6">
        <f>SUM(Aktivitas[[#Totals],[TELEPON REKENING BARU]]-H15)</f>
        <v>-80</v>
      </c>
      <c r="I16" s="6">
        <f>SUM(Aktivitas[[#Totals],[RUANG TAMU]]-I15)</f>
        <v>-400</v>
      </c>
      <c r="J16" s="6">
        <f>SUM(Aktivitas[[#Totals],[MAKANAN &amp; MINUMAN]]-J15)</f>
        <v>-600</v>
      </c>
      <c r="K16" s="6">
        <f>SUM(Aktivitas[[#Totals],[SEWA RUANG RAPAT]]-K15)</f>
        <v>-300</v>
      </c>
      <c r="L16" s="6">
        <f>SUM(Aktivitas[[#Totals],[LAINNYA*]]-L15)</f>
        <v>-300</v>
      </c>
      <c r="M16" s="5">
        <f>SUM(C16:L16)</f>
        <v>-2143</v>
      </c>
    </row>
    <row r="17" spans="2:6" ht="40.5" customHeight="1" x14ac:dyDescent="0.2"/>
    <row r="18" spans="2:6" ht="20.25" customHeight="1" x14ac:dyDescent="0.2">
      <c r="B18" s="20" t="s">
        <v>11</v>
      </c>
      <c r="C18" s="21"/>
      <c r="D18" s="21"/>
      <c r="E18" s="21"/>
      <c r="F18" s="22"/>
    </row>
    <row r="19" spans="2:6" ht="20.25" customHeight="1" x14ac:dyDescent="0.2">
      <c r="B19" s="23"/>
      <c r="C19" s="24"/>
      <c r="D19" s="24"/>
      <c r="E19" s="24"/>
      <c r="F19" s="25"/>
    </row>
    <row r="20" spans="2:6" ht="27.75" customHeight="1" x14ac:dyDescent="0.2">
      <c r="B20" t="s">
        <v>12</v>
      </c>
      <c r="C20" s="27"/>
      <c r="D20" s="27"/>
      <c r="E20" s="27"/>
      <c r="F20" s="27"/>
    </row>
  </sheetData>
  <mergeCells count="11"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dataValidations count="27">
    <dataValidation allowBlank="1" showInputMessage="1" showErrorMessage="1" prompt="Buat Laporan Aktivitas Penjualan Mingguan dalam lembar kerja ini. Masukkan detail penjualan dalam tabel Aktivitas dan jumlah Target dalam baris di bawah tabel. Selisih akan dihitung secara otomatis" sqref="A1" xr:uid="{00000000-0002-0000-0000-000000000000}"/>
    <dataValidation allowBlank="1" showInputMessage="1" showErrorMessage="1" prompt="Masukkan Staf Penjualan dalam sel di sebelah kanan" sqref="I1" xr:uid="{00000000-0002-0000-0000-000001000000}"/>
    <dataValidation allowBlank="1" showInputMessage="1" showErrorMessage="1" prompt="Masukkan nama Staf Penjualan dalam sel ini" sqref="J1" xr:uid="{00000000-0002-0000-0000-000002000000}"/>
    <dataValidation allowBlank="1" showInputMessage="1" showErrorMessage="1" prompt="Masukkan Lokasi dalam sel di sebelah kanan" sqref="I3" xr:uid="{00000000-0002-0000-0000-000003000000}"/>
    <dataValidation allowBlank="1" showInputMessage="1" showErrorMessage="1" prompt="Masukkan Lokasi dalam sel ini" sqref="J3" xr:uid="{00000000-0002-0000-0000-000004000000}"/>
    <dataValidation allowBlank="1" showInputMessage="1" showErrorMessage="1" prompt="Masukkan Tanggal Akhir Minggu dalam sel di sebelah kanan" sqref="L1" xr:uid="{00000000-0002-0000-0000-000005000000}"/>
    <dataValidation allowBlank="1" showInputMessage="1" showErrorMessage="1" prompt="Masukkan Tanggal Akhir Minggu dalam sel ini" sqref="M1" xr:uid="{00000000-0002-0000-0000-000006000000}"/>
    <dataValidation allowBlank="1" showInputMessage="1" showErrorMessage="1" prompt="Masukkan Tanggal Hari Ini dalam sel di sebelah kanan" sqref="L3" xr:uid="{00000000-0002-0000-0000-000007000000}"/>
    <dataValidation allowBlank="1" showInputMessage="1" showErrorMessage="1" prompt="Masukkan Tanggal Hari Ini dalam sel ini" sqref="M3" xr:uid="{00000000-0002-0000-0000-000008000000}"/>
    <dataValidation allowBlank="1" showInputMessage="1" showErrorMessage="1" prompt="Masukkan Hari dalam kolom di bawah judul ini" sqref="B5" xr:uid="{00000000-0002-0000-0000-000009000000}"/>
    <dataValidation allowBlank="1" showInputMessage="1" showErrorMessage="1" prompt="Masukkan jumlah Dalam Kantor pada kolom di bawah judul ini" sqref="C5" xr:uid="{00000000-0002-0000-0000-00000A000000}"/>
    <dataValidation allowBlank="1" showInputMessage="1" showErrorMessage="1" prompt="Masukkan jumlah Di Luar Kantor dalam kolom di bawah judul ini" sqref="D5" xr:uid="{00000000-0002-0000-0000-00000B000000}"/>
    <dataValidation allowBlank="1" showInputMessage="1" showErrorMessage="1" prompt="Masukkan biaya Kunjungan Kantor dalam kolom di bawah judul ini" sqref="E5" xr:uid="{00000000-0002-0000-0000-00000C000000}"/>
    <dataValidation allowBlank="1" showInputMessage="1" showErrorMessage="1" prompt="Masukkan biaya Panggilan Internasional dalam kolom di bawah judul ini" sqref="F5" xr:uid="{00000000-0002-0000-0000-00000D000000}"/>
    <dataValidation allowBlank="1" showInputMessage="1" showErrorMessage="1" prompt="Masukkan biaya Panggilan Telepon dalam kolom di bawah judul ini" sqref="G5" xr:uid="{00000000-0002-0000-0000-00000E000000}"/>
    <dataValidation allowBlank="1" showInputMessage="1" showErrorMessage="1" prompt="Masukkan biaya Telepon Rekening Baru dalam kolom di bawah judul ini" sqref="H5" xr:uid="{00000000-0002-0000-0000-00000F000000}"/>
    <dataValidation allowBlank="1" showInputMessage="1" showErrorMessage="1" prompt="Masukkan biaya Ruang Tamu dalam kolom di bawah judul ini" sqref="I5" xr:uid="{00000000-0002-0000-0000-000010000000}"/>
    <dataValidation allowBlank="1" showInputMessage="1" showErrorMessage="1" prompt="Masukkan biaya Makanan dan Minuman dalam kolom di bawah judul ini" sqref="J5" xr:uid="{00000000-0002-0000-0000-000011000000}"/>
    <dataValidation allowBlank="1" showInputMessage="1" showErrorMessage="1" prompt="Masukkan Sewa Ruang Rapat dalam kolom di bawah judul ini" sqref="K5" xr:uid="{00000000-0002-0000-0000-000012000000}"/>
    <dataValidation allowBlank="1" showInputMessage="1" showErrorMessage="1" prompt="Masukkan biaya Lainnya dalam kolom di bawah judul ini" sqref="L5" xr:uid="{00000000-0002-0000-0000-000013000000}"/>
    <dataValidation allowBlank="1" showInputMessage="1" showErrorMessage="1" prompt="Total dihitung secara otomatis dalam kolom di bawah judul ini. Masukkan biaya Target dalam sel di bawah tabel dan Selisih akan dihitung secara otomatis" sqref="M5" xr:uid="{00000000-0002-0000-0000-000014000000}"/>
    <dataValidation allowBlank="1" showInputMessage="1" showErrorMessage="1" prompt="Masukkan biaya Target dalam sel di sebelah kanan. Selisih diperbarui secara otomatis dalam sel di bawah ini" sqref="B15" xr:uid="{00000000-0002-0000-0000-000015000000}"/>
    <dataValidation allowBlank="1" showInputMessage="1" showErrorMessage="1" prompt="Selisih dihitung secara otomatis, dan ikon diperbarui dalam sel di sebelah kanan. Masukkan Penjelasan dan Persetujuan dalam sel di bawah ini" sqref="B16" xr:uid="{00000000-0002-0000-0000-000016000000}"/>
    <dataValidation allowBlank="1" showInputMessage="1" showErrorMessage="1" prompt="Masukkan Penjelasan dalam sel ini, dan Persetujuan di sel C20" sqref="B18:F19" xr:uid="{00000000-0002-0000-0000-000017000000}"/>
    <dataValidation allowBlank="1" showInputMessage="1" showErrorMessage="1" prompt="Masukkan Persetujuan dalam sel di sebelah kanan" sqref="B20" xr:uid="{00000000-0002-0000-0000-000018000000}"/>
    <dataValidation allowBlank="1" showInputMessage="1" showErrorMessage="1" prompt="Masukkan Persetujuan dalam sel ini" sqref="C20:F20" xr:uid="{00000000-0002-0000-0000-000019000000}"/>
    <dataValidation allowBlank="1" showInputMessage="1" showErrorMessage="1" prompt="Judul lembar kerja terletak dalam sel ini. Masukkan nama Staf Penjualan dalam sel J1, Lokasi dalam sel J3, dan Tanggal dalam sel M1 dan M3" sqref="B1:H4" xr:uid="{00000000-0002-0000-0000-00001A000000}"/>
  </dataValidations>
  <printOptions horizontalCentered="1"/>
  <pageMargins left="0.25" right="0.25" top="0.75" bottom="0.75" header="0.3" footer="0.3"/>
  <pageSetup paperSize="9" scale="72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F91E3A98-9609-43BD-B7A0-BA767F123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7FDFBA7A-E0E6-4FA0-A1DC-8B8075979C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F85888F6-428D-40B9-BC17-9CB2FB3E38BD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TM03107674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Aktivitas Penjualan Mingguan</vt:lpstr>
      <vt:lpstr>AreaJudulBaris1..J3</vt:lpstr>
      <vt:lpstr>AreaJudulBaris2..M3</vt:lpstr>
      <vt:lpstr>Judul1</vt:lpstr>
      <vt:lpstr>'Aktivitas Penjualan Mingguan'!Print_Titles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2022-02-14T06:30:43Z</dcterms:created>
  <dcterms:modified xsi:type="dcterms:W3CDTF">2022-04-14T10:31:49Z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