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8"/>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3_ncr:1_{00B96AFF-1874-492C-AA94-29D35BD80CC4}" xr6:coauthVersionLast="43" xr6:coauthVersionMax="43" xr10:uidLastSave="{00000000-0000-0000-0000-000000000000}"/>
  <bookViews>
    <workbookView xWindow="-120" yWindow="-120" windowWidth="29010" windowHeight="16215" xr2:uid="{00000000-000D-0000-FFFF-FFFF00000000}"/>
  </bookViews>
  <sheets>
    <sheet name="Laporan Keuangan" sheetId="3" r:id="rId1"/>
    <sheet name="Input Data Keuangan" sheetId="1" r:id="rId2"/>
    <sheet name="Pengaturan Metrik Utama" sheetId="4" r:id="rId3"/>
    <sheet name="Perhitungan" sheetId="2" state="hidden" r:id="rId4"/>
  </sheets>
  <definedNames>
    <definedName name="lstMetrik">OFFSET('Input Data Keuangan'!$B$6:$B$30,0,0,COUNTA('Input Data Keuangan'!$B$6:$B$30))</definedName>
    <definedName name="lstTahun">OFFSET('Input Data Keuangan'!$B$5:$I$5,0,1,1,COUNTA('Input Data Keuangan'!$B$5:$I$5)-1)</definedName>
    <definedName name="_xlnm.Print_Area" localSheetId="0">'Laporan Keuangan'!$A$1:$M$40</definedName>
    <definedName name="Tahun">Perhitungan!$I$6</definedName>
    <definedName name="TahunDipilih">'Laporan Keuangan'!$K$2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4" l="1"/>
  <c r="D7" i="4"/>
  <c r="D8" i="4"/>
  <c r="D9" i="4"/>
  <c r="D5" i="4"/>
  <c r="E15" i="3" l="1"/>
  <c r="D15" i="3"/>
  <c r="D30" i="3" l="1"/>
  <c r="D5" i="1" l="1"/>
  <c r="C5" i="1" l="1"/>
  <c r="E5" i="1"/>
  <c r="F5" i="1"/>
  <c r="G5" i="1"/>
  <c r="H5" i="1"/>
  <c r="I5" i="1"/>
  <c r="B39" i="2" l="1"/>
  <c r="A32" i="2"/>
  <c r="A33" i="2"/>
  <c r="A34" i="2"/>
  <c r="A35" i="2"/>
  <c r="A36" i="2"/>
  <c r="A37" i="2"/>
  <c r="A38" i="2"/>
  <c r="A39" i="2"/>
  <c r="B15" i="2"/>
  <c r="B16" i="2"/>
  <c r="B17" i="2"/>
  <c r="B18" i="3" s="1"/>
  <c r="B18" i="2"/>
  <c r="B19" i="2"/>
  <c r="B20" i="2"/>
  <c r="B21" i="2"/>
  <c r="B22" i="2"/>
  <c r="B23" i="2"/>
  <c r="B24" i="2"/>
  <c r="B25" i="2"/>
  <c r="B26" i="3" s="1"/>
  <c r="B26" i="2"/>
  <c r="B27" i="2"/>
  <c r="B28" i="2"/>
  <c r="B29" i="2"/>
  <c r="A29" i="2"/>
  <c r="B9" i="2"/>
  <c r="A9" i="2" s="1"/>
  <c r="B10" i="2"/>
  <c r="A10" i="2" s="1"/>
  <c r="B11" i="2"/>
  <c r="A11" i="2" s="1"/>
  <c r="B12" i="2"/>
  <c r="A12" i="2" s="1"/>
  <c r="B8" i="2"/>
  <c r="A8" i="2" s="1"/>
  <c r="B17" i="3"/>
  <c r="B19" i="3"/>
  <c r="B21" i="3"/>
  <c r="B23" i="3"/>
  <c r="B25" i="3"/>
  <c r="B27" i="3"/>
  <c r="B29" i="3"/>
  <c r="B30" i="2"/>
  <c r="B31" i="3" s="1"/>
  <c r="E31" i="3" s="1"/>
  <c r="B31" i="2"/>
  <c r="B32" i="2"/>
  <c r="B33" i="3" s="1"/>
  <c r="E33" i="3" s="1"/>
  <c r="B33" i="2"/>
  <c r="B34" i="3" s="1"/>
  <c r="E34" i="3" s="1"/>
  <c r="B34" i="2"/>
  <c r="B35" i="2"/>
  <c r="B36" i="2"/>
  <c r="B37" i="3" s="1"/>
  <c r="E37" i="3" s="1"/>
  <c r="B37" i="2"/>
  <c r="B38" i="3" s="1"/>
  <c r="E38" i="3" s="1"/>
  <c r="B38" i="2"/>
  <c r="B39" i="3" s="1"/>
  <c r="E39" i="3" s="1"/>
  <c r="B40" i="3"/>
  <c r="E40" i="3" s="1"/>
  <c r="B16" i="3"/>
  <c r="B36" i="3"/>
  <c r="E36" i="3" s="1"/>
  <c r="B20" i="3"/>
  <c r="B22" i="3"/>
  <c r="B24" i="3"/>
  <c r="B28" i="3"/>
  <c r="B30" i="3"/>
  <c r="E30" i="3" s="1"/>
  <c r="A16" i="2"/>
  <c r="A17" i="2"/>
  <c r="A18" i="2"/>
  <c r="A19" i="2"/>
  <c r="A20" i="2"/>
  <c r="A21" i="2"/>
  <c r="A22" i="2"/>
  <c r="A23" i="2"/>
  <c r="A24" i="2"/>
  <c r="A25" i="2"/>
  <c r="A26" i="2"/>
  <c r="A27" i="2"/>
  <c r="A28" i="2"/>
  <c r="A30" i="2"/>
  <c r="A31" i="2"/>
  <c r="A15" i="2"/>
  <c r="C3" i="2"/>
  <c r="C4" i="2" s="1"/>
  <c r="D4" i="2" s="1"/>
  <c r="D38" i="2"/>
  <c r="E38" i="2"/>
  <c r="B32" i="3"/>
  <c r="E32" i="3" s="1"/>
  <c r="F7" i="3"/>
  <c r="B35" i="3"/>
  <c r="E35" i="3" s="1"/>
  <c r="B7" i="3"/>
  <c r="H7" i="3" l="1"/>
  <c r="D7" i="3"/>
  <c r="J7" i="3"/>
  <c r="D3" i="2"/>
  <c r="G7" i="2"/>
  <c r="F36" i="2"/>
  <c r="G32" i="2"/>
  <c r="D33" i="3" s="1"/>
  <c r="D36" i="2"/>
  <c r="E37" i="2"/>
  <c r="C36" i="2"/>
  <c r="D34" i="2"/>
  <c r="D31" i="2"/>
  <c r="D32" i="2"/>
  <c r="D30" i="2"/>
  <c r="D37" i="2"/>
  <c r="G33" i="2"/>
  <c r="D34" i="3" s="1"/>
  <c r="E36" i="2"/>
  <c r="D33" i="2"/>
  <c r="C30" i="2"/>
  <c r="C32" i="2"/>
  <c r="C33" i="2"/>
  <c r="E30" i="2"/>
  <c r="C34" i="2"/>
  <c r="E34" i="2"/>
  <c r="C35" i="2"/>
  <c r="E32" i="2"/>
  <c r="C38" i="2"/>
  <c r="G30" i="2"/>
  <c r="D31" i="3" s="1"/>
  <c r="F30" i="2"/>
  <c r="G34" i="2"/>
  <c r="D35" i="3" s="1"/>
  <c r="F34" i="2"/>
  <c r="E31" i="2"/>
  <c r="F35" i="2"/>
  <c r="F32" i="2"/>
  <c r="G36" i="2"/>
  <c r="D37" i="3" s="1"/>
  <c r="G37" i="2"/>
  <c r="D38" i="3" s="1"/>
  <c r="G38" i="2"/>
  <c r="D39" i="3" s="1"/>
  <c r="F38" i="2"/>
  <c r="G35" i="2"/>
  <c r="D36" i="3" s="1"/>
  <c r="G31" i="2"/>
  <c r="D32" i="3" s="1"/>
  <c r="F29" i="2"/>
  <c r="E29" i="2"/>
  <c r="G29" i="2"/>
  <c r="C29" i="2"/>
  <c r="D29" i="2"/>
  <c r="F33" i="2"/>
  <c r="E33" i="2"/>
  <c r="F31" i="2"/>
  <c r="C31" i="2"/>
  <c r="E35" i="2"/>
  <c r="D35" i="2"/>
  <c r="F37" i="2"/>
  <c r="C37" i="2"/>
  <c r="G39" i="2"/>
  <c r="D40" i="3" s="1"/>
  <c r="C39" i="2"/>
  <c r="F39" i="2"/>
  <c r="D39" i="2"/>
  <c r="E39" i="2"/>
  <c r="H33" i="3" l="1"/>
  <c r="G6" i="2"/>
  <c r="F7" i="2"/>
  <c r="H36" i="3"/>
  <c r="H39" i="3"/>
  <c r="H32" i="3"/>
  <c r="H30" i="3"/>
  <c r="H37" i="3"/>
  <c r="H35" i="3"/>
  <c r="H31" i="3"/>
  <c r="H34" i="3"/>
  <c r="H38" i="3"/>
  <c r="H40" i="3"/>
  <c r="F6" i="2" l="1"/>
  <c r="E7" i="2"/>
  <c r="G10" i="2"/>
  <c r="G9" i="2"/>
  <c r="G16" i="2"/>
  <c r="D17" i="3" s="1"/>
  <c r="G17" i="2"/>
  <c r="D18" i="3" s="1"/>
  <c r="G22" i="2"/>
  <c r="D23" i="3" s="1"/>
  <c r="G26" i="2"/>
  <c r="D27" i="3" s="1"/>
  <c r="G23" i="2"/>
  <c r="D24" i="3" s="1"/>
  <c r="G20" i="2"/>
  <c r="D21" i="3" s="1"/>
  <c r="G15" i="2"/>
  <c r="D16" i="3" s="1"/>
  <c r="G12" i="2"/>
  <c r="G11" i="2"/>
  <c r="G8" i="2"/>
  <c r="G25" i="2"/>
  <c r="D26" i="3" s="1"/>
  <c r="G21" i="2"/>
  <c r="D22" i="3" s="1"/>
  <c r="G18" i="2"/>
  <c r="D19" i="3" s="1"/>
  <c r="G27" i="2"/>
  <c r="D28" i="3" s="1"/>
  <c r="G19" i="2"/>
  <c r="D20" i="3" s="1"/>
  <c r="G24" i="2"/>
  <c r="D25" i="3" s="1"/>
  <c r="G28" i="2"/>
  <c r="D29" i="3" s="1"/>
  <c r="B8" i="3" l="1"/>
  <c r="J8" i="3"/>
  <c r="D8" i="3"/>
  <c r="E6" i="2"/>
  <c r="D7" i="2"/>
  <c r="H8" i="3"/>
  <c r="F8" i="3"/>
  <c r="F9" i="2"/>
  <c r="H9" i="2" s="1"/>
  <c r="D9" i="3" s="1"/>
  <c r="F10" i="2"/>
  <c r="H10" i="2" s="1"/>
  <c r="F9" i="3" s="1"/>
  <c r="F15" i="2"/>
  <c r="E16" i="3" s="1"/>
  <c r="H16" i="3" s="1"/>
  <c r="F27" i="2"/>
  <c r="F23" i="2"/>
  <c r="F19" i="2"/>
  <c r="F28" i="2"/>
  <c r="F20" i="2"/>
  <c r="F11" i="2"/>
  <c r="H11" i="2" s="1"/>
  <c r="H9" i="3" s="1"/>
  <c r="F12" i="2"/>
  <c r="H12" i="2" s="1"/>
  <c r="J9" i="3" s="1"/>
  <c r="F8" i="2"/>
  <c r="H8" i="2" s="1"/>
  <c r="B9" i="3" s="1"/>
  <c r="F25" i="2"/>
  <c r="F21" i="2"/>
  <c r="F17" i="2"/>
  <c r="F26" i="2"/>
  <c r="F22" i="2"/>
  <c r="F18" i="2"/>
  <c r="F24" i="2"/>
  <c r="F16" i="2"/>
  <c r="E25" i="3" l="1"/>
  <c r="H25" i="3" s="1"/>
  <c r="E23" i="3"/>
  <c r="H23" i="3" s="1"/>
  <c r="E18" i="3"/>
  <c r="H18" i="3" s="1"/>
  <c r="E26" i="3"/>
  <c r="H26" i="3" s="1"/>
  <c r="E21" i="3"/>
  <c r="H21" i="3" s="1"/>
  <c r="E20" i="3"/>
  <c r="H20" i="3" s="1"/>
  <c r="E28" i="3"/>
  <c r="H28" i="3" s="1"/>
  <c r="E17" i="3"/>
  <c r="H17" i="3" s="1"/>
  <c r="E19" i="3"/>
  <c r="H19" i="3" s="1"/>
  <c r="E27" i="3"/>
  <c r="H27" i="3" s="1"/>
  <c r="E22" i="3"/>
  <c r="H22" i="3" s="1"/>
  <c r="E29" i="3"/>
  <c r="H29" i="3" s="1"/>
  <c r="E24" i="3"/>
  <c r="H24" i="3" s="1"/>
  <c r="D6" i="2"/>
  <c r="C7" i="2"/>
  <c r="C6" i="2" s="1"/>
  <c r="E10" i="2"/>
  <c r="E9" i="2"/>
  <c r="E16" i="2"/>
  <c r="E15" i="2"/>
  <c r="E22" i="2"/>
  <c r="E21" i="2"/>
  <c r="E18" i="2"/>
  <c r="E27" i="2"/>
  <c r="E19" i="2"/>
  <c r="E24" i="2"/>
  <c r="E12" i="2"/>
  <c r="E11" i="2"/>
  <c r="E8" i="2"/>
  <c r="E17" i="2"/>
  <c r="E25" i="2"/>
  <c r="E26" i="2"/>
  <c r="E23" i="2"/>
  <c r="E28" i="2"/>
  <c r="E20" i="2"/>
  <c r="I6" i="2" l="1"/>
  <c r="I15" i="3" s="1"/>
  <c r="C10" i="2"/>
  <c r="C9" i="2"/>
  <c r="C16" i="2"/>
  <c r="C18" i="2"/>
  <c r="C17" i="2"/>
  <c r="C15" i="2"/>
  <c r="C27" i="2"/>
  <c r="C19" i="2"/>
  <c r="C24" i="2"/>
  <c r="C12" i="2"/>
  <c r="C11" i="2"/>
  <c r="C8" i="2"/>
  <c r="C26" i="2"/>
  <c r="C21" i="2"/>
  <c r="C25" i="2"/>
  <c r="C22" i="2"/>
  <c r="C23" i="2"/>
  <c r="C28" i="2"/>
  <c r="C20" i="2"/>
  <c r="D9" i="2"/>
  <c r="D10" i="2"/>
  <c r="D16" i="2"/>
  <c r="D22" i="2"/>
  <c r="D15" i="2"/>
  <c r="D26" i="2"/>
  <c r="D27" i="2"/>
  <c r="D19" i="2"/>
  <c r="D24" i="2"/>
  <c r="D11" i="2"/>
  <c r="D12" i="2"/>
  <c r="D8" i="2"/>
  <c r="D25" i="2"/>
  <c r="D17" i="2"/>
  <c r="D21" i="2"/>
  <c r="D18" i="2"/>
  <c r="D23" i="2"/>
  <c r="D28" i="2"/>
  <c r="D20" i="2"/>
</calcChain>
</file>

<file path=xl/sharedStrings.xml><?xml version="1.0" encoding="utf-8"?>
<sst xmlns="http://schemas.openxmlformats.org/spreadsheetml/2006/main" count="43" uniqueCount="37">
  <si>
    <t>LAPORAN KEUANGAN TAHUNAN</t>
  </si>
  <si>
    <t>NAMA PERUSAHAAN ANDA</t>
  </si>
  <si>
    <t>METRIK UTAMA</t>
  </si>
  <si>
    <t>SEMUA METRIK</t>
  </si>
  <si>
    <t>METRIK</t>
  </si>
  <si>
    <t>Ketuk untuk mengubah laporan Metrik Utama</t>
  </si>
  <si>
    <t>Jangan ubah informasi di bawah ini. Ketuk untuk memasukkan Data Keuangan</t>
  </si>
  <si>
    <t>% PERUBAHAN</t>
  </si>
  <si>
    <t>Pilih tahun laporan dalam Sel L2</t>
  </si>
  <si>
    <t>Untuk mengedit data, pilih lembar Input Data Keuangan</t>
  </si>
  <si>
    <t>INPUT DATA KEUANGAN ANDA</t>
  </si>
  <si>
    <t xml:space="preserve"> ANDA DAPAT MENENTUKAN HINGGA 25 METRIK UTAMA UNTUK 7 TAHUN</t>
  </si>
  <si>
    <t>Ketuk untuk menampilkan Laporan Keuangan</t>
  </si>
  <si>
    <t>NAMA METRIK</t>
  </si>
  <si>
    <t>PENGHASILAN</t>
  </si>
  <si>
    <t>PENGELUARAN OPERASI</t>
  </si>
  <si>
    <t>LABA OPERASI</t>
  </si>
  <si>
    <t>DEPRESIASI</t>
  </si>
  <si>
    <t>BUNGA</t>
  </si>
  <si>
    <t>LABA BERSIH</t>
  </si>
  <si>
    <t>PAJAK</t>
  </si>
  <si>
    <t>LABA SETELAH PAJAK</t>
  </si>
  <si>
    <t>METRIK 1</t>
  </si>
  <si>
    <t>METRIK 2</t>
  </si>
  <si>
    <t>METRIK 3</t>
  </si>
  <si>
    <t>METRIK 4</t>
  </si>
  <si>
    <t>METRIK 5</t>
  </si>
  <si>
    <t>METRIK 6</t>
  </si>
  <si>
    <t>TENTUKAN METRIK UTAMA DI SINI</t>
  </si>
  <si>
    <t xml:space="preserve"> PILIH HINGGA 5 METRIK UTAMA UNTUK DIPERLIHATKAN DI ATAS LAPORAN</t>
  </si>
  <si>
    <t xml:space="preserve">  Ketuk untuk menampilkan Laporan Keuangan</t>
  </si>
  <si>
    <t>Lembar kerja digunakan untuk perhitungan Laporan Keuangan dan harus tetap tersembunyi.</t>
  </si>
  <si>
    <t>Tahun ini</t>
  </si>
  <si>
    <t>Tahun Sebelumnya</t>
  </si>
  <si>
    <t>Posisi</t>
  </si>
  <si>
    <t>Metrik Utama</t>
  </si>
  <si>
    <t>Semua Metrik (berfungsi hingga di 25 metrik)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</si>
</sst>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Rp&quot;#,##0;\-&quot;Rp&quot;#,##0"/>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Rp&quot;#,##0.00"/>
  </numFmts>
  <fonts count="17" x14ac:knownFonts="1">
    <font>
      <sz val="11"/>
      <color theme="1" tint="0.34998626667073579"/>
      <name val="Trebuchet MS"/>
      <family val="2"/>
      <scheme val="major"/>
    </font>
    <font>
      <b/>
      <sz val="11"/>
      <color theme="1"/>
      <name val="Arial"/>
      <family val="2"/>
      <scheme val="minor"/>
    </font>
    <font>
      <sz val="11"/>
      <color theme="1" tint="0.499984740745262"/>
      <name val="Arial"/>
      <family val="2"/>
      <scheme val="minor"/>
    </font>
    <font>
      <sz val="11"/>
      <color theme="1"/>
      <name val="Arial"/>
      <family val="2"/>
      <scheme val="minor"/>
    </font>
    <font>
      <b/>
      <sz val="11"/>
      <color theme="0"/>
      <name val="Arial"/>
      <family val="2"/>
      <scheme val="minor"/>
    </font>
    <font>
      <sz val="18"/>
      <color theme="1" tint="0.34998626667073579"/>
      <name val="Arial"/>
      <family val="2"/>
      <scheme val="minor"/>
    </font>
    <font>
      <sz val="11"/>
      <color theme="4" tint="-0.249977111117893"/>
      <name val="Arial"/>
      <family val="2"/>
      <scheme val="minor"/>
    </font>
    <font>
      <sz val="11"/>
      <color theme="1" tint="0.34998626667073579"/>
      <name val="Trebuchet MS"/>
      <family val="2"/>
      <scheme val="major"/>
    </font>
    <font>
      <sz val="12"/>
      <color theme="1" tint="0.34998626667073579"/>
      <name val="Arial"/>
      <family val="2"/>
      <scheme val="minor"/>
    </font>
    <font>
      <sz val="20"/>
      <color theme="1" tint="0.34998626667073579"/>
      <name val="Arial"/>
      <family val="2"/>
      <scheme val="minor"/>
    </font>
    <font>
      <i/>
      <u/>
      <sz val="11"/>
      <color theme="4" tint="-0.499984740745262"/>
      <name val="Arial"/>
      <family val="2"/>
      <scheme val="minor"/>
    </font>
    <font>
      <i/>
      <sz val="11"/>
      <color theme="4" tint="-0.499984740745262"/>
      <name val="Arial"/>
      <family val="2"/>
      <scheme val="minor"/>
    </font>
    <font>
      <sz val="14"/>
      <color theme="1" tint="0.34998626667073579"/>
      <name val="Trebuchet MS"/>
      <family val="2"/>
      <scheme val="major"/>
    </font>
    <font>
      <sz val="14"/>
      <color theme="3" tint="0.34998626667073579"/>
      <name val="Arial"/>
      <family val="2"/>
      <scheme val="minor"/>
    </font>
    <font>
      <sz val="24"/>
      <color theme="4" tint="-0.499984740745262"/>
      <name val="Trebuchet MS"/>
      <family val="2"/>
      <scheme val="major"/>
    </font>
    <font>
      <sz val="20"/>
      <color theme="1" tint="0.34998626667073579"/>
      <name val="Trebuchet MS"/>
      <family val="2"/>
      <scheme val="major"/>
    </font>
    <font>
      <sz val="11"/>
      <color theme="1" tint="0.34998626667073579"/>
      <name val="Arial"/>
      <family val="2"/>
      <scheme val="minor"/>
    </font>
  </fonts>
  <fills count="4">
    <fill>
      <patternFill patternType="none"/>
    </fill>
    <fill>
      <patternFill patternType="gray125"/>
    </fill>
    <fill>
      <patternFill patternType="solid">
        <fgColor rgb="FFFFFFCC"/>
      </patternFill>
    </fill>
    <fill>
      <patternFill patternType="solid">
        <fgColor theme="4" tint="-0.499984740745262"/>
        <bgColor indexed="64"/>
      </patternFill>
    </fill>
  </fills>
  <borders count="43">
    <border>
      <left/>
      <right/>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right/>
      <top/>
      <bottom style="dashed">
        <color theme="1" tint="0.34998626667073579"/>
      </bottom>
      <diagonal/>
    </border>
    <border>
      <left style="medium">
        <color theme="1" tint="0.34998626667073579"/>
      </left>
      <right style="medium">
        <color theme="1" tint="0.34998626667073579"/>
      </right>
      <top/>
      <bottom/>
      <diagonal/>
    </border>
    <border>
      <left/>
      <right/>
      <top/>
      <bottom style="medium">
        <color theme="1" tint="0.34998626667073579"/>
      </bottom>
      <diagonal/>
    </border>
    <border>
      <left style="medium">
        <color theme="1" tint="0.34998626667073579"/>
      </left>
      <right/>
      <top style="dashed">
        <color theme="1" tint="0.34998626667073579"/>
      </top>
      <bottom/>
      <diagonal/>
    </border>
    <border>
      <left/>
      <right style="medium">
        <color theme="1" tint="0.34998626667073579"/>
      </right>
      <top style="dashed">
        <color theme="1" tint="0.34998626667073579"/>
      </top>
      <bottom/>
      <diagonal/>
    </border>
    <border>
      <left/>
      <right/>
      <top style="dashed">
        <color theme="1" tint="0.34998626667073579"/>
      </top>
      <bottom/>
      <diagonal/>
    </border>
    <border>
      <left/>
      <right/>
      <top style="thin">
        <color theme="0" tint="-0.14993743705557422"/>
      </top>
      <bottom style="thin">
        <color theme="0" tint="-0.14993743705557422"/>
      </bottom>
      <diagonal/>
    </border>
    <border>
      <left/>
      <right/>
      <top style="thin">
        <color theme="0" tint="-0.14996795556505021"/>
      </top>
      <bottom/>
      <diagonal/>
    </border>
    <border>
      <left/>
      <right/>
      <top/>
      <bottom style="thin">
        <color theme="0" tint="-0.14993743705557422"/>
      </bottom>
      <diagonal/>
    </border>
    <border>
      <left/>
      <right/>
      <top style="medium">
        <color theme="0" tint="-0.34998626667073579"/>
      </top>
      <bottom/>
      <diagonal/>
    </border>
    <border>
      <left style="medium">
        <color theme="1" tint="0.34998626667073579"/>
      </left>
      <right style="medium">
        <color theme="1" tint="0.34998626667073579"/>
      </right>
      <top style="dashed">
        <color theme="1" tint="0.34998626667073579"/>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dashed">
        <color theme="1" tint="0.34998626667073579"/>
      </bottom>
      <diagonal/>
    </border>
    <border>
      <left style="medium">
        <color theme="1" tint="0.34998626667073579"/>
      </left>
      <right/>
      <top/>
      <bottom style="dashed">
        <color theme="1" tint="0.34998626667073579"/>
      </bottom>
      <diagonal/>
    </border>
    <border>
      <left/>
      <right style="medium">
        <color theme="1" tint="0.34998626667073579"/>
      </right>
      <top/>
      <bottom style="dashed">
        <color theme="1" tint="0.34998626667073579"/>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medium">
        <color theme="1" tint="0.34998626667073579"/>
      </top>
      <bottom style="medium">
        <color theme="1" tint="0.34998626667073579"/>
      </bottom>
      <diagonal/>
    </border>
    <border>
      <left/>
      <right/>
      <top style="thin">
        <color theme="4" tint="-0.499984740745262"/>
      </top>
      <bottom style="double">
        <color theme="4" tint="-0.499984740745262"/>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thin">
        <color theme="1" tint="0.34998626667073579"/>
      </top>
      <bottom/>
      <diagonal/>
    </border>
    <border>
      <left/>
      <right/>
      <top style="thin">
        <color theme="1" tint="0.34998626667073579"/>
      </top>
      <bottom style="thin">
        <color theme="0" tint="-0.14993743705557422"/>
      </bottom>
      <diagonal/>
    </border>
    <border>
      <left/>
      <right/>
      <top style="thin">
        <color theme="0" tint="-0.14993743705557422"/>
      </top>
      <bottom style="thin">
        <color theme="1" tint="0.34998626667073579"/>
      </bottom>
      <diagonal/>
    </border>
    <border>
      <left/>
      <right/>
      <top style="thin">
        <color theme="0" tint="-0.14996795556505021"/>
      </top>
      <bottom style="thin">
        <color theme="1" tint="0.34998626667073579"/>
      </bottom>
      <diagonal/>
    </border>
    <border>
      <left/>
      <right/>
      <top/>
      <bottom style="thin">
        <color theme="0" tint="-0.14996795556505021"/>
      </bottom>
      <diagonal/>
    </border>
    <border>
      <left/>
      <right/>
      <top/>
      <bottom style="thin">
        <color theme="1" tint="0.34998626667073579"/>
      </bottom>
      <diagonal/>
    </border>
    <border>
      <left/>
      <right/>
      <top style="thin">
        <color theme="0" tint="-0.14996795556505021"/>
      </top>
      <bottom style="thin">
        <color theme="0" tint="-0.14996795556505021"/>
      </bottom>
      <diagonal/>
    </border>
    <border>
      <left/>
      <right/>
      <top style="medium">
        <color theme="1" tint="0.34998626667073579"/>
      </top>
      <bottom style="medium">
        <color theme="4" tint="-0.499984740745262"/>
      </bottom>
      <diagonal/>
    </border>
    <border>
      <left/>
      <right/>
      <top style="medium">
        <color theme="1" tint="0.34998626667073579"/>
      </top>
      <bottom style="thin">
        <color theme="0" tint="-0.14996795556505021"/>
      </bottom>
      <diagonal/>
    </border>
  </borders>
  <cellStyleXfs count="17">
    <xf numFmtId="0" fontId="0" fillId="0" borderId="0" applyFill="0" applyBorder="0">
      <alignment vertical="center" wrapText="1"/>
    </xf>
    <xf numFmtId="9" fontId="3" fillId="0" borderId="0" applyFont="0" applyFill="0" applyBorder="0" applyAlignment="0" applyProtection="0"/>
    <xf numFmtId="0" fontId="14" fillId="0" borderId="0" applyNumberFormat="0" applyFill="0" applyBorder="0" applyAlignment="0" applyProtection="0"/>
    <xf numFmtId="0" fontId="12" fillId="0" borderId="22" applyNumberFormat="0" applyFill="0" applyProtection="0">
      <alignment vertical="center"/>
    </xf>
    <xf numFmtId="0" fontId="5" fillId="0" borderId="0" applyNumberFormat="0" applyFill="0" applyBorder="0" applyAlignment="0" applyProtection="0"/>
    <xf numFmtId="0" fontId="4" fillId="3" borderId="0">
      <alignment horizontal="center" vertical="center"/>
    </xf>
    <xf numFmtId="5" fontId="9" fillId="0" borderId="5">
      <alignment horizontal="center" vertical="center"/>
    </xf>
    <xf numFmtId="9" fontId="8" fillId="0" borderId="0">
      <alignment horizontal="left" vertical="center" indent="1"/>
    </xf>
    <xf numFmtId="0" fontId="13" fillId="0" borderId="0" applyNumberFormat="0" applyFill="0" applyBorder="0" applyAlignment="0" applyProtection="0"/>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0" fontId="7" fillId="2" borderId="21" applyNumberFormat="0" applyAlignment="0" applyProtection="0"/>
    <xf numFmtId="0" fontId="1" fillId="0" borderId="23" applyNumberFormat="0" applyFill="0" applyAlignment="0" applyProtection="0"/>
  </cellStyleXfs>
  <cellXfs count="99">
    <xf numFmtId="0" fontId="0" fillId="0" borderId="0" xfId="0">
      <alignment vertical="center" wrapText="1"/>
    </xf>
    <xf numFmtId="0" fontId="0" fillId="0" borderId="0" xfId="0" applyAlignment="1">
      <alignment horizontal="center"/>
    </xf>
    <xf numFmtId="0" fontId="0" fillId="0" borderId="0" xfId="0" applyAlignment="1">
      <alignment horizontal="right"/>
    </xf>
    <xf numFmtId="9" fontId="0" fillId="0" borderId="0" xfId="1" applyFont="1"/>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indent="1"/>
    </xf>
    <xf numFmtId="0" fontId="12" fillId="0" borderId="22" xfId="3">
      <alignment vertical="center"/>
    </xf>
    <xf numFmtId="0" fontId="1" fillId="0" borderId="0" xfId="0" applyFont="1" applyAlignment="1"/>
    <xf numFmtId="0" fontId="0" fillId="0" borderId="0" xfId="0" applyBorder="1">
      <alignment vertical="center" wrapText="1"/>
    </xf>
    <xf numFmtId="9" fontId="0" fillId="0" borderId="11" xfId="1"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12" fillId="0" borderId="22" xfId="3" applyAlignment="1">
      <alignment horizontal="center"/>
    </xf>
    <xf numFmtId="0" fontId="0" fillId="0" borderId="0" xfId="0" applyBorder="1" applyAlignment="1" applyProtection="1">
      <alignment horizontal="left" vertical="center" indent="1"/>
      <protection locked="0"/>
    </xf>
    <xf numFmtId="0" fontId="0" fillId="0" borderId="0" xfId="0" applyProtection="1">
      <alignment vertical="center" wrapText="1"/>
      <protection locked="0"/>
    </xf>
    <xf numFmtId="0" fontId="12" fillId="0" borderId="14" xfId="3" applyBorder="1" applyProtection="1">
      <alignment vertical="center"/>
      <protection locked="0"/>
    </xf>
    <xf numFmtId="0" fontId="1" fillId="0" borderId="0" xfId="0" applyFont="1" applyAlignment="1" applyProtection="1">
      <protection locked="0"/>
    </xf>
    <xf numFmtId="0" fontId="0" fillId="0" borderId="0" xfId="0" applyBorder="1" applyProtection="1">
      <alignment vertical="center" wrapText="1"/>
      <protection locked="0"/>
    </xf>
    <xf numFmtId="0" fontId="0" fillId="0" borderId="6" xfId="0" applyBorder="1" applyAlignment="1" applyProtection="1">
      <protection locked="0"/>
    </xf>
    <xf numFmtId="0" fontId="0" fillId="0" borderId="6" xfId="0" applyBorder="1" applyAlignment="1" applyProtection="1">
      <alignment horizontal="left" indent="1"/>
      <protection locked="0"/>
    </xf>
    <xf numFmtId="0" fontId="0" fillId="0" borderId="16" xfId="0" applyBorder="1" applyProtection="1">
      <alignment vertical="center" wrapText="1"/>
      <protection locked="0"/>
    </xf>
    <xf numFmtId="5" fontId="9" fillId="0" borderId="17" xfId="6" applyBorder="1" applyProtection="1">
      <alignment horizontal="center" vertical="center"/>
    </xf>
    <xf numFmtId="5" fontId="9" fillId="0" borderId="17" xfId="6" applyBorder="1" applyAlignment="1" applyProtection="1">
      <alignment horizontal="center" vertical="center"/>
    </xf>
    <xf numFmtId="9" fontId="8" fillId="0" borderId="15" xfId="7" applyBorder="1" applyAlignment="1" applyProtection="1">
      <alignment horizontal="left" vertical="center" indent="2"/>
    </xf>
    <xf numFmtId="9" fontId="8" fillId="0" borderId="15" xfId="1" applyNumberFormat="1" applyFont="1" applyBorder="1" applyAlignment="1" applyProtection="1">
      <alignment horizontal="left" vertical="center" indent="2"/>
    </xf>
    <xf numFmtId="0" fontId="4" fillId="3" borderId="24" xfId="5" applyFont="1" applyBorder="1" applyAlignment="1" applyProtection="1">
      <alignment horizontal="center" vertical="center" wrapText="1"/>
    </xf>
    <xf numFmtId="0" fontId="4" fillId="3" borderId="24" xfId="5" applyBorder="1" applyAlignment="1" applyProtection="1">
      <alignment horizontal="center" vertical="center" wrapText="1"/>
    </xf>
    <xf numFmtId="0" fontId="12" fillId="0" borderId="0" xfId="3" applyBorder="1" applyProtection="1">
      <alignment vertical="center"/>
      <protection locked="0"/>
    </xf>
    <xf numFmtId="0" fontId="0" fillId="0" borderId="29"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1" xfId="0" applyBorder="1" applyAlignment="1" applyProtection="1">
      <alignment vertical="center"/>
      <protection locked="0"/>
    </xf>
    <xf numFmtId="0" fontId="0" fillId="0" borderId="33" xfId="0" applyBorder="1" applyAlignment="1" applyProtection="1">
      <alignment vertical="center"/>
      <protection locked="0"/>
    </xf>
    <xf numFmtId="0" fontId="4" fillId="3" borderId="12" xfId="0" applyFont="1" applyFill="1" applyBorder="1" applyAlignment="1" applyProtection="1">
      <alignment horizontal="left" vertical="center" indent="1"/>
      <protection locked="0"/>
    </xf>
    <xf numFmtId="0" fontId="4" fillId="3" borderId="12" xfId="0" applyFont="1" applyFill="1" applyBorder="1" applyAlignment="1" applyProtection="1">
      <alignment vertical="center"/>
      <protection locked="0"/>
    </xf>
    <xf numFmtId="0" fontId="4" fillId="3" borderId="12" xfId="0" applyFont="1" applyFill="1" applyBorder="1" applyAlignment="1" applyProtection="1">
      <alignment horizontal="right" vertical="center" indent="1"/>
      <protection locked="0"/>
    </xf>
    <xf numFmtId="0" fontId="0" fillId="0" borderId="34" xfId="0" applyBorder="1" applyAlignment="1" applyProtection="1">
      <alignment horizontal="left" vertical="center" indent="1"/>
      <protection locked="0"/>
    </xf>
    <xf numFmtId="0" fontId="4" fillId="3" borderId="12" xfId="0" applyFont="1" applyFill="1" applyBorder="1" applyAlignment="1">
      <alignment horizontal="right" vertical="center"/>
    </xf>
    <xf numFmtId="0" fontId="4" fillId="3" borderId="12" xfId="0" applyFont="1" applyFill="1" applyBorder="1" applyAlignment="1">
      <alignment horizontal="center" vertical="center"/>
    </xf>
    <xf numFmtId="9" fontId="0" fillId="0" borderId="35" xfId="1" applyFont="1" applyFill="1" applyBorder="1" applyAlignment="1">
      <alignment horizontal="center" vertical="center"/>
    </xf>
    <xf numFmtId="9" fontId="0" fillId="0" borderId="36" xfId="1" applyFont="1" applyFill="1" applyBorder="1" applyAlignment="1">
      <alignment horizontal="center" vertical="center"/>
    </xf>
    <xf numFmtId="0" fontId="16" fillId="0" borderId="28" xfId="0" applyFont="1" applyBorder="1" applyAlignment="1">
      <alignment horizontal="center" vertical="center"/>
    </xf>
    <xf numFmtId="0" fontId="16" fillId="0" borderId="30" xfId="0" applyFont="1" applyBorder="1" applyAlignment="1">
      <alignment horizontal="center" vertical="center"/>
    </xf>
    <xf numFmtId="0" fontId="16" fillId="0" borderId="32" xfId="0" applyFont="1" applyBorder="1" applyAlignment="1">
      <alignment horizontal="center" vertical="center"/>
    </xf>
    <xf numFmtId="0" fontId="4" fillId="3" borderId="20" xfId="0" applyFont="1" applyFill="1" applyBorder="1" applyAlignment="1">
      <alignment horizontal="left" vertical="center" wrapText="1" indent="1"/>
    </xf>
    <xf numFmtId="0" fontId="0" fillId="0" borderId="0" xfId="0" applyNumberFormat="1" applyAlignment="1" applyProtection="1">
      <alignment vertical="center" wrapText="1"/>
      <protection locked="0"/>
    </xf>
    <xf numFmtId="0" fontId="0" fillId="0" borderId="0" xfId="0" applyAlignment="1" applyProtection="1">
      <alignment vertical="center" wrapText="1"/>
      <protection locked="0"/>
    </xf>
    <xf numFmtId="0" fontId="0" fillId="0" borderId="0" xfId="0" applyBorder="1" applyAlignment="1" applyProtection="1">
      <alignment vertical="center" wrapText="1"/>
      <protection locked="0"/>
    </xf>
    <xf numFmtId="168" fontId="0" fillId="0" borderId="35" xfId="0" applyNumberFormat="1" applyFill="1" applyBorder="1" applyAlignment="1">
      <alignment vertical="center"/>
    </xf>
    <xf numFmtId="168" fontId="0" fillId="0" borderId="11" xfId="0" applyNumberFormat="1" applyFill="1" applyBorder="1" applyAlignment="1">
      <alignment vertical="center"/>
    </xf>
    <xf numFmtId="168" fontId="0" fillId="0" borderId="36" xfId="0" applyNumberFormat="1" applyFill="1" applyBorder="1" applyAlignment="1">
      <alignment vertical="center"/>
    </xf>
    <xf numFmtId="168" fontId="0" fillId="0" borderId="34" xfId="0" applyNumberFormat="1" applyBorder="1" applyAlignment="1" applyProtection="1">
      <alignment horizontal="right" vertical="center"/>
      <protection locked="0"/>
    </xf>
    <xf numFmtId="168" fontId="0" fillId="0" borderId="34" xfId="0" applyNumberFormat="1" applyBorder="1" applyAlignment="1" applyProtection="1">
      <alignment horizontal="right" vertical="center" indent="1"/>
      <protection locked="0"/>
    </xf>
    <xf numFmtId="168" fontId="0" fillId="0" borderId="0" xfId="0" applyNumberFormat="1" applyBorder="1" applyAlignment="1" applyProtection="1">
      <alignment horizontal="right" vertical="center"/>
      <protection locked="0"/>
    </xf>
    <xf numFmtId="168" fontId="0" fillId="0" borderId="0" xfId="0" applyNumberFormat="1" applyBorder="1" applyAlignment="1" applyProtection="1">
      <alignment horizontal="right" vertical="center" indent="1"/>
      <protection locked="0"/>
    </xf>
    <xf numFmtId="168" fontId="0" fillId="0" borderId="13" xfId="0" applyNumberFormat="1" applyBorder="1" applyAlignment="1" applyProtection="1">
      <alignment horizontal="right" vertical="center"/>
      <protection locked="0"/>
    </xf>
    <xf numFmtId="168" fontId="0" fillId="0" borderId="13" xfId="0" applyNumberFormat="1" applyBorder="1" applyAlignment="1" applyProtection="1">
      <alignment horizontal="right" vertical="center" indent="1"/>
      <protection locked="0"/>
    </xf>
    <xf numFmtId="0" fontId="0" fillId="0" borderId="11" xfId="0" applyFill="1" applyBorder="1" applyAlignment="1">
      <alignment vertical="center"/>
    </xf>
    <xf numFmtId="0" fontId="0" fillId="0" borderId="36" xfId="0" applyFill="1" applyBorder="1" applyAlignment="1">
      <alignment vertical="center"/>
    </xf>
    <xf numFmtId="0" fontId="0" fillId="0" borderId="35" xfId="0" applyFill="1" applyBorder="1" applyAlignment="1">
      <alignment vertical="center"/>
    </xf>
    <xf numFmtId="0" fontId="12" fillId="0" borderId="22" xfId="3" applyFill="1" applyProtection="1">
      <alignment vertical="center"/>
      <protection locked="0"/>
    </xf>
    <xf numFmtId="0" fontId="11" fillId="0" borderId="22" xfId="9" applyBorder="1" applyAlignment="1" applyProtection="1">
      <alignment horizontal="left" vertical="center"/>
      <protection locked="0"/>
    </xf>
    <xf numFmtId="0" fontId="14" fillId="0" borderId="0" xfId="2" applyAlignment="1" applyProtection="1">
      <alignment horizontal="left"/>
      <protection locked="0"/>
    </xf>
    <xf numFmtId="0" fontId="5" fillId="0" borderId="0" xfId="4" applyAlignment="1" applyProtection="1">
      <alignment vertical="top"/>
      <protection locked="0"/>
    </xf>
    <xf numFmtId="0" fontId="5" fillId="0" borderId="7" xfId="4" applyBorder="1" applyAlignment="1" applyProtection="1">
      <alignment vertical="top"/>
      <protection locked="0"/>
    </xf>
    <xf numFmtId="0" fontId="15" fillId="0" borderId="22" xfId="3" applyNumberFormat="1" applyFont="1" applyFill="1" applyAlignment="1" applyProtection="1">
      <alignment horizontal="center" vertical="center"/>
      <protection locked="0"/>
    </xf>
    <xf numFmtId="9" fontId="8" fillId="0" borderId="8" xfId="7" applyBorder="1" applyAlignment="1" applyProtection="1">
      <alignment horizontal="left" vertical="center" indent="2"/>
    </xf>
    <xf numFmtId="9" fontId="8" fillId="0" borderId="10" xfId="7" applyBorder="1" applyAlignment="1" applyProtection="1">
      <alignment horizontal="left" vertical="center" indent="2"/>
    </xf>
    <xf numFmtId="9" fontId="8" fillId="0" borderId="9" xfId="7" applyBorder="1" applyAlignment="1" applyProtection="1">
      <alignment horizontal="left" vertical="center" indent="2"/>
    </xf>
    <xf numFmtId="5" fontId="9" fillId="0" borderId="18" xfId="6" applyBorder="1" applyAlignment="1" applyProtection="1">
      <alignment horizontal="center" vertical="center"/>
    </xf>
    <xf numFmtId="5" fontId="9" fillId="0" borderId="5" xfId="6" applyBorder="1" applyAlignment="1" applyProtection="1">
      <alignment horizontal="center" vertical="center"/>
    </xf>
    <xf numFmtId="5" fontId="9" fillId="0" borderId="19" xfId="6" applyBorder="1" applyAlignment="1" applyProtection="1">
      <alignment horizontal="center" vertical="center"/>
    </xf>
    <xf numFmtId="0" fontId="0" fillId="0" borderId="1"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2" xfId="0" applyBorder="1" applyAlignment="1" applyProtection="1">
      <alignment horizontal="left" indent="1"/>
      <protection locked="0"/>
    </xf>
    <xf numFmtId="0" fontId="4" fillId="3" borderId="25" xfId="5" applyBorder="1" applyAlignment="1" applyProtection="1">
      <alignment horizontal="center" vertical="center" wrapText="1"/>
    </xf>
    <xf numFmtId="0" fontId="4" fillId="3" borderId="26" xfId="5" applyBorder="1" applyAlignment="1" applyProtection="1">
      <alignment horizontal="center" vertical="center" wrapText="1"/>
    </xf>
    <xf numFmtId="0" fontId="4" fillId="3" borderId="27" xfId="5" applyBorder="1" applyAlignment="1" applyProtection="1">
      <alignment horizontal="center" vertical="center" wrapText="1"/>
    </xf>
    <xf numFmtId="0" fontId="12" fillId="0" borderId="22" xfId="3" applyProtection="1">
      <alignment vertical="center"/>
      <protection locked="0"/>
    </xf>
    <xf numFmtId="0" fontId="4" fillId="3" borderId="37" xfId="0" applyFont="1" applyFill="1" applyBorder="1" applyAlignment="1">
      <alignment horizontal="left" vertical="center" indent="1"/>
    </xf>
    <xf numFmtId="0" fontId="0" fillId="0" borderId="35" xfId="0" applyFill="1" applyBorder="1" applyAlignment="1">
      <alignment horizontal="left" vertical="center" indent="1"/>
    </xf>
    <xf numFmtId="0" fontId="0" fillId="0" borderId="11" xfId="0" applyFill="1" applyBorder="1" applyAlignment="1">
      <alignment horizontal="left" vertical="center" indent="1"/>
    </xf>
    <xf numFmtId="0" fontId="4" fillId="3" borderId="12" xfId="0" applyFont="1" applyFill="1" applyBorder="1" applyAlignment="1">
      <alignment horizontal="left" vertical="center" indent="1"/>
    </xf>
    <xf numFmtId="0" fontId="0" fillId="0" borderId="36" xfId="0" applyFill="1" applyBorder="1" applyAlignment="1">
      <alignment horizontal="left" vertical="center" indent="1"/>
    </xf>
    <xf numFmtId="168" fontId="0" fillId="0" borderId="40" xfId="0" applyNumberFormat="1" applyFill="1" applyBorder="1" applyAlignment="1">
      <alignment horizontal="right" vertical="center" indent="2"/>
    </xf>
    <xf numFmtId="168" fontId="0" fillId="0" borderId="39" xfId="0" applyNumberFormat="1" applyFill="1" applyBorder="1" applyAlignment="1">
      <alignment horizontal="right" vertical="center" indent="2"/>
    </xf>
    <xf numFmtId="0" fontId="4" fillId="3" borderId="37" xfId="0" applyFont="1" applyFill="1" applyBorder="1" applyAlignment="1">
      <alignment horizontal="right" vertical="center" indent="2"/>
    </xf>
    <xf numFmtId="0" fontId="12" fillId="0" borderId="41" xfId="3" applyBorder="1" applyAlignment="1" applyProtection="1">
      <alignment horizontal="center" vertical="center"/>
      <protection locked="0"/>
    </xf>
    <xf numFmtId="0" fontId="0" fillId="0" borderId="3" xfId="0" applyBorder="1" applyProtection="1">
      <alignment vertical="center" wrapText="1"/>
      <protection locked="0"/>
    </xf>
    <xf numFmtId="0" fontId="0" fillId="0" borderId="7" xfId="0" applyBorder="1" applyProtection="1">
      <alignment vertical="center" wrapText="1"/>
      <protection locked="0"/>
    </xf>
    <xf numFmtId="0" fontId="0" fillId="0" borderId="4" xfId="0" applyBorder="1" applyProtection="1">
      <alignment vertical="center" wrapText="1"/>
      <protection locked="0"/>
    </xf>
    <xf numFmtId="0" fontId="0" fillId="0" borderId="42" xfId="0" applyBorder="1">
      <alignment vertical="center" wrapText="1"/>
    </xf>
    <xf numFmtId="168" fontId="0" fillId="0" borderId="34" xfId="0" applyNumberFormat="1" applyFill="1" applyBorder="1" applyAlignment="1">
      <alignment horizontal="right" vertical="center" indent="2"/>
    </xf>
    <xf numFmtId="0" fontId="13" fillId="0" borderId="0" xfId="8" applyAlignment="1">
      <alignment vertical="center"/>
    </xf>
    <xf numFmtId="0" fontId="11" fillId="0" borderId="38" xfId="9" applyBorder="1" applyAlignment="1" applyProtection="1">
      <alignment horizontal="left" vertical="center"/>
      <protection locked="0"/>
    </xf>
    <xf numFmtId="0" fontId="14" fillId="0" borderId="0" xfId="2"/>
    <xf numFmtId="0" fontId="11" fillId="0" borderId="0" xfId="9" applyBorder="1" applyAlignment="1" applyProtection="1">
      <alignment horizontal="left" vertical="center"/>
      <protection locked="0"/>
    </xf>
    <xf numFmtId="0" fontId="13" fillId="0" borderId="0" xfId="8" applyAlignment="1">
      <alignment horizontal="left"/>
    </xf>
  </cellXfs>
  <cellStyles count="17">
    <cellStyle name="Catatan" xfId="15" builtinId="10" customBuiltin="1"/>
    <cellStyle name="Header Metrik Utama" xfId="5" xr:uid="{00000000-0005-0000-0000-000009000000}"/>
    <cellStyle name="Hipertaut" xfId="9" builtinId="8" customBuiltin="1"/>
    <cellStyle name="Judul" xfId="2" builtinId="15" customBuiltin="1"/>
    <cellStyle name="Judul 1" xfId="3" builtinId="16" customBuiltin="1"/>
    <cellStyle name="Judul 2" xfId="4" builtinId="17" customBuiltin="1"/>
    <cellStyle name="Judul 3" xfId="8" builtinId="18" customBuiltin="1"/>
    <cellStyle name="Koma" xfId="11" builtinId="3" customBuiltin="1"/>
    <cellStyle name="Koma [0]" xfId="12" builtinId="6" customBuiltin="1"/>
    <cellStyle name="Mata Uang" xfId="13" builtinId="4" customBuiltin="1"/>
    <cellStyle name="Mata Uang [0]" xfId="14" builtinId="7" customBuiltin="1"/>
    <cellStyle name="Mengikuti Hipertaut" xfId="10" builtinId="9" customBuiltin="1"/>
    <cellStyle name="Nilai Metrik Utama" xfId="6" xr:uid="{00000000-0005-0000-0000-00000B000000}"/>
    <cellStyle name="Normal" xfId="0" builtinId="0" customBuiltin="1"/>
    <cellStyle name="Persen" xfId="1" builtinId="5"/>
    <cellStyle name="Persentase Metrik Utama" xfId="7" xr:uid="{00000000-0005-0000-0000-00000A000000}"/>
    <cellStyle name="Total" xfId="16" builtinId="25" customBuiltin="1"/>
  </cellStyles>
  <dxfs count="3">
    <dxf>
      <fill>
        <patternFill>
          <bgColor theme="0" tint="-4.9989318521683403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Annual Financial Report">
      <a:dk1>
        <a:sysClr val="windowText" lastClr="000000"/>
      </a:dk1>
      <a:lt1>
        <a:sysClr val="window" lastClr="FFFFFF"/>
      </a:lt1>
      <a:dk2>
        <a:srgbClr val="000000"/>
      </a:dk2>
      <a:lt2>
        <a:srgbClr val="E9EAEA"/>
      </a:lt2>
      <a:accent1>
        <a:srgbClr val="52B86E"/>
      </a:accent1>
      <a:accent2>
        <a:srgbClr val="F7901E"/>
      </a:accent2>
      <a:accent3>
        <a:srgbClr val="308DBB"/>
      </a:accent3>
      <a:accent4>
        <a:srgbClr val="EEB330"/>
      </a:accent4>
      <a:accent5>
        <a:srgbClr val="915B97"/>
      </a:accent5>
      <a:accent6>
        <a:srgbClr val="E35856"/>
      </a:accent6>
      <a:hlink>
        <a:srgbClr val="308DBB"/>
      </a:hlink>
      <a:folHlink>
        <a:srgbClr val="915B97"/>
      </a:folHlink>
    </a:clrScheme>
    <a:fontScheme name="Annual Financial Report">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N40"/>
  <sheetViews>
    <sheetView showGridLines="0" tabSelected="1" zoomScaleNormal="100" workbookViewId="0"/>
  </sheetViews>
  <sheetFormatPr defaultRowHeight="30" customHeight="1" x14ac:dyDescent="0.3"/>
  <cols>
    <col min="1" max="1" width="1.625" customWidth="1"/>
    <col min="2" max="2" width="26.375" customWidth="1"/>
    <col min="3" max="3" width="2.625" customWidth="1"/>
    <col min="4" max="4" width="26.375" customWidth="1"/>
    <col min="5" max="5" width="2.625" customWidth="1"/>
    <col min="6" max="6" width="26.375" customWidth="1"/>
    <col min="7" max="7" width="2.625" customWidth="1"/>
    <col min="8" max="8" width="26.375" customWidth="1"/>
    <col min="9" max="9" width="2.625" customWidth="1"/>
    <col min="10" max="10" width="12.25" customWidth="1"/>
    <col min="11" max="11" width="1.75" customWidth="1"/>
    <col min="12" max="12" width="12.25" customWidth="1"/>
    <col min="13" max="13" width="1.625" customWidth="1"/>
    <col min="14" max="14" width="20.875" customWidth="1"/>
    <col min="15" max="15" width="10" customWidth="1"/>
    <col min="16" max="18" width="10"/>
  </cols>
  <sheetData>
    <row r="1" spans="2:14" ht="8.25" customHeight="1" thickBot="1" x14ac:dyDescent="0.35">
      <c r="B1" s="63" t="s">
        <v>0</v>
      </c>
      <c r="C1" s="63"/>
      <c r="D1" s="63"/>
      <c r="E1" s="63"/>
      <c r="F1" s="63"/>
      <c r="G1" s="63"/>
      <c r="H1" s="63"/>
      <c r="I1" s="63"/>
      <c r="J1" s="63"/>
      <c r="K1" s="16"/>
      <c r="L1" s="16"/>
    </row>
    <row r="2" spans="2:14" ht="38.25" customHeight="1" thickBot="1" x14ac:dyDescent="0.35">
      <c r="B2" s="63"/>
      <c r="C2" s="63"/>
      <c r="D2" s="63"/>
      <c r="E2" s="63"/>
      <c r="F2" s="63"/>
      <c r="G2" s="63"/>
      <c r="H2" s="63"/>
      <c r="I2" s="63"/>
      <c r="J2" s="63"/>
      <c r="K2" s="66">
        <v>2018</v>
      </c>
      <c r="L2" s="66"/>
      <c r="N2" s="45" t="s">
        <v>8</v>
      </c>
    </row>
    <row r="3" spans="2:14" ht="63.75" customHeight="1" thickBot="1" x14ac:dyDescent="0.35">
      <c r="B3" s="64" t="s">
        <v>1</v>
      </c>
      <c r="C3" s="64"/>
      <c r="D3" s="64"/>
      <c r="E3" s="64"/>
      <c r="F3" s="64"/>
      <c r="G3" s="64"/>
      <c r="H3" s="64"/>
      <c r="I3" s="64"/>
      <c r="J3" s="64"/>
      <c r="K3" s="64"/>
      <c r="L3" s="64"/>
      <c r="N3" s="45" t="s">
        <v>9</v>
      </c>
    </row>
    <row r="4" spans="2:14" ht="6.75" customHeight="1" thickBot="1" x14ac:dyDescent="0.35">
      <c r="B4" s="65"/>
      <c r="C4" s="65"/>
      <c r="D4" s="65"/>
      <c r="E4" s="65"/>
      <c r="F4" s="65"/>
      <c r="G4" s="65"/>
      <c r="H4" s="65"/>
      <c r="I4" s="65"/>
      <c r="J4" s="65"/>
      <c r="K4" s="65"/>
      <c r="L4" s="65"/>
    </row>
    <row r="5" spans="2:14" ht="24" customHeight="1" thickBot="1" x14ac:dyDescent="0.35">
      <c r="B5" s="79" t="s">
        <v>2</v>
      </c>
      <c r="C5" s="79"/>
      <c r="D5" s="62" t="s">
        <v>5</v>
      </c>
      <c r="E5" s="62"/>
      <c r="F5" s="62"/>
      <c r="G5" s="62"/>
      <c r="H5" s="62"/>
      <c r="I5" s="62"/>
      <c r="J5" s="62"/>
      <c r="K5" s="62"/>
      <c r="L5" s="62"/>
    </row>
    <row r="6" spans="2:14" s="9" customFormat="1" ht="18.75" customHeight="1" thickBot="1" x14ac:dyDescent="0.35">
      <c r="B6" s="17"/>
      <c r="C6" s="17"/>
      <c r="D6" s="29"/>
      <c r="E6" s="17"/>
      <c r="F6" s="17"/>
      <c r="G6" s="17"/>
      <c r="H6" s="17"/>
      <c r="I6" s="17"/>
      <c r="J6" s="88"/>
      <c r="K6" s="88"/>
      <c r="L6" s="88"/>
    </row>
    <row r="7" spans="2:14" ht="22.5" customHeight="1" x14ac:dyDescent="0.25">
      <c r="B7" s="27" t="str">
        <f>Perhitungan!B8</f>
        <v>PENGHASILAN</v>
      </c>
      <c r="C7" s="18"/>
      <c r="D7" s="28" t="str">
        <f>Perhitungan!B9</f>
        <v>LABA BERSIH</v>
      </c>
      <c r="E7" s="18"/>
      <c r="F7" s="28" t="str">
        <f>Perhitungan!B10</f>
        <v>BUNGA</v>
      </c>
      <c r="G7" s="18"/>
      <c r="H7" s="28" t="str">
        <f>Perhitungan!B11</f>
        <v>DEPRESIASI</v>
      </c>
      <c r="I7" s="18"/>
      <c r="J7" s="76" t="str">
        <f>Perhitungan!B12</f>
        <v>LABA OPERASI</v>
      </c>
      <c r="K7" s="77"/>
      <c r="L7" s="78"/>
      <c r="M7" s="8"/>
    </row>
    <row r="8" spans="2:14" ht="42" customHeight="1" x14ac:dyDescent="0.3">
      <c r="B8" s="24">
        <f ca="1">IFERROR(Perhitungan!G8,"")</f>
        <v>180026.63</v>
      </c>
      <c r="C8" s="16"/>
      <c r="D8" s="24">
        <f ca="1">IFERROR(Perhitungan!G9,"")</f>
        <v>66272.100000000006</v>
      </c>
      <c r="E8" s="16"/>
      <c r="F8" s="24">
        <f ca="1">IFERROR(Perhitungan!G10,"")</f>
        <v>3338.3</v>
      </c>
      <c r="G8" s="16"/>
      <c r="H8" s="23">
        <f ca="1">IFERROR(Perhitungan!G11,"")</f>
        <v>5068.42</v>
      </c>
      <c r="I8" s="19"/>
      <c r="J8" s="70">
        <f ca="1">IFERROR(Perhitungan!G12,"")</f>
        <v>77317.83</v>
      </c>
      <c r="K8" s="71"/>
      <c r="L8" s="72"/>
    </row>
    <row r="9" spans="2:14" s="4" customFormat="1" ht="18.75" customHeight="1" x14ac:dyDescent="0.3">
      <c r="B9" s="26">
        <f ca="1">Perhitungan!H8</f>
        <v>9.0775909245357722E-2</v>
      </c>
      <c r="C9" s="16"/>
      <c r="D9" s="25">
        <f ca="1">Perhitungan!H9</f>
        <v>7.7882732612067906E-2</v>
      </c>
      <c r="E9" s="16"/>
      <c r="F9" s="25">
        <f ca="1">Perhitungan!H10</f>
        <v>6.0272571644545136E-2</v>
      </c>
      <c r="G9" s="16"/>
      <c r="H9" s="25">
        <f ca="1">Perhitungan!H11</f>
        <v>8.8194725035877219E-3</v>
      </c>
      <c r="I9" s="16"/>
      <c r="J9" s="67">
        <f ca="1">Perhitungan!H12</f>
        <v>7.3293999655530406E-3</v>
      </c>
      <c r="K9" s="68"/>
      <c r="L9" s="69"/>
      <c r="M9" s="5"/>
    </row>
    <row r="10" spans="2:14" ht="18.75" customHeight="1" x14ac:dyDescent="0.3">
      <c r="B10" s="20"/>
      <c r="C10" s="46"/>
      <c r="D10" s="20"/>
      <c r="E10" s="16"/>
      <c r="F10" s="20"/>
      <c r="G10" s="47"/>
      <c r="H10" s="21"/>
      <c r="I10" s="48"/>
      <c r="J10" s="73"/>
      <c r="K10" s="74"/>
      <c r="L10" s="75"/>
      <c r="M10" s="6"/>
    </row>
    <row r="11" spans="2:14" ht="18.75" customHeight="1" thickBot="1" x14ac:dyDescent="0.35">
      <c r="B11" s="22"/>
      <c r="C11" s="16"/>
      <c r="D11" s="22"/>
      <c r="E11" s="16"/>
      <c r="F11" s="22"/>
      <c r="G11" s="16"/>
      <c r="H11" s="22"/>
      <c r="I11" s="16"/>
      <c r="J11" s="89"/>
      <c r="K11" s="90"/>
      <c r="L11" s="91"/>
    </row>
    <row r="12" spans="2:14" ht="18.75" customHeight="1" thickBot="1" x14ac:dyDescent="0.35">
      <c r="B12" s="16"/>
      <c r="C12" s="16"/>
      <c r="D12" s="16"/>
      <c r="E12" s="16"/>
      <c r="F12" s="16"/>
      <c r="G12" s="16"/>
      <c r="H12" s="16"/>
      <c r="I12" s="16"/>
      <c r="J12" s="16"/>
      <c r="K12" s="16"/>
      <c r="L12" s="16"/>
    </row>
    <row r="13" spans="2:14" ht="24" customHeight="1" thickBot="1" x14ac:dyDescent="0.35">
      <c r="B13" s="61" t="s">
        <v>3</v>
      </c>
      <c r="C13" s="61"/>
      <c r="D13" s="62" t="s">
        <v>6</v>
      </c>
      <c r="E13" s="62"/>
      <c r="F13" s="62"/>
      <c r="G13" s="62"/>
      <c r="H13" s="62"/>
      <c r="I13" s="62"/>
      <c r="J13" s="62"/>
      <c r="K13" s="62"/>
      <c r="L13" s="62"/>
    </row>
    <row r="14" spans="2:14" ht="18.75" customHeight="1" x14ac:dyDescent="0.3">
      <c r="B14" s="92"/>
      <c r="C14" s="92"/>
      <c r="D14" s="92"/>
      <c r="E14" s="92"/>
      <c r="F14" s="92"/>
      <c r="G14" s="92"/>
      <c r="H14" s="92"/>
      <c r="I14" s="92"/>
      <c r="J14" s="92"/>
      <c r="K14" s="92"/>
      <c r="L14" s="92"/>
    </row>
    <row r="15" spans="2:14" ht="18.75" customHeight="1" x14ac:dyDescent="0.3">
      <c r="B15" s="80" t="s">
        <v>4</v>
      </c>
      <c r="C15" s="80"/>
      <c r="D15" s="38" t="str">
        <f>"TAHUN LAPORAN ("&amp;TahunDipilih&amp;")"</f>
        <v>TAHUN LAPORAN (2018)</v>
      </c>
      <c r="E15" s="87" t="str">
        <f>"TAHUN SEBELUMNYA ("&amp;TahunDipilih-1&amp;")"</f>
        <v>TAHUN SEBELUMNYA (2017)</v>
      </c>
      <c r="F15" s="87"/>
      <c r="G15" s="87"/>
      <c r="H15" s="39" t="s">
        <v>7</v>
      </c>
      <c r="I15" s="83" t="str">
        <f ca="1">"TREN "&amp;CONCATENATE(Tahun," TAHUN")</f>
        <v>TREN 5 TAHUN</v>
      </c>
      <c r="J15" s="83"/>
      <c r="K15" s="83"/>
      <c r="L15" s="83"/>
    </row>
    <row r="16" spans="2:14" ht="30" customHeight="1" x14ac:dyDescent="0.3">
      <c r="B16" s="81" t="str">
        <f>Perhitungan!B15</f>
        <v>PENGHASILAN</v>
      </c>
      <c r="C16" s="81"/>
      <c r="D16" s="49">
        <f ca="1">IF($B16="","",Perhitungan!G15)</f>
        <v>180026.63</v>
      </c>
      <c r="E16" s="93">
        <f ca="1">IF($B16="","",Perhitungan!F15)</f>
        <v>165044.56</v>
      </c>
      <c r="F16" s="93"/>
      <c r="G16" s="93"/>
      <c r="H16" s="40">
        <f t="shared" ref="H16:H40" ca="1" si="0">IFERROR(D16/E16-1,"")</f>
        <v>9.0775909245357722E-2</v>
      </c>
      <c r="I16" s="60"/>
      <c r="J16" s="60"/>
      <c r="K16" s="60"/>
      <c r="L16" s="60"/>
    </row>
    <row r="17" spans="2:12" ht="30" customHeight="1" x14ac:dyDescent="0.3">
      <c r="B17" s="82" t="str">
        <f>Perhitungan!B16</f>
        <v>PENGELUARAN OPERASI</v>
      </c>
      <c r="C17" s="82"/>
      <c r="D17" s="50">
        <f ca="1">IF($B17="","",Perhitungan!G16)</f>
        <v>80883.33</v>
      </c>
      <c r="E17" s="85">
        <f ca="1">IF($B17="","",Perhitungan!F16)</f>
        <v>81674.37</v>
      </c>
      <c r="F17" s="85"/>
      <c r="G17" s="85"/>
      <c r="H17" s="10">
        <f t="shared" ca="1" si="0"/>
        <v>-9.6852905017815738E-3</v>
      </c>
      <c r="I17" s="58"/>
      <c r="J17" s="58"/>
      <c r="K17" s="58"/>
      <c r="L17" s="58"/>
    </row>
    <row r="18" spans="2:12" ht="30" customHeight="1" x14ac:dyDescent="0.3">
      <c r="B18" s="82" t="str">
        <f>Perhitungan!B17</f>
        <v>LABA OPERASI</v>
      </c>
      <c r="C18" s="82"/>
      <c r="D18" s="50">
        <f ca="1">IF($B18="","",Perhitungan!G17)</f>
        <v>77317.83</v>
      </c>
      <c r="E18" s="85">
        <f ca="1">IF($B18="","",Perhitungan!F17)</f>
        <v>76755.259999999995</v>
      </c>
      <c r="F18" s="85"/>
      <c r="G18" s="85"/>
      <c r="H18" s="10">
        <f t="shared" ca="1" si="0"/>
        <v>7.3293999655530406E-3</v>
      </c>
      <c r="I18" s="58"/>
      <c r="J18" s="58"/>
      <c r="K18" s="58"/>
      <c r="L18" s="58"/>
    </row>
    <row r="19" spans="2:12" ht="30" customHeight="1" x14ac:dyDescent="0.3">
      <c r="B19" s="82" t="str">
        <f>Perhitungan!B18</f>
        <v>DEPRESIASI</v>
      </c>
      <c r="C19" s="82"/>
      <c r="D19" s="50">
        <f ca="1">IF($B19="","",Perhitungan!G18)</f>
        <v>5068.42</v>
      </c>
      <c r="E19" s="85">
        <f ca="1">IF($B19="","",Perhitungan!F18)</f>
        <v>5024.1099999999997</v>
      </c>
      <c r="F19" s="85"/>
      <c r="G19" s="85"/>
      <c r="H19" s="10">
        <f t="shared" ca="1" si="0"/>
        <v>8.8194725035877219E-3</v>
      </c>
      <c r="I19" s="58"/>
      <c r="J19" s="58"/>
      <c r="K19" s="58"/>
      <c r="L19" s="58"/>
    </row>
    <row r="20" spans="2:12" ht="30" customHeight="1" x14ac:dyDescent="0.3">
      <c r="B20" s="82" t="str">
        <f>Perhitungan!B19</f>
        <v>BUNGA</v>
      </c>
      <c r="C20" s="82"/>
      <c r="D20" s="50">
        <f ca="1">IF($B20="","",Perhitungan!G19)</f>
        <v>3338.3</v>
      </c>
      <c r="E20" s="85">
        <f ca="1">IF($B20="","",Perhitungan!F19)</f>
        <v>3148.53</v>
      </c>
      <c r="F20" s="85"/>
      <c r="G20" s="85"/>
      <c r="H20" s="10">
        <f t="shared" ca="1" si="0"/>
        <v>6.0272571644545136E-2</v>
      </c>
      <c r="I20" s="58"/>
      <c r="J20" s="58"/>
      <c r="K20" s="58"/>
      <c r="L20" s="58"/>
    </row>
    <row r="21" spans="2:12" ht="30" customHeight="1" x14ac:dyDescent="0.3">
      <c r="B21" s="82" t="str">
        <f>Perhitungan!B20</f>
        <v>LABA BERSIH</v>
      </c>
      <c r="C21" s="82"/>
      <c r="D21" s="50">
        <f ca="1">IF($B21="","",Perhitungan!G20)</f>
        <v>66272.100000000006</v>
      </c>
      <c r="E21" s="85">
        <f ca="1">IF($B21="","",Perhitungan!F20)</f>
        <v>61483.59</v>
      </c>
      <c r="F21" s="85"/>
      <c r="G21" s="85"/>
      <c r="H21" s="10">
        <f t="shared" ca="1" si="0"/>
        <v>7.7882732612067906E-2</v>
      </c>
      <c r="I21" s="58"/>
      <c r="J21" s="58"/>
      <c r="K21" s="58"/>
      <c r="L21" s="58"/>
    </row>
    <row r="22" spans="2:12" ht="30" customHeight="1" x14ac:dyDescent="0.3">
      <c r="B22" s="82" t="str">
        <f>Perhitungan!B21</f>
        <v>PAJAK</v>
      </c>
      <c r="C22" s="82"/>
      <c r="D22" s="50">
        <f ca="1">IF($B22="","",Perhitungan!G21)</f>
        <v>29424.53</v>
      </c>
      <c r="E22" s="85">
        <f ca="1">IF($B22="","",Perhitungan!F21)</f>
        <v>28335.67</v>
      </c>
      <c r="F22" s="85"/>
      <c r="G22" s="85"/>
      <c r="H22" s="10">
        <f t="shared" ca="1" si="0"/>
        <v>3.8427183828722011E-2</v>
      </c>
      <c r="I22" s="58"/>
      <c r="J22" s="58"/>
      <c r="K22" s="58"/>
      <c r="L22" s="58"/>
    </row>
    <row r="23" spans="2:12" ht="30" customHeight="1" x14ac:dyDescent="0.3">
      <c r="B23" s="82" t="str">
        <f>Perhitungan!B22</f>
        <v>LABA SETELAH PAJAK</v>
      </c>
      <c r="C23" s="82"/>
      <c r="D23" s="50">
        <f ca="1">IF($B23="","",Perhitungan!G22)</f>
        <v>42438.2</v>
      </c>
      <c r="E23" s="85">
        <f ca="1">IF($B23="","",Perhitungan!F22)</f>
        <v>40607.730000000003</v>
      </c>
      <c r="F23" s="85"/>
      <c r="G23" s="85"/>
      <c r="H23" s="10">
        <f t="shared" ca="1" si="0"/>
        <v>4.5076885607740147E-2</v>
      </c>
      <c r="I23" s="58"/>
      <c r="J23" s="58"/>
      <c r="K23" s="58"/>
      <c r="L23" s="58"/>
    </row>
    <row r="24" spans="2:12" ht="30" customHeight="1" x14ac:dyDescent="0.3">
      <c r="B24" s="82" t="str">
        <f>Perhitungan!B23</f>
        <v>METRIK 1</v>
      </c>
      <c r="C24" s="82"/>
      <c r="D24" s="50">
        <f ca="1">IF($B24="","",Perhitungan!G23)</f>
        <v>16.78</v>
      </c>
      <c r="E24" s="85">
        <f ca="1">IF($B24="","",Perhitungan!F23)</f>
        <v>15.57</v>
      </c>
      <c r="F24" s="85"/>
      <c r="G24" s="85"/>
      <c r="H24" s="10">
        <f t="shared" ca="1" si="0"/>
        <v>7.7713551701991124E-2</v>
      </c>
      <c r="I24" s="58"/>
      <c r="J24" s="58"/>
      <c r="K24" s="58"/>
      <c r="L24" s="58"/>
    </row>
    <row r="25" spans="2:12" ht="30" customHeight="1" x14ac:dyDescent="0.3">
      <c r="B25" s="82" t="str">
        <f>Perhitungan!B24</f>
        <v>METRIK 2</v>
      </c>
      <c r="C25" s="82"/>
      <c r="D25" s="50">
        <f ca="1">IF($B25="","",Perhitungan!G24)</f>
        <v>21.84</v>
      </c>
      <c r="E25" s="85">
        <f ca="1">IF($B25="","",Perhitungan!F24)</f>
        <v>20.48</v>
      </c>
      <c r="F25" s="85"/>
      <c r="G25" s="85"/>
      <c r="H25" s="10">
        <f t="shared" ca="1" si="0"/>
        <v>6.640625E-2</v>
      </c>
      <c r="I25" s="58"/>
      <c r="J25" s="58"/>
      <c r="K25" s="58"/>
      <c r="L25" s="58"/>
    </row>
    <row r="26" spans="2:12" ht="30" customHeight="1" x14ac:dyDescent="0.3">
      <c r="B26" s="82" t="str">
        <f>Perhitungan!B25</f>
        <v>METRIK 3</v>
      </c>
      <c r="C26" s="82"/>
      <c r="D26" s="50">
        <f ca="1">IF($B26="","",Perhitungan!G25)</f>
        <v>26.39</v>
      </c>
      <c r="E26" s="85">
        <f ca="1">IF($B26="","",Perhitungan!F25)</f>
        <v>24.67</v>
      </c>
      <c r="F26" s="85"/>
      <c r="G26" s="85"/>
      <c r="H26" s="10">
        <f t="shared" ca="1" si="0"/>
        <v>6.9720308066477443E-2</v>
      </c>
      <c r="I26" s="58"/>
      <c r="J26" s="58"/>
      <c r="K26" s="58"/>
      <c r="L26" s="58"/>
    </row>
    <row r="27" spans="2:12" ht="30" customHeight="1" x14ac:dyDescent="0.3">
      <c r="B27" s="82" t="str">
        <f>Perhitungan!B26</f>
        <v>METRIK 4</v>
      </c>
      <c r="C27" s="82"/>
      <c r="D27" s="50">
        <f ca="1">IF($B27="","",Perhitungan!G26)</f>
        <v>14.59</v>
      </c>
      <c r="E27" s="85">
        <f ca="1">IF($B27="","",Perhitungan!F26)</f>
        <v>13.76</v>
      </c>
      <c r="F27" s="85"/>
      <c r="G27" s="85"/>
      <c r="H27" s="10">
        <f t="shared" ca="1" si="0"/>
        <v>6.0319767441860517E-2</v>
      </c>
      <c r="I27" s="58"/>
      <c r="J27" s="58"/>
      <c r="K27" s="58"/>
      <c r="L27" s="58"/>
    </row>
    <row r="28" spans="2:12" ht="30" customHeight="1" x14ac:dyDescent="0.3">
      <c r="B28" s="82" t="str">
        <f>Perhitungan!B27</f>
        <v>METRIK 5</v>
      </c>
      <c r="C28" s="82"/>
      <c r="D28" s="50">
        <f ca="1">IF($B28="","",Perhitungan!G27)</f>
        <v>1</v>
      </c>
      <c r="E28" s="85">
        <f ca="1">IF($B28="","",Perhitungan!F27)</f>
        <v>0.91</v>
      </c>
      <c r="F28" s="85"/>
      <c r="G28" s="85"/>
      <c r="H28" s="10">
        <f t="shared" ca="1" si="0"/>
        <v>9.8901098901098772E-2</v>
      </c>
      <c r="I28" s="58"/>
      <c r="J28" s="58"/>
      <c r="K28" s="58"/>
      <c r="L28" s="58"/>
    </row>
    <row r="29" spans="2:12" ht="30" customHeight="1" x14ac:dyDescent="0.3">
      <c r="B29" s="82" t="str">
        <f>Perhitungan!B28</f>
        <v>METRIK 6</v>
      </c>
      <c r="C29" s="82"/>
      <c r="D29" s="50">
        <f ca="1">IF($B29="","",Perhitungan!G28)</f>
        <v>0.3</v>
      </c>
      <c r="E29" s="85">
        <f ca="1">IF($B29="","",Perhitungan!F28)</f>
        <v>0.28999999999999998</v>
      </c>
      <c r="F29" s="85"/>
      <c r="G29" s="85"/>
      <c r="H29" s="10">
        <f t="shared" ca="1" si="0"/>
        <v>3.4482758620689724E-2</v>
      </c>
      <c r="I29" s="58"/>
      <c r="J29" s="58"/>
      <c r="K29" s="58"/>
      <c r="L29" s="58"/>
    </row>
    <row r="30" spans="2:12" ht="30" customHeight="1" x14ac:dyDescent="0.3">
      <c r="B30" s="82" t="str">
        <f>Perhitungan!B29</f>
        <v/>
      </c>
      <c r="C30" s="82"/>
      <c r="D30" s="50" t="str">
        <f>IF($B30="","",Perhitungan!G29)</f>
        <v/>
      </c>
      <c r="E30" s="85" t="str">
        <f>IF($B30="","",Perhitungan!F29)</f>
        <v/>
      </c>
      <c r="F30" s="85"/>
      <c r="G30" s="85"/>
      <c r="H30" s="10" t="str">
        <f t="shared" si="0"/>
        <v/>
      </c>
      <c r="I30" s="58"/>
      <c r="J30" s="58"/>
      <c r="K30" s="58"/>
      <c r="L30" s="58"/>
    </row>
    <row r="31" spans="2:12" ht="30" customHeight="1" x14ac:dyDescent="0.3">
      <c r="B31" s="82" t="str">
        <f>Perhitungan!B30</f>
        <v/>
      </c>
      <c r="C31" s="82"/>
      <c r="D31" s="50" t="str">
        <f>IF($B31="","",Perhitungan!G30)</f>
        <v/>
      </c>
      <c r="E31" s="85" t="str">
        <f>IF($B31="","",Perhitungan!F30)</f>
        <v/>
      </c>
      <c r="F31" s="85"/>
      <c r="G31" s="85"/>
      <c r="H31" s="10" t="str">
        <f t="shared" si="0"/>
        <v/>
      </c>
      <c r="I31" s="58"/>
      <c r="J31" s="58"/>
      <c r="K31" s="58"/>
      <c r="L31" s="58"/>
    </row>
    <row r="32" spans="2:12" ht="30" customHeight="1" x14ac:dyDescent="0.3">
      <c r="B32" s="82" t="str">
        <f>Perhitungan!B31</f>
        <v/>
      </c>
      <c r="C32" s="82"/>
      <c r="D32" s="50" t="str">
        <f>IF($B32="","",Perhitungan!G31)</f>
        <v/>
      </c>
      <c r="E32" s="85" t="str">
        <f>IF($B32="","",Perhitungan!F31)</f>
        <v/>
      </c>
      <c r="F32" s="85"/>
      <c r="G32" s="85"/>
      <c r="H32" s="10" t="str">
        <f t="shared" si="0"/>
        <v/>
      </c>
      <c r="I32" s="58"/>
      <c r="J32" s="58"/>
      <c r="K32" s="58"/>
      <c r="L32" s="58"/>
    </row>
    <row r="33" spans="2:12" ht="30" customHeight="1" x14ac:dyDescent="0.3">
      <c r="B33" s="82" t="str">
        <f>Perhitungan!B32</f>
        <v/>
      </c>
      <c r="C33" s="82"/>
      <c r="D33" s="50" t="str">
        <f>IF($B33="","",Perhitungan!G32)</f>
        <v/>
      </c>
      <c r="E33" s="85" t="str">
        <f>IF($B33="","",Perhitungan!F32)</f>
        <v/>
      </c>
      <c r="F33" s="85"/>
      <c r="G33" s="85"/>
      <c r="H33" s="10" t="str">
        <f t="shared" si="0"/>
        <v/>
      </c>
      <c r="I33" s="58"/>
      <c r="J33" s="58"/>
      <c r="K33" s="58"/>
      <c r="L33" s="58"/>
    </row>
    <row r="34" spans="2:12" ht="30" customHeight="1" x14ac:dyDescent="0.3">
      <c r="B34" s="82" t="str">
        <f>Perhitungan!B33</f>
        <v/>
      </c>
      <c r="C34" s="82"/>
      <c r="D34" s="50" t="str">
        <f>IF($B34="","",Perhitungan!G33)</f>
        <v/>
      </c>
      <c r="E34" s="85" t="str">
        <f>IF($B34="","",Perhitungan!F33)</f>
        <v/>
      </c>
      <c r="F34" s="85"/>
      <c r="G34" s="85"/>
      <c r="H34" s="10" t="str">
        <f t="shared" si="0"/>
        <v/>
      </c>
      <c r="I34" s="58"/>
      <c r="J34" s="58"/>
      <c r="K34" s="58"/>
      <c r="L34" s="58"/>
    </row>
    <row r="35" spans="2:12" ht="30" customHeight="1" x14ac:dyDescent="0.3">
      <c r="B35" s="82" t="str">
        <f>Perhitungan!B34</f>
        <v/>
      </c>
      <c r="C35" s="82"/>
      <c r="D35" s="50" t="str">
        <f>IF($B35="","",Perhitungan!G34)</f>
        <v/>
      </c>
      <c r="E35" s="85" t="str">
        <f>IF($B35="","",Perhitungan!F34)</f>
        <v/>
      </c>
      <c r="F35" s="85"/>
      <c r="G35" s="85"/>
      <c r="H35" s="10" t="str">
        <f t="shared" si="0"/>
        <v/>
      </c>
      <c r="I35" s="58"/>
      <c r="J35" s="58"/>
      <c r="K35" s="58"/>
      <c r="L35" s="58"/>
    </row>
    <row r="36" spans="2:12" ht="30" customHeight="1" x14ac:dyDescent="0.3">
      <c r="B36" s="82" t="str">
        <f>Perhitungan!B35</f>
        <v/>
      </c>
      <c r="C36" s="82"/>
      <c r="D36" s="50" t="str">
        <f>IF($B36="","",Perhitungan!G35)</f>
        <v/>
      </c>
      <c r="E36" s="85" t="str">
        <f>IF($B36="","",Perhitungan!F35)</f>
        <v/>
      </c>
      <c r="F36" s="85"/>
      <c r="G36" s="85"/>
      <c r="H36" s="10" t="str">
        <f t="shared" si="0"/>
        <v/>
      </c>
      <c r="I36" s="58"/>
      <c r="J36" s="58"/>
      <c r="K36" s="58"/>
      <c r="L36" s="58"/>
    </row>
    <row r="37" spans="2:12" ht="30" customHeight="1" x14ac:dyDescent="0.3">
      <c r="B37" s="82" t="str">
        <f>Perhitungan!B36</f>
        <v/>
      </c>
      <c r="C37" s="82"/>
      <c r="D37" s="50" t="str">
        <f>IF($B37="","",Perhitungan!G36)</f>
        <v/>
      </c>
      <c r="E37" s="85" t="str">
        <f>IF($B37="","",Perhitungan!F36)</f>
        <v/>
      </c>
      <c r="F37" s="85"/>
      <c r="G37" s="85"/>
      <c r="H37" s="10" t="str">
        <f t="shared" si="0"/>
        <v/>
      </c>
      <c r="I37" s="58"/>
      <c r="J37" s="58"/>
      <c r="K37" s="58"/>
      <c r="L37" s="58"/>
    </row>
    <row r="38" spans="2:12" ht="30" customHeight="1" x14ac:dyDescent="0.3">
      <c r="B38" s="82" t="str">
        <f>Perhitungan!B37</f>
        <v/>
      </c>
      <c r="C38" s="82"/>
      <c r="D38" s="50" t="str">
        <f>IF($B38="","",Perhitungan!G37)</f>
        <v/>
      </c>
      <c r="E38" s="85" t="str">
        <f>IF($B38="","",Perhitungan!F37)</f>
        <v/>
      </c>
      <c r="F38" s="85"/>
      <c r="G38" s="85"/>
      <c r="H38" s="10" t="str">
        <f t="shared" si="0"/>
        <v/>
      </c>
      <c r="I38" s="58"/>
      <c r="J38" s="58"/>
      <c r="K38" s="58"/>
      <c r="L38" s="58"/>
    </row>
    <row r="39" spans="2:12" ht="30" customHeight="1" x14ac:dyDescent="0.3">
      <c r="B39" s="82" t="str">
        <f>Perhitungan!B38</f>
        <v/>
      </c>
      <c r="C39" s="82"/>
      <c r="D39" s="50" t="str">
        <f>IF($B39="","",Perhitungan!G38)</f>
        <v/>
      </c>
      <c r="E39" s="85" t="str">
        <f>IF($B39="","",Perhitungan!F38)</f>
        <v/>
      </c>
      <c r="F39" s="85"/>
      <c r="G39" s="85"/>
      <c r="H39" s="10" t="str">
        <f t="shared" si="0"/>
        <v/>
      </c>
      <c r="I39" s="58"/>
      <c r="J39" s="58"/>
      <c r="K39" s="58"/>
      <c r="L39" s="58"/>
    </row>
    <row r="40" spans="2:12" ht="30" customHeight="1" x14ac:dyDescent="0.3">
      <c r="B40" s="84" t="str">
        <f>Perhitungan!B39</f>
        <v/>
      </c>
      <c r="C40" s="84"/>
      <c r="D40" s="51" t="str">
        <f>IF($B40="","",Perhitungan!G39)</f>
        <v/>
      </c>
      <c r="E40" s="86" t="str">
        <f>IF($B40="","",Perhitungan!F39)</f>
        <v/>
      </c>
      <c r="F40" s="86"/>
      <c r="G40" s="86"/>
      <c r="H40" s="41" t="str">
        <f t="shared" si="0"/>
        <v/>
      </c>
      <c r="I40" s="59"/>
      <c r="J40" s="59"/>
      <c r="K40" s="59"/>
      <c r="L40" s="59"/>
    </row>
  </sheetData>
  <sheetProtection selectLockedCells="1"/>
  <mergeCells count="92">
    <mergeCell ref="E40:G40"/>
    <mergeCell ref="E15:G15"/>
    <mergeCell ref="J6:L6"/>
    <mergeCell ref="J11:L11"/>
    <mergeCell ref="B14:L14"/>
    <mergeCell ref="E27:G27"/>
    <mergeCell ref="E28:G28"/>
    <mergeCell ref="E29:G29"/>
    <mergeCell ref="E30:G30"/>
    <mergeCell ref="E31:G31"/>
    <mergeCell ref="E16:G16"/>
    <mergeCell ref="E17:G17"/>
    <mergeCell ref="E18:G18"/>
    <mergeCell ref="E19:G19"/>
    <mergeCell ref="E20:G20"/>
    <mergeCell ref="E21:G21"/>
    <mergeCell ref="E22:G22"/>
    <mergeCell ref="E23:G23"/>
    <mergeCell ref="E24:G24"/>
    <mergeCell ref="E25:G25"/>
    <mergeCell ref="E26:G26"/>
    <mergeCell ref="E32:G32"/>
    <mergeCell ref="E33:G33"/>
    <mergeCell ref="B38:C38"/>
    <mergeCell ref="B39:C39"/>
    <mergeCell ref="E39:G39"/>
    <mergeCell ref="E34:G34"/>
    <mergeCell ref="E35:G35"/>
    <mergeCell ref="E36:G36"/>
    <mergeCell ref="E37:G37"/>
    <mergeCell ref="E38:G38"/>
    <mergeCell ref="B40:C40"/>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D13:L13"/>
    <mergeCell ref="B1:J2"/>
    <mergeCell ref="B3:L4"/>
    <mergeCell ref="I30:L30"/>
    <mergeCell ref="K2:L2"/>
    <mergeCell ref="J9:L9"/>
    <mergeCell ref="J8:L8"/>
    <mergeCell ref="J10:L10"/>
    <mergeCell ref="J7:L7"/>
    <mergeCell ref="B5:C5"/>
    <mergeCell ref="D5:L5"/>
    <mergeCell ref="B15:C15"/>
    <mergeCell ref="B16:C16"/>
    <mergeCell ref="B17:C17"/>
    <mergeCell ref="I15:L15"/>
    <mergeCell ref="I16:L16"/>
    <mergeCell ref="I17:L17"/>
    <mergeCell ref="I18:L18"/>
    <mergeCell ref="I19:L19"/>
    <mergeCell ref="I34:L34"/>
    <mergeCell ref="I20:L20"/>
    <mergeCell ref="I21:L21"/>
    <mergeCell ref="I27:L27"/>
    <mergeCell ref="I28:L28"/>
    <mergeCell ref="I29:L29"/>
    <mergeCell ref="I22:L22"/>
    <mergeCell ref="I23:L23"/>
    <mergeCell ref="I24:L24"/>
    <mergeCell ref="I25:L25"/>
    <mergeCell ref="I26:L26"/>
    <mergeCell ref="I31:L31"/>
    <mergeCell ref="I32:L32"/>
    <mergeCell ref="I33:L33"/>
    <mergeCell ref="I40:L40"/>
    <mergeCell ref="I35:L35"/>
    <mergeCell ref="I36:L36"/>
    <mergeCell ref="I37:L37"/>
    <mergeCell ref="I38:L38"/>
    <mergeCell ref="I39:L39"/>
  </mergeCells>
  <conditionalFormatting sqref="J9 D9 H9 F9 B9">
    <cfRule type="iconSet" priority="4">
      <iconSet iconSet="3Arrows">
        <cfvo type="percent" val="0"/>
        <cfvo type="num" val="0"/>
        <cfvo type="num" val="0" gte="0"/>
      </iconSet>
    </cfRule>
  </conditionalFormatting>
  <conditionalFormatting sqref="H16:H17">
    <cfRule type="iconSet" priority="9">
      <iconSet iconSet="3Arrows">
        <cfvo type="percent" val="0"/>
        <cfvo type="num" val="0"/>
        <cfvo type="num" val="0" gte="0"/>
      </iconSet>
    </cfRule>
  </conditionalFormatting>
  <conditionalFormatting sqref="H18:H40">
    <cfRule type="iconSet" priority="10">
      <iconSet iconSet="3Arrows">
        <cfvo type="percent" val="0"/>
        <cfvo type="num" val="0"/>
        <cfvo type="num" val="0" gte="0"/>
      </iconSet>
    </cfRule>
  </conditionalFormatting>
  <conditionalFormatting sqref="B16:B40 D16:E40 H16:I40">
    <cfRule type="expression" dxfId="2" priority="1">
      <formula>MOD(ROW(),2)=0</formula>
    </cfRule>
  </conditionalFormatting>
  <dataValidations count="24">
    <dataValidation type="list" errorStyle="warning" allowBlank="1" showInputMessage="1" showErrorMessage="1" error="Pilih Tahun dari daftar. Pilih BATAL, tekan ALT+PANAH BAWAH untuk menampilkan opsi, lalu PANAH BAWAH dan ENTER untuk memilih" prompt="Pilih Tahun di sel ini. Tekan ALT+PANAH BAWAH untuk menampilkan opsi, kemudian PANAH BAWAH dan ENTER untuk memilih" sqref="K2:L2" xr:uid="{00000000-0002-0000-0000-000000000000}">
      <formula1>lstTahun</formula1>
    </dataValidation>
    <dataValidation allowBlank="1" showInputMessage="1" showErrorMessage="1" prompt="Buat Laporan Keuangan Tahunan di buku kerja ini. Pilih tahun di sel K2 di lembar kerja ini, sel D5 untuk menavigasi ke lembar kerja Metrik Utama dan sel D13 untuk menavigasi ke lembar kerja Data Keuangan" sqref="A1" xr:uid="{00000000-0002-0000-0000-000001000000}"/>
    <dataValidation allowBlank="1" showInputMessage="1" showErrorMessage="1" prompt="Judul lembar kerja ada di sel ini. Masukkan Nama Perusahaan dalam sel di bawah ini dan pilih tahun laporan di sel sebelah kanan. Tips ada di sel N2 dan N3" sqref="B1:J2" xr:uid="{00000000-0002-0000-0000-000002000000}"/>
    <dataValidation allowBlank="1" showInputMessage="1" showErrorMessage="1" prompt="Masukkan Nama Perusahaan dalam sel ini" sqref="B3:L4" xr:uid="{00000000-0002-0000-0000-000003000000}"/>
    <dataValidation allowBlank="1" showInputMessage="1" showErrorMessage="1" prompt="Pilih sel di sebelah kanan untuk menavigasi ke lembar kerja Pengaturan Metrik Utama" sqref="B5:C5" xr:uid="{00000000-0002-0000-0000-000004000000}"/>
    <dataValidation allowBlank="1" showInputMessage="1" showErrorMessage="1" prompt="Tautan navigasi ke lembar kerja Pengaturan Metrik Utama" sqref="D5:L5" xr:uid="{00000000-0002-0000-0000-000005000000}"/>
    <dataValidation allowBlank="1" showInputMessage="1" showErrorMessage="1" prompt="Pendapatan, persen pertumbuhan, dan grafik mini diperbarui secara otomatis dalam sel-sel di bawah ini" sqref="B7" xr:uid="{00000000-0002-0000-0000-000006000000}"/>
    <dataValidation allowBlank="1" showInputMessage="1" showErrorMessage="1" prompt="Total Pendapatan diperbarui secara otomatis dalam sel ini dan persen pertumbuhan dalam sel di bawahnya" sqref="B8" xr:uid="{00000000-0002-0000-0000-000007000000}"/>
    <dataValidation allowBlank="1" showInputMessage="1" showErrorMessage="1" prompt="Persen pertumbuhan diperbarui secara otomatis dalam sel ini dan grafik mini dalam sel di bawahnya" sqref="B9 D9 F9 H9 J9:L9" xr:uid="{00000000-0002-0000-0000-000008000000}"/>
    <dataValidation allowBlank="1" showInputMessage="1" showErrorMessage="1" prompt="Laba Bersih, persen pertumbuhan, dan grafik mini diperbarui secara otomatis dalam sel-sel di bawah ini" sqref="D7" xr:uid="{00000000-0002-0000-0000-000009000000}"/>
    <dataValidation allowBlank="1" showInputMessage="1" showErrorMessage="1" prompt="Laba Bersih diperbarui secara otomatis dalam sel ini dan persen pertumbuhan dalam sel di bawahnya" sqref="D8" xr:uid="{00000000-0002-0000-0000-00000A000000}"/>
    <dataValidation allowBlank="1" showInputMessage="1" showErrorMessage="1" prompt="Bunga, persen pertumbuhan, dan grafik mini diperbarui secara otomatis dalam sel-sel di bawah ini" sqref="F7" xr:uid="{00000000-0002-0000-0000-00000B000000}"/>
    <dataValidation allowBlank="1" showInputMessage="1" showErrorMessage="1" prompt="Bunga diperbarui secara otomatis dalam sel ini dan persen pertumbuhan dalam sel di bawahnya" sqref="F8" xr:uid="{00000000-0002-0000-0000-00000C000000}"/>
    <dataValidation allowBlank="1" showInputMessage="1" showErrorMessage="1" prompt="Jumlah depresiasi, persen pertumbuhan, dan grafik mini diperbarui secara otomatis dalam sel-sel di bawah ini" sqref="H7" xr:uid="{00000000-0002-0000-0000-00000D000000}"/>
    <dataValidation allowBlank="1" showInputMessage="1" showErrorMessage="1" prompt="Jumlah depresiasi diperbarui secara otomatis dalam sel ini dan persen pertumbuhan dalam sel di bawahnya" sqref="H8" xr:uid="{00000000-0002-0000-0000-00000E000000}"/>
    <dataValidation allowBlank="1" showInputMessage="1" showErrorMessage="1" prompt="Laba Operasi, persen pertumbuhan, dan grafik mini diperbarui secara otomatis dalam sel-sel di bawah ini" sqref="J7:L7" xr:uid="{00000000-0002-0000-0000-00000F000000}"/>
    <dataValidation allowBlank="1" showInputMessage="1" showErrorMessage="1" prompt="Laba Operasi diperbarui secara otomatis dalam sel ini dan persen pertumbuhan dalam sel di bawahnya" sqref="J8:L8" xr:uid="{00000000-0002-0000-0000-000010000000}"/>
    <dataValidation allowBlank="1" showInputMessage="1" showErrorMessage="1" prompt="Semua data Metrik akan diperbarui secara otomatis dalam tabel mulai dari sel B15" sqref="B13:C13" xr:uid="{00000000-0002-0000-0000-000011000000}"/>
    <dataValidation allowBlank="1" showInputMessage="1" showErrorMessage="1" prompt="Metrik diperbarui secara otomatis dalam kolom di bawah judul ini" sqref="B15" xr:uid="{00000000-0002-0000-0000-000012000000}"/>
    <dataValidation allowBlank="1" showInputMessage="1" showErrorMessage="1" prompt="Angka Tahun Laporan diperbarui secara otomatis dalam kolom di bawah judul ini" sqref="D15" xr:uid="{00000000-0002-0000-0000-000013000000}"/>
    <dataValidation allowBlank="1" showInputMessage="1" showErrorMessage="1" prompt="Angka Tahun Sebelumnya diperbarui secara otomatis dalam kolom di bawah judul ini" sqref="E15" xr:uid="{00000000-0002-0000-0000-000014000000}"/>
    <dataValidation allowBlank="1" showInputMessage="1" showErrorMessage="1" prompt="Persen Perubahan dan ikon diperbarui secara otomatis dalam kolom di bawah judul ini" sqref="H15" xr:uid="{00000000-0002-0000-0000-000015000000}"/>
    <dataValidation allowBlank="1" showInputMessage="1" showErrorMessage="1" prompt="Garis Tren 5 Tahun diperbarui secara otomatis dalam kolom di bawah judul ini" sqref="I15:L15" xr:uid="{00000000-0002-0000-0000-000016000000}"/>
    <dataValidation allowBlank="1" showInputMessage="1" showErrorMessage="1" prompt="Tautan navigasi ke lembar kerja Input Data Keuangan" sqref="D13:L13" xr:uid="{00000000-0002-0000-0000-000017000000}"/>
  </dataValidations>
  <hyperlinks>
    <hyperlink ref="D5" location="'Pengaturan Metrik Utama'!C5" tooltip="Pilih untuk menavigasi ke lembar kerja Pengaturan Metrik Utama" display="Tap to change report Key Metrics" xr:uid="{00000000-0004-0000-0000-000000000000}"/>
    <hyperlink ref="D13:H13" location="'Input Data Keuangan'!B6" tooltip="Pilih untuk menavigasi ke lembar kerja Input Data Keuangan" display="Do not modify the information below. Tap to enter Financial Data" xr:uid="{00000000-0004-0000-0000-000001000000}"/>
    <hyperlink ref="D5:L5" location="'Pengaturan Metrik Utama'!A1" tooltip="Pilih untuk menavigasi ke lembar kerja Pengaturan Metrik Utama" display="Tap to change report Key Metrics" xr:uid="{00000000-0004-0000-0000-000002000000}"/>
    <hyperlink ref="D13:L13" location="'Input Data Keuangan'!A1" tooltip="Pilih untuk menavigasi ke lembar kerja Input Data Keuangan" display="Do not modify the information below. Tap to enter Financial Data" xr:uid="{00000000-0004-0000-0000-000003000000}"/>
  </hyperlinks>
  <printOptions horizontalCentered="1"/>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rkers="1" xr2:uid="{00000000-0003-0000-0000-000000000000}">
          <x14:colorSeries theme="0" tint="-0.34998626667073579"/>
          <x14:colorNegative theme="5"/>
          <x14:colorAxis rgb="FF000000"/>
          <x14:colorMarkers theme="4" tint="-0.499984740745262"/>
          <x14:colorFirst theme="4" tint="0.39997558519241921"/>
          <x14:colorLast theme="4" tint="0.39997558519241921"/>
          <x14:colorHigh theme="4"/>
          <x14:colorLow theme="4"/>
          <x14:sparklines>
            <x14:sparkline>
              <xm:f>Perhitungan!C15:G15</xm:f>
              <xm:sqref>I16</xm:sqref>
            </x14:sparkline>
            <x14:sparkline>
              <xm:f>Perhitungan!C16:G16</xm:f>
              <xm:sqref>I17</xm:sqref>
            </x14:sparkline>
            <x14:sparkline>
              <xm:f>Perhitungan!C17:G17</xm:f>
              <xm:sqref>I18</xm:sqref>
            </x14:sparkline>
            <x14:sparkline>
              <xm:f>Perhitungan!C18:G18</xm:f>
              <xm:sqref>I19</xm:sqref>
            </x14:sparkline>
            <x14:sparkline>
              <xm:f>Perhitungan!C19:G19</xm:f>
              <xm:sqref>I20</xm:sqref>
            </x14:sparkline>
            <x14:sparkline>
              <xm:f>Perhitungan!C20:G20</xm:f>
              <xm:sqref>I21</xm:sqref>
            </x14:sparkline>
            <x14:sparkline>
              <xm:f>Perhitungan!C21:G21</xm:f>
              <xm:sqref>I22</xm:sqref>
            </x14:sparkline>
            <x14:sparkline>
              <xm:f>Perhitungan!C22:G22</xm:f>
              <xm:sqref>I23</xm:sqref>
            </x14:sparkline>
            <x14:sparkline>
              <xm:f>Perhitungan!C23:G23</xm:f>
              <xm:sqref>I24</xm:sqref>
            </x14:sparkline>
            <x14:sparkline>
              <xm:f>Perhitungan!C24:G24</xm:f>
              <xm:sqref>I25</xm:sqref>
            </x14:sparkline>
            <x14:sparkline>
              <xm:f>Perhitungan!C25:G25</xm:f>
              <xm:sqref>I26</xm:sqref>
            </x14:sparkline>
            <x14:sparkline>
              <xm:f>Perhitungan!C26:G26</xm:f>
              <xm:sqref>I27</xm:sqref>
            </x14:sparkline>
            <x14:sparkline>
              <xm:f>Perhitungan!C27:G27</xm:f>
              <xm:sqref>I28</xm:sqref>
            </x14:sparkline>
            <x14:sparkline>
              <xm:f>Perhitungan!C28:G28</xm:f>
              <xm:sqref>I29</xm:sqref>
            </x14:sparkline>
            <x14:sparkline>
              <xm:f>Perhitungan!C29:G29</xm:f>
              <xm:sqref>I30</xm:sqref>
            </x14:sparkline>
            <x14:sparkline>
              <xm:f>Perhitungan!C30:G30</xm:f>
              <xm:sqref>I31</xm:sqref>
            </x14:sparkline>
            <x14:sparkline>
              <xm:f>Perhitungan!C31:G31</xm:f>
              <xm:sqref>I32</xm:sqref>
            </x14:sparkline>
            <x14:sparkline>
              <xm:f>Perhitungan!C32:G32</xm:f>
              <xm:sqref>I33</xm:sqref>
            </x14:sparkline>
            <x14:sparkline>
              <xm:f>Perhitungan!C33:G33</xm:f>
              <xm:sqref>I34</xm:sqref>
            </x14:sparkline>
            <x14:sparkline>
              <xm:f>Perhitungan!C34:G34</xm:f>
              <xm:sqref>I35</xm:sqref>
            </x14:sparkline>
            <x14:sparkline>
              <xm:f>Perhitungan!C35:G35</xm:f>
              <xm:sqref>I36</xm:sqref>
            </x14:sparkline>
            <x14:sparkline>
              <xm:f>Perhitungan!C36:G36</xm:f>
              <xm:sqref>I37</xm:sqref>
            </x14:sparkline>
            <x14:sparkline>
              <xm:f>Perhitungan!C37:G37</xm:f>
              <xm:sqref>I38</xm:sqref>
            </x14:sparkline>
            <x14:sparkline>
              <xm:f>Perhitungan!C38:G38</xm:f>
              <xm:sqref>I39</xm:sqref>
            </x14:sparkline>
            <x14:sparkline>
              <xm:f>Perhitungan!C39:G39</xm:f>
              <xm:sqref>I40</xm:sqref>
            </x14:sparkline>
          </x14:sparklines>
        </x14:sparklineGroup>
        <x14:sparklineGroup displayEmptyCellsAs="gap" markers="1" first="1" last="1" xr2:uid="{00000000-0003-0000-0000-000001000000}">
          <x14:colorSeries theme="0" tint="-0.34998626667073579"/>
          <x14:colorNegative theme="5"/>
          <x14:colorAxis rgb="FF000000"/>
          <x14:colorMarkers theme="4" tint="-0.499984740745262"/>
          <x14:colorFirst theme="4" tint="-0.499984740745262"/>
          <x14:colorLast theme="4" tint="-0.499984740745262"/>
          <x14:colorHigh theme="4"/>
          <x14:colorLow theme="4"/>
          <x14:sparklines>
            <x14:sparkline>
              <xm:f>Perhitungan!C8:G8</xm:f>
              <xm:sqref>B10</xm:sqref>
            </x14:sparkline>
            <x14:sparkline>
              <xm:f>Perhitungan!C9:G9</xm:f>
              <xm:sqref>D10</xm:sqref>
            </x14:sparkline>
            <x14:sparkline>
              <xm:f>Perhitungan!C10:G10</xm:f>
              <xm:sqref>F10</xm:sqref>
            </x14:sparkline>
            <x14:sparkline>
              <xm:f>Perhitungan!C11:G11</xm:f>
              <xm:sqref>H10</xm:sqref>
            </x14:sparkline>
            <x14:sparkline>
              <xm:f>Perhitungan!C12:G12</xm:f>
              <xm:sqref>J10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pageSetUpPr autoPageBreaks="0" fitToPage="1"/>
  </sheetPr>
  <dimension ref="B1:I30"/>
  <sheetViews>
    <sheetView showGridLines="0" zoomScaleNormal="100" workbookViewId="0">
      <pane ySplit="5" topLeftCell="A6" activePane="bottomLeft" state="frozen"/>
      <selection pane="bottomLeft"/>
    </sheetView>
  </sheetViews>
  <sheetFormatPr defaultRowHeight="30" customHeight="1" x14ac:dyDescent="0.3"/>
  <cols>
    <col min="1" max="1" width="1.625" customWidth="1"/>
    <col min="2" max="2" width="23" bestFit="1" customWidth="1"/>
    <col min="3" max="9" width="17.25" customWidth="1"/>
    <col min="10" max="10" width="1.625" customWidth="1"/>
  </cols>
  <sheetData>
    <row r="1" spans="2:9" ht="8.25" customHeight="1" x14ac:dyDescent="0.3">
      <c r="B1" s="96" t="s">
        <v>10</v>
      </c>
      <c r="C1" s="96"/>
      <c r="D1" s="96"/>
      <c r="E1" s="96"/>
      <c r="F1" s="96"/>
      <c r="G1" s="96"/>
      <c r="H1" s="96"/>
      <c r="I1" s="96"/>
    </row>
    <row r="2" spans="2:9" ht="38.25" customHeight="1" x14ac:dyDescent="0.3">
      <c r="B2" s="96"/>
      <c r="C2" s="96"/>
      <c r="D2" s="96"/>
      <c r="E2" s="96"/>
      <c r="F2" s="96"/>
      <c r="G2" s="96"/>
      <c r="H2" s="96"/>
      <c r="I2" s="96"/>
    </row>
    <row r="3" spans="2:9" ht="18" x14ac:dyDescent="0.3">
      <c r="B3" s="94" t="s">
        <v>11</v>
      </c>
      <c r="C3" s="94"/>
      <c r="D3" s="94"/>
      <c r="E3" s="94"/>
      <c r="F3" s="94"/>
      <c r="G3" s="94"/>
      <c r="H3" s="94"/>
      <c r="I3" s="94"/>
    </row>
    <row r="4" spans="2:9" ht="25.5" customHeight="1" x14ac:dyDescent="0.3">
      <c r="B4" s="95" t="s">
        <v>12</v>
      </c>
      <c r="C4" s="95"/>
    </row>
    <row r="5" spans="2:9" ht="25.5" customHeight="1" x14ac:dyDescent="0.3">
      <c r="B5" s="34" t="s">
        <v>13</v>
      </c>
      <c r="C5" s="35">
        <f ca="1">YEAR(TODAY())-6</f>
        <v>2013</v>
      </c>
      <c r="D5" s="35">
        <f ca="1">YEAR(TODAY())-5</f>
        <v>2014</v>
      </c>
      <c r="E5" s="35">
        <f ca="1">YEAR(TODAY())-4</f>
        <v>2015</v>
      </c>
      <c r="F5" s="35">
        <f ca="1">YEAR(TODAY())-3</f>
        <v>2016</v>
      </c>
      <c r="G5" s="35">
        <f ca="1">YEAR(TODAY())-2</f>
        <v>2017</v>
      </c>
      <c r="H5" s="35">
        <f ca="1">YEAR(TODAY())-1</f>
        <v>2018</v>
      </c>
      <c r="I5" s="36">
        <f ca="1">YEAR(TODAY())</f>
        <v>2019</v>
      </c>
    </row>
    <row r="6" spans="2:9" s="5" customFormat="1" ht="30" customHeight="1" x14ac:dyDescent="0.3">
      <c r="B6" s="37" t="s">
        <v>14</v>
      </c>
      <c r="C6" s="52">
        <v>125000</v>
      </c>
      <c r="D6" s="52">
        <v>134137.45000000001</v>
      </c>
      <c r="E6" s="52">
        <v>142728.38</v>
      </c>
      <c r="F6" s="52">
        <v>150687.46</v>
      </c>
      <c r="G6" s="52">
        <v>165044.56</v>
      </c>
      <c r="H6" s="52">
        <v>180026.63</v>
      </c>
      <c r="I6" s="53">
        <v>180583.88</v>
      </c>
    </row>
    <row r="7" spans="2:9" s="5" customFormat="1" ht="30" customHeight="1" x14ac:dyDescent="0.3">
      <c r="B7" s="15" t="s">
        <v>15</v>
      </c>
      <c r="C7" s="54">
        <v>65000</v>
      </c>
      <c r="D7" s="54">
        <v>70962.31</v>
      </c>
      <c r="E7" s="54">
        <v>75924.86</v>
      </c>
      <c r="F7" s="54">
        <v>78901.27</v>
      </c>
      <c r="G7" s="54">
        <v>81674.37</v>
      </c>
      <c r="H7" s="54">
        <v>80883.33</v>
      </c>
      <c r="I7" s="55">
        <v>94419.45</v>
      </c>
    </row>
    <row r="8" spans="2:9" s="5" customFormat="1" ht="30" customHeight="1" x14ac:dyDescent="0.3">
      <c r="B8" s="15" t="s">
        <v>16</v>
      </c>
      <c r="C8" s="54">
        <v>60000</v>
      </c>
      <c r="D8" s="54">
        <v>64207.3</v>
      </c>
      <c r="E8" s="54">
        <v>68857.69</v>
      </c>
      <c r="F8" s="54">
        <v>75643.25</v>
      </c>
      <c r="G8" s="54">
        <v>76755.259999999995</v>
      </c>
      <c r="H8" s="54">
        <v>77317.83</v>
      </c>
      <c r="I8" s="55">
        <v>73425.990000000005</v>
      </c>
    </row>
    <row r="9" spans="2:9" s="5" customFormat="1" ht="30" customHeight="1" x14ac:dyDescent="0.3">
      <c r="B9" s="15" t="s">
        <v>17</v>
      </c>
      <c r="C9" s="54">
        <v>4500</v>
      </c>
      <c r="D9" s="54">
        <v>4517.7700000000004</v>
      </c>
      <c r="E9" s="54">
        <v>4656.92</v>
      </c>
      <c r="F9" s="54">
        <v>4974.21</v>
      </c>
      <c r="G9" s="54">
        <v>5024.1099999999997</v>
      </c>
      <c r="H9" s="54">
        <v>5068.42</v>
      </c>
      <c r="I9" s="55">
        <v>5546.88</v>
      </c>
    </row>
    <row r="10" spans="2:9" s="5" customFormat="1" ht="30" customHeight="1" x14ac:dyDescent="0.3">
      <c r="B10" s="15" t="s">
        <v>18</v>
      </c>
      <c r="C10" s="54">
        <v>2500</v>
      </c>
      <c r="D10" s="54">
        <v>2745.82</v>
      </c>
      <c r="E10" s="54">
        <v>2893.11</v>
      </c>
      <c r="F10" s="54">
        <v>3136.12</v>
      </c>
      <c r="G10" s="54">
        <v>3148.53</v>
      </c>
      <c r="H10" s="54">
        <v>3338.3</v>
      </c>
      <c r="I10" s="55">
        <v>3789.47</v>
      </c>
    </row>
    <row r="11" spans="2:9" s="5" customFormat="1" ht="30" customHeight="1" x14ac:dyDescent="0.3">
      <c r="B11" s="15" t="s">
        <v>19</v>
      </c>
      <c r="C11" s="54">
        <v>54000</v>
      </c>
      <c r="D11" s="54">
        <v>54761.074999999997</v>
      </c>
      <c r="E11" s="54">
        <v>55860.81</v>
      </c>
      <c r="F11" s="54">
        <v>59747.95</v>
      </c>
      <c r="G11" s="54">
        <v>61483.59</v>
      </c>
      <c r="H11" s="54">
        <v>66272.100000000006</v>
      </c>
      <c r="I11" s="55">
        <v>67474.850000000006</v>
      </c>
    </row>
    <row r="12" spans="2:9" s="5" customFormat="1" ht="30" customHeight="1" x14ac:dyDescent="0.3">
      <c r="B12" s="15" t="s">
        <v>20</v>
      </c>
      <c r="C12" s="54">
        <v>22000</v>
      </c>
      <c r="D12" s="54">
        <v>23920.54</v>
      </c>
      <c r="E12" s="54">
        <v>25576.74</v>
      </c>
      <c r="F12" s="54">
        <v>27498.86</v>
      </c>
      <c r="G12" s="54">
        <v>28335.67</v>
      </c>
      <c r="H12" s="54">
        <v>29424.53</v>
      </c>
      <c r="I12" s="55">
        <v>31408.25</v>
      </c>
    </row>
    <row r="13" spans="2:9" s="5" customFormat="1" ht="30" customHeight="1" x14ac:dyDescent="0.3">
      <c r="B13" s="15" t="s">
        <v>21</v>
      </c>
      <c r="C13" s="54">
        <v>32000</v>
      </c>
      <c r="D13" s="54">
        <v>34943.49</v>
      </c>
      <c r="E13" s="54">
        <v>38418.53</v>
      </c>
      <c r="F13" s="54">
        <v>39895.050000000003</v>
      </c>
      <c r="G13" s="54">
        <v>40607.730000000003</v>
      </c>
      <c r="H13" s="54">
        <v>42438.2</v>
      </c>
      <c r="I13" s="55">
        <v>50247.68</v>
      </c>
    </row>
    <row r="14" spans="2:9" s="5" customFormat="1" ht="30" customHeight="1" x14ac:dyDescent="0.3">
      <c r="B14" s="15" t="s">
        <v>22</v>
      </c>
      <c r="C14" s="54">
        <v>12.8</v>
      </c>
      <c r="D14" s="54">
        <v>12.81</v>
      </c>
      <c r="E14" s="54">
        <v>13.78</v>
      </c>
      <c r="F14" s="54">
        <v>14.29</v>
      </c>
      <c r="G14" s="54">
        <v>15.57</v>
      </c>
      <c r="H14" s="54">
        <v>16.78</v>
      </c>
      <c r="I14" s="55">
        <v>19.96</v>
      </c>
    </row>
    <row r="15" spans="2:9" s="5" customFormat="1" ht="30" customHeight="1" x14ac:dyDescent="0.3">
      <c r="B15" s="15" t="s">
        <v>23</v>
      </c>
      <c r="C15" s="54">
        <v>18.2</v>
      </c>
      <c r="D15" s="54">
        <v>18.59</v>
      </c>
      <c r="E15" s="54">
        <v>19.22</v>
      </c>
      <c r="F15" s="54">
        <v>20.170000000000002</v>
      </c>
      <c r="G15" s="54">
        <v>20.48</v>
      </c>
      <c r="H15" s="54">
        <v>21.84</v>
      </c>
      <c r="I15" s="55">
        <v>26.01</v>
      </c>
    </row>
    <row r="16" spans="2:9" s="5" customFormat="1" ht="30" customHeight="1" x14ac:dyDescent="0.3">
      <c r="B16" s="15" t="s">
        <v>24</v>
      </c>
      <c r="C16" s="54">
        <v>19.100000000000001</v>
      </c>
      <c r="D16" s="54">
        <v>20.55</v>
      </c>
      <c r="E16" s="54">
        <v>21.87</v>
      </c>
      <c r="F16" s="54">
        <v>23.19</v>
      </c>
      <c r="G16" s="54">
        <v>24.67</v>
      </c>
      <c r="H16" s="54">
        <v>26.39</v>
      </c>
      <c r="I16" s="55">
        <v>31.08</v>
      </c>
    </row>
    <row r="17" spans="2:9" s="5" customFormat="1" ht="30" customHeight="1" x14ac:dyDescent="0.3">
      <c r="B17" s="15" t="s">
        <v>25</v>
      </c>
      <c r="C17" s="54">
        <v>12.1</v>
      </c>
      <c r="D17" s="54">
        <v>12.21</v>
      </c>
      <c r="E17" s="54">
        <v>12.59</v>
      </c>
      <c r="F17" s="54">
        <v>13.7</v>
      </c>
      <c r="G17" s="54">
        <v>13.76</v>
      </c>
      <c r="H17" s="54">
        <v>14.59</v>
      </c>
      <c r="I17" s="55">
        <v>14.92</v>
      </c>
    </row>
    <row r="18" spans="2:9" s="5" customFormat="1" ht="30" customHeight="1" x14ac:dyDescent="0.3">
      <c r="B18" s="15" t="s">
        <v>26</v>
      </c>
      <c r="C18" s="54">
        <v>0.75</v>
      </c>
      <c r="D18" s="54">
        <v>0.79</v>
      </c>
      <c r="E18" s="54">
        <v>0.85</v>
      </c>
      <c r="F18" s="54">
        <v>0.89</v>
      </c>
      <c r="G18" s="54">
        <v>0.91</v>
      </c>
      <c r="H18" s="54">
        <v>1</v>
      </c>
      <c r="I18" s="55">
        <v>1.03</v>
      </c>
    </row>
    <row r="19" spans="2:9" s="5" customFormat="1" ht="30" customHeight="1" x14ac:dyDescent="0.3">
      <c r="B19" s="15" t="s">
        <v>27</v>
      </c>
      <c r="C19" s="54">
        <v>0.23</v>
      </c>
      <c r="D19" s="54">
        <v>0.25</v>
      </c>
      <c r="E19" s="54">
        <v>0.27</v>
      </c>
      <c r="F19" s="54">
        <v>0.28000000000000003</v>
      </c>
      <c r="G19" s="54">
        <v>0.28999999999999998</v>
      </c>
      <c r="H19" s="54">
        <v>0.3</v>
      </c>
      <c r="I19" s="55">
        <v>0.34</v>
      </c>
    </row>
    <row r="20" spans="2:9" s="5" customFormat="1" ht="30" customHeight="1" x14ac:dyDescent="0.3">
      <c r="B20" s="15"/>
      <c r="C20" s="54"/>
      <c r="D20" s="54"/>
      <c r="E20" s="54"/>
      <c r="F20" s="54"/>
      <c r="G20" s="54"/>
      <c r="H20" s="54"/>
      <c r="I20" s="55"/>
    </row>
    <row r="21" spans="2:9" ht="30" customHeight="1" x14ac:dyDescent="0.3">
      <c r="B21" s="15"/>
      <c r="C21" s="54"/>
      <c r="D21" s="54"/>
      <c r="E21" s="54"/>
      <c r="F21" s="54"/>
      <c r="G21" s="54"/>
      <c r="H21" s="54"/>
      <c r="I21" s="55"/>
    </row>
    <row r="22" spans="2:9" ht="30" customHeight="1" x14ac:dyDescent="0.3">
      <c r="B22" s="15"/>
      <c r="C22" s="54"/>
      <c r="D22" s="54"/>
      <c r="E22" s="54"/>
      <c r="F22" s="54"/>
      <c r="G22" s="54"/>
      <c r="H22" s="54"/>
      <c r="I22" s="55"/>
    </row>
    <row r="23" spans="2:9" ht="30" customHeight="1" x14ac:dyDescent="0.3">
      <c r="B23" s="15"/>
      <c r="C23" s="54"/>
      <c r="D23" s="54"/>
      <c r="E23" s="54"/>
      <c r="F23" s="54"/>
      <c r="G23" s="54"/>
      <c r="H23" s="54"/>
      <c r="I23" s="55"/>
    </row>
    <row r="24" spans="2:9" ht="30" customHeight="1" x14ac:dyDescent="0.3">
      <c r="B24" s="15"/>
      <c r="C24" s="54"/>
      <c r="D24" s="54"/>
      <c r="E24" s="54"/>
      <c r="F24" s="54"/>
      <c r="G24" s="54"/>
      <c r="H24" s="54"/>
      <c r="I24" s="55"/>
    </row>
    <row r="25" spans="2:9" ht="30" customHeight="1" x14ac:dyDescent="0.3">
      <c r="B25" s="15"/>
      <c r="C25" s="54"/>
      <c r="D25" s="54"/>
      <c r="E25" s="54"/>
      <c r="F25" s="54"/>
      <c r="G25" s="54"/>
      <c r="H25" s="54"/>
      <c r="I25" s="55"/>
    </row>
    <row r="26" spans="2:9" ht="30" customHeight="1" x14ac:dyDescent="0.3">
      <c r="B26" s="15"/>
      <c r="C26" s="54"/>
      <c r="D26" s="54"/>
      <c r="E26" s="54"/>
      <c r="F26" s="54"/>
      <c r="G26" s="54"/>
      <c r="H26" s="54"/>
      <c r="I26" s="55"/>
    </row>
    <row r="27" spans="2:9" ht="30" customHeight="1" x14ac:dyDescent="0.3">
      <c r="B27" s="15"/>
      <c r="C27" s="54"/>
      <c r="D27" s="54"/>
      <c r="E27" s="54"/>
      <c r="F27" s="54"/>
      <c r="G27" s="54"/>
      <c r="H27" s="54"/>
      <c r="I27" s="55"/>
    </row>
    <row r="28" spans="2:9" ht="30" customHeight="1" x14ac:dyDescent="0.3">
      <c r="B28" s="15"/>
      <c r="C28" s="54"/>
      <c r="D28" s="54"/>
      <c r="E28" s="54"/>
      <c r="F28" s="54"/>
      <c r="G28" s="54"/>
      <c r="H28" s="54"/>
      <c r="I28" s="55"/>
    </row>
    <row r="29" spans="2:9" ht="30" customHeight="1" x14ac:dyDescent="0.3">
      <c r="B29" s="15"/>
      <c r="C29" s="54"/>
      <c r="D29" s="54"/>
      <c r="E29" s="54"/>
      <c r="F29" s="54"/>
      <c r="G29" s="54"/>
      <c r="H29" s="54"/>
      <c r="I29" s="55"/>
    </row>
    <row r="30" spans="2:9" ht="30" customHeight="1" x14ac:dyDescent="0.3">
      <c r="B30" s="15"/>
      <c r="C30" s="56"/>
      <c r="D30" s="56"/>
      <c r="E30" s="56"/>
      <c r="F30" s="56"/>
      <c r="G30" s="56"/>
      <c r="H30" s="56"/>
      <c r="I30" s="57"/>
    </row>
  </sheetData>
  <sheetProtection selectLockedCells="1"/>
  <mergeCells count="3">
    <mergeCell ref="B3:I3"/>
    <mergeCell ref="B4:C4"/>
    <mergeCell ref="B1:I2"/>
  </mergeCells>
  <conditionalFormatting sqref="B6:I30">
    <cfRule type="expression" dxfId="1" priority="8">
      <formula>MOD(ROW(),2)=0</formula>
    </cfRule>
  </conditionalFormatting>
  <dataValidations count="6">
    <dataValidation allowBlank="1" showInputMessage="1" showErrorMessage="1" prompt="Masukkan data keuangan hingga 25 metrik utama dan 7 tahun dalam tabel mulai dari sel B5 dalam lembar kerja ini. Pilih sel B4 untuk menavigasi ke lembar kerja Laporan Keuangan" sqref="A1" xr:uid="{00000000-0002-0000-0100-000000000000}"/>
    <dataValidation allowBlank="1" showInputMessage="1" showErrorMessage="1" prompt="Judul lembar kerja ada di sel ini dan tips di sel di bawahnya" sqref="B1:I2" xr:uid="{00000000-0002-0000-0100-000001000000}"/>
    <dataValidation allowBlank="1" showInputMessage="1" showErrorMessage="1" prompt="Tautan navigasi ke lembar kerja Laporan Keuangan. Masukkan detail di tabel di bawah ini" sqref="B4:C4" xr:uid="{00000000-0002-0000-0100-000002000000}"/>
    <dataValidation allowBlank="1" showInputMessage="1" showErrorMessage="1" prompt="Tips ada di sel ini" sqref="B3:I3" xr:uid="{00000000-0002-0000-0100-000003000000}"/>
    <dataValidation allowBlank="1" showInputMessage="1" showErrorMessage="1" prompt="Tahun diperbarui secara otomatis di sel ini. Masukkan angka tahun ini dalam kolom di bawah judul ini" sqref="C5 D5:I5" xr:uid="{00000000-0002-0000-0100-000004000000}"/>
    <dataValidation allowBlank="1" showInputMessage="1" showErrorMessage="1" prompt="Masukkan Nama Metrik dalam kolom di bawah judul ini" sqref="B5" xr:uid="{00000000-0002-0000-0100-000005000000}"/>
  </dataValidations>
  <hyperlinks>
    <hyperlink ref="B4" location="'Laporan Keuangan'!A1" tooltip="Pilih untuk menavigasi ke lembar kerja Laporan Keuangan" display="Tap to view Financial Report" xr:uid="{00000000-0004-0000-0100-000000000000}"/>
  </hyperlinks>
  <printOptions horizontalCentered="1"/>
  <pageMargins left="0.7" right="0.7" top="0.75" bottom="0.75" header="0.3" footer="0.3"/>
  <pageSetup paperSize="9" orientation="portrait" r:id="rId1"/>
  <ignoredErrors>
    <ignoredError sqref="C5:I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499984740745262"/>
    <pageSetUpPr autoPageBreaks="0" fitToPage="1"/>
  </sheetPr>
  <dimension ref="B1:H9"/>
  <sheetViews>
    <sheetView showGridLines="0" zoomScaleNormal="100" workbookViewId="0"/>
  </sheetViews>
  <sheetFormatPr defaultRowHeight="30" customHeight="1" x14ac:dyDescent="0.3"/>
  <cols>
    <col min="1" max="1" width="1.625" customWidth="1"/>
    <col min="2" max="2" width="4.25" customWidth="1"/>
    <col min="3" max="3" width="23.875" customWidth="1"/>
    <col min="4" max="4" width="11" customWidth="1"/>
    <col min="5" max="6" width="18" customWidth="1"/>
    <col min="7" max="7" width="12.625" customWidth="1"/>
    <col min="8" max="8" width="14.375" customWidth="1"/>
    <col min="9" max="9" width="1.625" customWidth="1"/>
  </cols>
  <sheetData>
    <row r="1" spans="2:8" ht="8.25" customHeight="1" x14ac:dyDescent="0.3">
      <c r="B1" s="96" t="s">
        <v>28</v>
      </c>
      <c r="C1" s="96"/>
      <c r="D1" s="96"/>
      <c r="E1" s="96"/>
      <c r="F1" s="96"/>
      <c r="G1" s="96"/>
      <c r="H1" s="96"/>
    </row>
    <row r="2" spans="2:8" ht="38.25" customHeight="1" x14ac:dyDescent="0.3">
      <c r="B2" s="96"/>
      <c r="C2" s="96"/>
      <c r="D2" s="96"/>
      <c r="E2" s="96"/>
      <c r="F2" s="96"/>
      <c r="G2" s="96"/>
      <c r="H2" s="96"/>
    </row>
    <row r="3" spans="2:8" ht="25.5" customHeight="1" x14ac:dyDescent="0.25">
      <c r="B3" s="98" t="s">
        <v>29</v>
      </c>
      <c r="C3" s="98"/>
      <c r="D3" s="98"/>
      <c r="E3" s="98"/>
      <c r="F3" s="98"/>
      <c r="G3" s="98"/>
      <c r="H3" s="98"/>
    </row>
    <row r="4" spans="2:8" ht="30" customHeight="1" thickBot="1" x14ac:dyDescent="0.35">
      <c r="B4" s="97" t="s">
        <v>30</v>
      </c>
      <c r="C4" s="97"/>
      <c r="D4" s="97"/>
    </row>
    <row r="5" spans="2:8" s="12" customFormat="1" ht="30" customHeight="1" x14ac:dyDescent="0.3">
      <c r="B5" s="42">
        <v>1</v>
      </c>
      <c r="C5" s="30" t="s">
        <v>14</v>
      </c>
      <c r="D5" s="11" t="str">
        <f>IF(ISBLANK(C5),"← Pilih nilai dari menu menurun",IF(COUNTIF($C$5:C5,C5)&gt;1,"Anda memilih "&amp;C5&amp;" dua kali.",""))</f>
        <v/>
      </c>
      <c r="G5"/>
    </row>
    <row r="6" spans="2:8" s="12" customFormat="1" ht="30" customHeight="1" x14ac:dyDescent="0.3">
      <c r="B6" s="43">
        <v>2</v>
      </c>
      <c r="C6" s="31" t="s">
        <v>19</v>
      </c>
      <c r="D6" s="11" t="str">
        <f>IF(ISBLANK(C6),"← Pilih nilai dari menu menurun",IF(COUNTIF($C$5:C6,C6)&gt;1,"Anda memilih "&amp;C6&amp;" dua kali.",""))</f>
        <v/>
      </c>
      <c r="G6"/>
    </row>
    <row r="7" spans="2:8" s="12" customFormat="1" ht="30" customHeight="1" x14ac:dyDescent="0.3">
      <c r="B7" s="43">
        <v>3</v>
      </c>
      <c r="C7" s="32" t="s">
        <v>18</v>
      </c>
      <c r="D7" s="11" t="str">
        <f>IF(ISBLANK(C7),"← Pilih nilai dari menu menurun",IF(COUNTIF($C$5:C7,C7)&gt;1,"Anda memilih "&amp;C7&amp;" dua kali.",""))</f>
        <v/>
      </c>
      <c r="G7"/>
    </row>
    <row r="8" spans="2:8" s="12" customFormat="1" ht="30" customHeight="1" x14ac:dyDescent="0.3">
      <c r="B8" s="43">
        <v>4</v>
      </c>
      <c r="C8" s="32" t="s">
        <v>17</v>
      </c>
      <c r="D8" s="11" t="str">
        <f>IF(ISBLANK(C8),"← Pilih nilai dari menu menurun",IF(COUNTIF($C$5:C8,C8)&gt;1,"Anda memilih "&amp;C8&amp;" dua kali.",""))</f>
        <v/>
      </c>
    </row>
    <row r="9" spans="2:8" s="12" customFormat="1" ht="30" customHeight="1" thickBot="1" x14ac:dyDescent="0.35">
      <c r="B9" s="44">
        <v>5</v>
      </c>
      <c r="C9" s="33" t="s">
        <v>16</v>
      </c>
      <c r="D9" s="11" t="str">
        <f>IF(ISBLANK(C9),"← Pilih nilai dari menu menurun",IF(COUNTIF($C$5:C9,C9)&gt;1,"Anda memilih "&amp;C9&amp;" dua kali.",""))</f>
        <v/>
      </c>
    </row>
  </sheetData>
  <sheetProtection selectLockedCells="1"/>
  <mergeCells count="3">
    <mergeCell ref="B4:D4"/>
    <mergeCell ref="B3:H3"/>
    <mergeCell ref="B1:H2"/>
  </mergeCells>
  <conditionalFormatting sqref="B5:C9">
    <cfRule type="expression" dxfId="0" priority="1">
      <formula>MOD(ROW(),2)</formula>
    </cfRule>
  </conditionalFormatting>
  <dataValidations count="4">
    <dataValidation type="list" errorStyle="warning" allowBlank="1" showInputMessage="1" showErrorMessage="1" error="Pilih Metrik Utama dari daftar. Pilih BATAL, tekan ALT+PANAH BAWAH untuk menampilkan opsi, lalu PANAH BAWAH dan ENTER untuk memilih" prompt="Pilih Metrik Utama di sel ini. Tekan ALT+PANAH BAWAH untuk menampilkan opsi, kemudian PANAH BAWAH dan ENTER untuk memilih" sqref="C5:C9" xr:uid="{00000000-0002-0000-0200-000000000000}">
      <formula1>lstMetrik</formula1>
    </dataValidation>
    <dataValidation allowBlank="1" showInputMessage="1" showErrorMessage="1" prompt="Pilih Metrik Utama untuk diperlihatkan di bagian atas laporan keuangan tahunan di lembar kerja ini. Pilih sel B4 untuk menavigasi ke lembar kerja Laporan Keuangan" sqref="A1" xr:uid="{00000000-0002-0000-0200-000001000000}"/>
    <dataValidation allowBlank="1" showInputMessage="1" showErrorMessage="1" prompt="Judul lembar kerja ada di sel ini dan tips di sel di bawahnya" sqref="B1:H2" xr:uid="{00000000-0002-0000-0200-000002000000}"/>
    <dataValidation allowBlank="1" showInputMessage="1" showErrorMessage="1" prompt="Tautan navigasi ke lembar kerja Laporan Keuangan. Pilih Metrik Utama dalam sel-sel di bawah ini, yakni sel C5 hingga C9" sqref="B4:D4" xr:uid="{00000000-0002-0000-0200-000003000000}"/>
  </dataValidations>
  <hyperlinks>
    <hyperlink ref="B4:C4" location="'Laporan Keuangan'!A1" tooltip="Tampilkan laporan keuangan" display="  Click to view Financial Report" xr:uid="{00000000-0004-0000-0200-000000000000}"/>
    <hyperlink ref="B4:D4" location="'Laporan Keuangan'!A1" tooltip="Pilih untuk menavigasi ke lembar kerja Laporan Keuangan" display="  Tap to view Financial Report" xr:uid="{00000000-0004-0000-0200-000001000000}"/>
  </hyperlinks>
  <printOptions horizontalCentere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39"/>
  <sheetViews>
    <sheetView workbookViewId="0"/>
  </sheetViews>
  <sheetFormatPr defaultRowHeight="16.5" x14ac:dyDescent="0.3"/>
  <cols>
    <col min="2" max="2" width="32.75" customWidth="1"/>
  </cols>
  <sheetData>
    <row r="1" spans="1:9" s="12" customFormat="1" ht="34.5" customHeight="1" x14ac:dyDescent="0.3">
      <c r="A1" s="13" t="s">
        <v>31</v>
      </c>
    </row>
    <row r="2" spans="1:9" s="12" customFormat="1" x14ac:dyDescent="0.3">
      <c r="D2" s="6" t="s">
        <v>34</v>
      </c>
    </row>
    <row r="3" spans="1:9" ht="19.5" customHeight="1" x14ac:dyDescent="0.3">
      <c r="B3" t="s">
        <v>32</v>
      </c>
      <c r="C3" s="2">
        <f>TahunDipilih</f>
        <v>2018</v>
      </c>
      <c r="D3">
        <f ca="1">MATCH(C3,lstTahun,0)+1</f>
        <v>7</v>
      </c>
    </row>
    <row r="4" spans="1:9" ht="19.5" customHeight="1" x14ac:dyDescent="0.3">
      <c r="B4" t="s">
        <v>33</v>
      </c>
      <c r="C4" s="2">
        <f>C3-1</f>
        <v>2017</v>
      </c>
      <c r="D4">
        <f ca="1">MATCH(C4,lstTahun,0)+1</f>
        <v>6</v>
      </c>
    </row>
    <row r="5" spans="1:9" ht="19.5" customHeight="1" x14ac:dyDescent="0.3"/>
    <row r="6" spans="1:9" ht="19.5" customHeight="1" thickBot="1" x14ac:dyDescent="0.35">
      <c r="B6" t="s">
        <v>34</v>
      </c>
      <c r="C6" s="1">
        <f ca="1">MATCH(C7,lstTahun,0)+1</f>
        <v>3</v>
      </c>
      <c r="D6" s="1">
        <f ca="1">MATCH(D7,lstTahun,0)+1</f>
        <v>4</v>
      </c>
      <c r="E6" s="1">
        <f ca="1">MATCH(E7,lstTahun,0)+1</f>
        <v>5</v>
      </c>
      <c r="F6" s="1">
        <f ca="1">MATCH(F7,lstTahun,0)+1</f>
        <v>6</v>
      </c>
      <c r="G6" s="1">
        <f ca="1">MATCH(G7,lstTahun,0)+1</f>
        <v>7</v>
      </c>
      <c r="I6">
        <f ca="1">COUNT(C6:G6)</f>
        <v>5</v>
      </c>
    </row>
    <row r="7" spans="1:9" ht="19.5" thickBot="1" x14ac:dyDescent="0.35">
      <c r="B7" s="7" t="s">
        <v>35</v>
      </c>
      <c r="C7" s="14">
        <f>D7-1</f>
        <v>2014</v>
      </c>
      <c r="D7" s="14">
        <f>E7-1</f>
        <v>2015</v>
      </c>
      <c r="E7" s="14">
        <f>F7-1</f>
        <v>2016</v>
      </c>
      <c r="F7" s="14">
        <f>G7-1</f>
        <v>2017</v>
      </c>
      <c r="G7" s="14">
        <f>C3</f>
        <v>2018</v>
      </c>
      <c r="H7" s="7"/>
    </row>
    <row r="8" spans="1:9" ht="19.5" customHeight="1" x14ac:dyDescent="0.3">
      <c r="A8">
        <f>MATCH(B8,'Input Data Keuangan'!$B$6:$B$30,0)</f>
        <v>1</v>
      </c>
      <c r="B8" t="str">
        <f>IF('Pengaturan Metrik Utama'!C5="","",'Pengaturan Metrik Utama'!C5)</f>
        <v>PENGHASILAN</v>
      </c>
      <c r="C8">
        <f ca="1">IFERROR(INDEX('Input Data Keuangan'!$B$6:$I$30,$A8,C$6),NA())</f>
        <v>134137.45000000001</v>
      </c>
      <c r="D8">
        <f ca="1">IFERROR(INDEX('Input Data Keuangan'!$B$6:$I$30,$A8,D$6),NA())</f>
        <v>142728.38</v>
      </c>
      <c r="E8">
        <f ca="1">IFERROR(INDEX('Input Data Keuangan'!$B$6:$I$30,$A8,E$6),NA())</f>
        <v>150687.46</v>
      </c>
      <c r="F8">
        <f ca="1">IFERROR(INDEX('Input Data Keuangan'!$B$6:$I$30,$A8,F$6),NA())</f>
        <v>165044.56</v>
      </c>
      <c r="G8">
        <f ca="1">IFERROR(INDEX('Input Data Keuangan'!$B$6:$I$30,$A8,G$6),NA())</f>
        <v>180026.63</v>
      </c>
      <c r="H8" s="3">
        <f ca="1">IFERROR(G8/F8-1,"")</f>
        <v>9.0775909245357722E-2</v>
      </c>
    </row>
    <row r="9" spans="1:9" ht="19.5" customHeight="1" x14ac:dyDescent="0.3">
      <c r="A9">
        <f>MATCH(B9,'Input Data Keuangan'!$B$6:$B$30,0)</f>
        <v>6</v>
      </c>
      <c r="B9" t="str">
        <f>IF('Pengaturan Metrik Utama'!C6="","",'Pengaturan Metrik Utama'!C6)</f>
        <v>LABA BERSIH</v>
      </c>
      <c r="C9">
        <f ca="1">IFERROR(INDEX('Input Data Keuangan'!$B$6:$I$30,$A9,C$6),NA())</f>
        <v>54761.074999999997</v>
      </c>
      <c r="D9">
        <f ca="1">IFERROR(INDEX('Input Data Keuangan'!$B$6:$I$30,$A9,D$6),NA())</f>
        <v>55860.81</v>
      </c>
      <c r="E9">
        <f ca="1">IFERROR(INDEX('Input Data Keuangan'!$B$6:$I$30,$A9,E$6),NA())</f>
        <v>59747.95</v>
      </c>
      <c r="F9">
        <f ca="1">IFERROR(INDEX('Input Data Keuangan'!$B$6:$I$30,$A9,F$6),NA())</f>
        <v>61483.59</v>
      </c>
      <c r="G9">
        <f ca="1">IFERROR(INDEX('Input Data Keuangan'!$B$6:$I$30,$A9,G$6),NA())</f>
        <v>66272.100000000006</v>
      </c>
      <c r="H9" s="3">
        <f t="shared" ref="H9:H12" ca="1" si="0">IFERROR(G9/F9-1,"")</f>
        <v>7.7882732612067906E-2</v>
      </c>
    </row>
    <row r="10" spans="1:9" ht="19.5" customHeight="1" x14ac:dyDescent="0.3">
      <c r="A10">
        <f>MATCH(B10,'Input Data Keuangan'!$B$6:$B$30,0)</f>
        <v>5</v>
      </c>
      <c r="B10" t="str">
        <f>IF('Pengaturan Metrik Utama'!C7="","",'Pengaturan Metrik Utama'!C7)</f>
        <v>BUNGA</v>
      </c>
      <c r="C10">
        <f ca="1">IFERROR(INDEX('Input Data Keuangan'!$B$6:$I$30,$A10,C$6),NA())</f>
        <v>2745.82</v>
      </c>
      <c r="D10">
        <f ca="1">IFERROR(INDEX('Input Data Keuangan'!$B$6:$I$30,$A10,D$6),NA())</f>
        <v>2893.11</v>
      </c>
      <c r="E10">
        <f ca="1">IFERROR(INDEX('Input Data Keuangan'!$B$6:$I$30,$A10,E$6),NA())</f>
        <v>3136.12</v>
      </c>
      <c r="F10">
        <f ca="1">IFERROR(INDEX('Input Data Keuangan'!$B$6:$I$30,$A10,F$6),NA())</f>
        <v>3148.53</v>
      </c>
      <c r="G10">
        <f ca="1">IFERROR(INDEX('Input Data Keuangan'!$B$6:$I$30,$A10,G$6),NA())</f>
        <v>3338.3</v>
      </c>
      <c r="H10" s="3">
        <f t="shared" ca="1" si="0"/>
        <v>6.0272571644545136E-2</v>
      </c>
    </row>
    <row r="11" spans="1:9" ht="19.5" customHeight="1" x14ac:dyDescent="0.3">
      <c r="A11">
        <f>MATCH(B11,'Input Data Keuangan'!$B$6:$B$30,0)</f>
        <v>4</v>
      </c>
      <c r="B11" t="str">
        <f>IF('Pengaturan Metrik Utama'!C8="","",'Pengaturan Metrik Utama'!C8)</f>
        <v>DEPRESIASI</v>
      </c>
      <c r="C11">
        <f ca="1">IFERROR(INDEX('Input Data Keuangan'!$B$6:$I$30,$A11,C$6),NA())</f>
        <v>4517.7700000000004</v>
      </c>
      <c r="D11">
        <f ca="1">IFERROR(INDEX('Input Data Keuangan'!$B$6:$I$30,$A11,D$6),NA())</f>
        <v>4656.92</v>
      </c>
      <c r="E11">
        <f ca="1">IFERROR(INDEX('Input Data Keuangan'!$B$6:$I$30,$A11,E$6),NA())</f>
        <v>4974.21</v>
      </c>
      <c r="F11">
        <f ca="1">IFERROR(INDEX('Input Data Keuangan'!$B$6:$I$30,$A11,F$6),NA())</f>
        <v>5024.1099999999997</v>
      </c>
      <c r="G11">
        <f ca="1">IFERROR(INDEX('Input Data Keuangan'!$B$6:$I$30,$A11,G$6),NA())</f>
        <v>5068.42</v>
      </c>
      <c r="H11" s="3">
        <f t="shared" ca="1" si="0"/>
        <v>8.8194725035877219E-3</v>
      </c>
    </row>
    <row r="12" spans="1:9" ht="19.5" customHeight="1" x14ac:dyDescent="0.3">
      <c r="A12">
        <f>MATCH(B12,'Input Data Keuangan'!$B$6:$B$30,0)</f>
        <v>3</v>
      </c>
      <c r="B12" t="str">
        <f>IF('Pengaturan Metrik Utama'!C9="","",'Pengaturan Metrik Utama'!C9)</f>
        <v>LABA OPERASI</v>
      </c>
      <c r="C12">
        <f ca="1">IFERROR(INDEX('Input Data Keuangan'!$B$6:$I$30,$A12,C$6),NA())</f>
        <v>64207.3</v>
      </c>
      <c r="D12">
        <f ca="1">IFERROR(INDEX('Input Data Keuangan'!$B$6:$I$30,$A12,D$6),NA())</f>
        <v>68857.69</v>
      </c>
      <c r="E12">
        <f ca="1">IFERROR(INDEX('Input Data Keuangan'!$B$6:$I$30,$A12,E$6),NA())</f>
        <v>75643.25</v>
      </c>
      <c r="F12">
        <f ca="1">IFERROR(INDEX('Input Data Keuangan'!$B$6:$I$30,$A12,F$6),NA())</f>
        <v>76755.259999999995</v>
      </c>
      <c r="G12">
        <f ca="1">IFERROR(INDEX('Input Data Keuangan'!$B$6:$I$30,$A12,G$6),NA())</f>
        <v>77317.83</v>
      </c>
      <c r="H12" s="3">
        <f t="shared" ca="1" si="0"/>
        <v>7.3293999655530406E-3</v>
      </c>
    </row>
    <row r="13" spans="1:9" ht="17.25" thickBot="1" x14ac:dyDescent="0.35"/>
    <row r="14" spans="1:9" ht="19.5" thickBot="1" x14ac:dyDescent="0.35">
      <c r="B14" s="7" t="s">
        <v>36</v>
      </c>
      <c r="C14" s="7"/>
      <c r="D14" s="7"/>
      <c r="E14" s="7"/>
      <c r="F14" s="7"/>
      <c r="G14" s="7"/>
      <c r="H14" s="7"/>
    </row>
    <row r="15" spans="1:9" ht="19.5" customHeight="1" x14ac:dyDescent="0.3">
      <c r="A15">
        <f>ROWS($B$15:B15)</f>
        <v>1</v>
      </c>
      <c r="B15" t="str">
        <f>IF('Input Data Keuangan'!B6=0,"",'Input Data Keuangan'!B6)</f>
        <v>PENGHASILAN</v>
      </c>
      <c r="C15">
        <f ca="1">IF(B15="",NA(),IFERROR(INDEX('Input Data Keuangan'!$B$6:$I$30,$A15,C$6),NA()))</f>
        <v>134137.45000000001</v>
      </c>
      <c r="D15">
        <f ca="1">IF(B15="",NA(),IFERROR(INDEX('Input Data Keuangan'!$B$6:$I$30,$A15,D$6),NA()))</f>
        <v>142728.38</v>
      </c>
      <c r="E15">
        <f ca="1">IF(B15="",NA(),IFERROR(INDEX('Input Data Keuangan'!$B$6:$I$30,$A15,E$6),NA()))</f>
        <v>150687.46</v>
      </c>
      <c r="F15">
        <f ca="1">IF(B15="",NA(),IFERROR(INDEX('Input Data Keuangan'!$B$6:$I$30,$A15,F$6),NA()))</f>
        <v>165044.56</v>
      </c>
      <c r="G15">
        <f ca="1">IF(B15="",NA(),IFERROR(INDEX('Input Data Keuangan'!$B$6:$I$30,$A15,G$6),NA()))</f>
        <v>180026.63</v>
      </c>
    </row>
    <row r="16" spans="1:9" ht="19.5" customHeight="1" x14ac:dyDescent="0.3">
      <c r="A16">
        <f>ROWS($B$15:B16)</f>
        <v>2</v>
      </c>
      <c r="B16" t="str">
        <f>IF('Input Data Keuangan'!B7=0,"",'Input Data Keuangan'!B7)</f>
        <v>PENGELUARAN OPERASI</v>
      </c>
      <c r="C16">
        <f ca="1">IF(B16="",NA(),IFERROR(INDEX('Input Data Keuangan'!$B$6:$I$30,$A16,C$6),NA()))</f>
        <v>70962.31</v>
      </c>
      <c r="D16">
        <f ca="1">IF(B16="",NA(),IFERROR(INDEX('Input Data Keuangan'!$B$6:$I$30,$A16,D$6),NA()))</f>
        <v>75924.86</v>
      </c>
      <c r="E16">
        <f ca="1">IF(B16="",NA(),IFERROR(INDEX('Input Data Keuangan'!$B$6:$I$30,$A16,E$6),NA()))</f>
        <v>78901.27</v>
      </c>
      <c r="F16">
        <f ca="1">IF(B16="",NA(),IFERROR(INDEX('Input Data Keuangan'!$B$6:$I$30,$A16,F$6),NA()))</f>
        <v>81674.37</v>
      </c>
      <c r="G16">
        <f ca="1">IF(B16="",NA(),IFERROR(INDEX('Input Data Keuangan'!$B$6:$I$30,$A16,G$6),NA()))</f>
        <v>80883.33</v>
      </c>
    </row>
    <row r="17" spans="1:7" ht="19.5" customHeight="1" x14ac:dyDescent="0.3">
      <c r="A17">
        <f>ROWS($B$15:B17)</f>
        <v>3</v>
      </c>
      <c r="B17" t="str">
        <f>IF('Input Data Keuangan'!B8=0,"",'Input Data Keuangan'!B8)</f>
        <v>LABA OPERASI</v>
      </c>
      <c r="C17">
        <f ca="1">IF(B17="",NA(),IFERROR(INDEX('Input Data Keuangan'!$B$6:$I$30,$A17,C$6),NA()))</f>
        <v>64207.3</v>
      </c>
      <c r="D17">
        <f ca="1">IF(B17="",NA(),IFERROR(INDEX('Input Data Keuangan'!$B$6:$I$30,$A17,D$6),NA()))</f>
        <v>68857.69</v>
      </c>
      <c r="E17">
        <f ca="1">IF(B17="",NA(),IFERROR(INDEX('Input Data Keuangan'!$B$6:$I$30,$A17,E$6),NA()))</f>
        <v>75643.25</v>
      </c>
      <c r="F17">
        <f ca="1">IF(B17="",NA(),IFERROR(INDEX('Input Data Keuangan'!$B$6:$I$30,$A17,F$6),NA()))</f>
        <v>76755.259999999995</v>
      </c>
      <c r="G17">
        <f ca="1">IF(B17="",NA(),IFERROR(INDEX('Input Data Keuangan'!$B$6:$I$30,$A17,G$6),NA()))</f>
        <v>77317.83</v>
      </c>
    </row>
    <row r="18" spans="1:7" ht="19.5" customHeight="1" x14ac:dyDescent="0.3">
      <c r="A18">
        <f>ROWS($B$15:B18)</f>
        <v>4</v>
      </c>
      <c r="B18" t="str">
        <f>IF('Input Data Keuangan'!B9=0,"",'Input Data Keuangan'!B9)</f>
        <v>DEPRESIASI</v>
      </c>
      <c r="C18">
        <f ca="1">IF(B18="",NA(),IFERROR(INDEX('Input Data Keuangan'!$B$6:$I$30,$A18,C$6),NA()))</f>
        <v>4517.7700000000004</v>
      </c>
      <c r="D18">
        <f ca="1">IF(B18="",NA(),IFERROR(INDEX('Input Data Keuangan'!$B$6:$I$30,$A18,D$6),NA()))</f>
        <v>4656.92</v>
      </c>
      <c r="E18">
        <f ca="1">IF(B18="",NA(),IFERROR(INDEX('Input Data Keuangan'!$B$6:$I$30,$A18,E$6),NA()))</f>
        <v>4974.21</v>
      </c>
      <c r="F18">
        <f ca="1">IF(B18="",NA(),IFERROR(INDEX('Input Data Keuangan'!$B$6:$I$30,$A18,F$6),NA()))</f>
        <v>5024.1099999999997</v>
      </c>
      <c r="G18">
        <f ca="1">IF(B18="",NA(),IFERROR(INDEX('Input Data Keuangan'!$B$6:$I$30,$A18,G$6),NA()))</f>
        <v>5068.42</v>
      </c>
    </row>
    <row r="19" spans="1:7" ht="19.5" customHeight="1" x14ac:dyDescent="0.3">
      <c r="A19">
        <f>ROWS($B$15:B19)</f>
        <v>5</v>
      </c>
      <c r="B19" t="str">
        <f>IF('Input Data Keuangan'!B10=0,"",'Input Data Keuangan'!B10)</f>
        <v>BUNGA</v>
      </c>
      <c r="C19">
        <f ca="1">IF(B19="",NA(),IFERROR(INDEX('Input Data Keuangan'!$B$6:$I$30,$A19,C$6),NA()))</f>
        <v>2745.82</v>
      </c>
      <c r="D19">
        <f ca="1">IF(B19="",NA(),IFERROR(INDEX('Input Data Keuangan'!$B$6:$I$30,$A19,D$6),NA()))</f>
        <v>2893.11</v>
      </c>
      <c r="E19">
        <f ca="1">IF(B19="",NA(),IFERROR(INDEX('Input Data Keuangan'!$B$6:$I$30,$A19,E$6),NA()))</f>
        <v>3136.12</v>
      </c>
      <c r="F19">
        <f ca="1">IF(B19="",NA(),IFERROR(INDEX('Input Data Keuangan'!$B$6:$I$30,$A19,F$6),NA()))</f>
        <v>3148.53</v>
      </c>
      <c r="G19">
        <f ca="1">IF(B19="",NA(),IFERROR(INDEX('Input Data Keuangan'!$B$6:$I$30,$A19,G$6),NA()))</f>
        <v>3338.3</v>
      </c>
    </row>
    <row r="20" spans="1:7" ht="19.5" customHeight="1" x14ac:dyDescent="0.3">
      <c r="A20">
        <f>ROWS($B$15:B20)</f>
        <v>6</v>
      </c>
      <c r="B20" t="str">
        <f>IF('Input Data Keuangan'!B11=0,"",'Input Data Keuangan'!B11)</f>
        <v>LABA BERSIH</v>
      </c>
      <c r="C20">
        <f ca="1">IF(B20="",NA(),IFERROR(INDEX('Input Data Keuangan'!$B$6:$I$30,$A20,C$6),NA()))</f>
        <v>54761.074999999997</v>
      </c>
      <c r="D20">
        <f ca="1">IF(B20="",NA(),IFERROR(INDEX('Input Data Keuangan'!$B$6:$I$30,$A20,D$6),NA()))</f>
        <v>55860.81</v>
      </c>
      <c r="E20">
        <f ca="1">IF(B20="",NA(),IFERROR(INDEX('Input Data Keuangan'!$B$6:$I$30,$A20,E$6),NA()))</f>
        <v>59747.95</v>
      </c>
      <c r="F20">
        <f ca="1">IF(B20="",NA(),IFERROR(INDEX('Input Data Keuangan'!$B$6:$I$30,$A20,F$6),NA()))</f>
        <v>61483.59</v>
      </c>
      <c r="G20">
        <f ca="1">IF(B20="",NA(),IFERROR(INDEX('Input Data Keuangan'!$B$6:$I$30,$A20,G$6),NA()))</f>
        <v>66272.100000000006</v>
      </c>
    </row>
    <row r="21" spans="1:7" ht="19.5" customHeight="1" x14ac:dyDescent="0.3">
      <c r="A21">
        <f>ROWS($B$15:B21)</f>
        <v>7</v>
      </c>
      <c r="B21" t="str">
        <f>IF('Input Data Keuangan'!B12=0,"",'Input Data Keuangan'!B12)</f>
        <v>PAJAK</v>
      </c>
      <c r="C21">
        <f ca="1">IF(B21="",NA(),IFERROR(INDEX('Input Data Keuangan'!$B$6:$I$30,$A21,C$6),NA()))</f>
        <v>23920.54</v>
      </c>
      <c r="D21">
        <f ca="1">IF(B21="",NA(),IFERROR(INDEX('Input Data Keuangan'!$B$6:$I$30,$A21,D$6),NA()))</f>
        <v>25576.74</v>
      </c>
      <c r="E21">
        <f ca="1">IF(B21="",NA(),IFERROR(INDEX('Input Data Keuangan'!$B$6:$I$30,$A21,E$6),NA()))</f>
        <v>27498.86</v>
      </c>
      <c r="F21">
        <f ca="1">IF(B21="",NA(),IFERROR(INDEX('Input Data Keuangan'!$B$6:$I$30,$A21,F$6),NA()))</f>
        <v>28335.67</v>
      </c>
      <c r="G21">
        <f ca="1">IF(B21="",NA(),IFERROR(INDEX('Input Data Keuangan'!$B$6:$I$30,$A21,G$6),NA()))</f>
        <v>29424.53</v>
      </c>
    </row>
    <row r="22" spans="1:7" ht="19.5" customHeight="1" x14ac:dyDescent="0.3">
      <c r="A22">
        <f>ROWS($B$15:B22)</f>
        <v>8</v>
      </c>
      <c r="B22" t="str">
        <f>IF('Input Data Keuangan'!B13=0,"",'Input Data Keuangan'!B13)</f>
        <v>LABA SETELAH PAJAK</v>
      </c>
      <c r="C22">
        <f ca="1">IF(B22="",NA(),IFERROR(INDEX('Input Data Keuangan'!$B$6:$I$30,$A22,C$6),NA()))</f>
        <v>34943.49</v>
      </c>
      <c r="D22">
        <f ca="1">IF(B22="",NA(),IFERROR(INDEX('Input Data Keuangan'!$B$6:$I$30,$A22,D$6),NA()))</f>
        <v>38418.53</v>
      </c>
      <c r="E22">
        <f ca="1">IF(B22="",NA(),IFERROR(INDEX('Input Data Keuangan'!$B$6:$I$30,$A22,E$6),NA()))</f>
        <v>39895.050000000003</v>
      </c>
      <c r="F22">
        <f ca="1">IF(B22="",NA(),IFERROR(INDEX('Input Data Keuangan'!$B$6:$I$30,$A22,F$6),NA()))</f>
        <v>40607.730000000003</v>
      </c>
      <c r="G22">
        <f ca="1">IF(B22="",NA(),IFERROR(INDEX('Input Data Keuangan'!$B$6:$I$30,$A22,G$6),NA()))</f>
        <v>42438.2</v>
      </c>
    </row>
    <row r="23" spans="1:7" ht="19.5" customHeight="1" x14ac:dyDescent="0.3">
      <c r="A23">
        <f>ROWS($B$15:B23)</f>
        <v>9</v>
      </c>
      <c r="B23" t="str">
        <f>IF('Input Data Keuangan'!B14=0,"",'Input Data Keuangan'!B14)</f>
        <v>METRIK 1</v>
      </c>
      <c r="C23">
        <f ca="1">IF(B23="",NA(),IFERROR(INDEX('Input Data Keuangan'!$B$6:$I$30,$A23,C$6),NA()))</f>
        <v>12.81</v>
      </c>
      <c r="D23">
        <f ca="1">IF(B23="",NA(),IFERROR(INDEX('Input Data Keuangan'!$B$6:$I$30,$A23,D$6),NA()))</f>
        <v>13.78</v>
      </c>
      <c r="E23">
        <f ca="1">IF(B23="",NA(),IFERROR(INDEX('Input Data Keuangan'!$B$6:$I$30,$A23,E$6),NA()))</f>
        <v>14.29</v>
      </c>
      <c r="F23">
        <f ca="1">IF(B23="",NA(),IFERROR(INDEX('Input Data Keuangan'!$B$6:$I$30,$A23,F$6),NA()))</f>
        <v>15.57</v>
      </c>
      <c r="G23">
        <f ca="1">IF(B23="",NA(),IFERROR(INDEX('Input Data Keuangan'!$B$6:$I$30,$A23,G$6),NA()))</f>
        <v>16.78</v>
      </c>
    </row>
    <row r="24" spans="1:7" ht="19.5" customHeight="1" x14ac:dyDescent="0.3">
      <c r="A24">
        <f>ROWS($B$15:B24)</f>
        <v>10</v>
      </c>
      <c r="B24" t="str">
        <f>IF('Input Data Keuangan'!B15=0,"",'Input Data Keuangan'!B15)</f>
        <v>METRIK 2</v>
      </c>
      <c r="C24">
        <f ca="1">IF(B24="",NA(),IFERROR(INDEX('Input Data Keuangan'!$B$6:$I$30,$A24,C$6),NA()))</f>
        <v>18.59</v>
      </c>
      <c r="D24">
        <f ca="1">IF(B24="",NA(),IFERROR(INDEX('Input Data Keuangan'!$B$6:$I$30,$A24,D$6),NA()))</f>
        <v>19.22</v>
      </c>
      <c r="E24">
        <f ca="1">IF(B24="",NA(),IFERROR(INDEX('Input Data Keuangan'!$B$6:$I$30,$A24,E$6),NA()))</f>
        <v>20.170000000000002</v>
      </c>
      <c r="F24">
        <f ca="1">IF(B24="",NA(),IFERROR(INDEX('Input Data Keuangan'!$B$6:$I$30,$A24,F$6),NA()))</f>
        <v>20.48</v>
      </c>
      <c r="G24">
        <f ca="1">IF(B24="",NA(),IFERROR(INDEX('Input Data Keuangan'!$B$6:$I$30,$A24,G$6),NA()))</f>
        <v>21.84</v>
      </c>
    </row>
    <row r="25" spans="1:7" ht="19.5" customHeight="1" x14ac:dyDescent="0.3">
      <c r="A25">
        <f>ROWS($B$15:B25)</f>
        <v>11</v>
      </c>
      <c r="B25" t="str">
        <f>IF('Input Data Keuangan'!B16=0,"",'Input Data Keuangan'!B16)</f>
        <v>METRIK 3</v>
      </c>
      <c r="C25">
        <f ca="1">IF(B25="",NA(),IFERROR(INDEX('Input Data Keuangan'!$B$6:$I$30,$A25,C$6),NA()))</f>
        <v>20.55</v>
      </c>
      <c r="D25">
        <f ca="1">IF(B25="",NA(),IFERROR(INDEX('Input Data Keuangan'!$B$6:$I$30,$A25,D$6),NA()))</f>
        <v>21.87</v>
      </c>
      <c r="E25">
        <f ca="1">IF(B25="",NA(),IFERROR(INDEX('Input Data Keuangan'!$B$6:$I$30,$A25,E$6),NA()))</f>
        <v>23.19</v>
      </c>
      <c r="F25">
        <f ca="1">IF(B25="",NA(),IFERROR(INDEX('Input Data Keuangan'!$B$6:$I$30,$A25,F$6),NA()))</f>
        <v>24.67</v>
      </c>
      <c r="G25">
        <f ca="1">IF(B25="",NA(),IFERROR(INDEX('Input Data Keuangan'!$B$6:$I$30,$A25,G$6),NA()))</f>
        <v>26.39</v>
      </c>
    </row>
    <row r="26" spans="1:7" ht="19.5" customHeight="1" x14ac:dyDescent="0.3">
      <c r="A26">
        <f>ROWS($B$15:B26)</f>
        <v>12</v>
      </c>
      <c r="B26" t="str">
        <f>IF('Input Data Keuangan'!B17=0,"",'Input Data Keuangan'!B17)</f>
        <v>METRIK 4</v>
      </c>
      <c r="C26">
        <f ca="1">IF(B26="",NA(),IFERROR(INDEX('Input Data Keuangan'!$B$6:$I$30,$A26,C$6),NA()))</f>
        <v>12.21</v>
      </c>
      <c r="D26">
        <f ca="1">IF(B26="",NA(),IFERROR(INDEX('Input Data Keuangan'!$B$6:$I$30,$A26,D$6),NA()))</f>
        <v>12.59</v>
      </c>
      <c r="E26">
        <f ca="1">IF(B26="",NA(),IFERROR(INDEX('Input Data Keuangan'!$B$6:$I$30,$A26,E$6),NA()))</f>
        <v>13.7</v>
      </c>
      <c r="F26">
        <f ca="1">IF(B26="",NA(),IFERROR(INDEX('Input Data Keuangan'!$B$6:$I$30,$A26,F$6),NA()))</f>
        <v>13.76</v>
      </c>
      <c r="G26">
        <f ca="1">IF(B26="",NA(),IFERROR(INDEX('Input Data Keuangan'!$B$6:$I$30,$A26,G$6),NA()))</f>
        <v>14.59</v>
      </c>
    </row>
    <row r="27" spans="1:7" ht="19.5" customHeight="1" x14ac:dyDescent="0.3">
      <c r="A27">
        <f>ROWS($B$15:B27)</f>
        <v>13</v>
      </c>
      <c r="B27" t="str">
        <f>IF('Input Data Keuangan'!B18=0,"",'Input Data Keuangan'!B18)</f>
        <v>METRIK 5</v>
      </c>
      <c r="C27">
        <f ca="1">IF(B27="",NA(),IFERROR(INDEX('Input Data Keuangan'!$B$6:$I$30,$A27,C$6),NA()))</f>
        <v>0.79</v>
      </c>
      <c r="D27">
        <f ca="1">IF(B27="",NA(),IFERROR(INDEX('Input Data Keuangan'!$B$6:$I$30,$A27,D$6),NA()))</f>
        <v>0.85</v>
      </c>
      <c r="E27">
        <f ca="1">IF(B27="",NA(),IFERROR(INDEX('Input Data Keuangan'!$B$6:$I$30,$A27,E$6),NA()))</f>
        <v>0.89</v>
      </c>
      <c r="F27">
        <f ca="1">IF(B27="",NA(),IFERROR(INDEX('Input Data Keuangan'!$B$6:$I$30,$A27,F$6),NA()))</f>
        <v>0.91</v>
      </c>
      <c r="G27">
        <f ca="1">IF(B27="",NA(),IFERROR(INDEX('Input Data Keuangan'!$B$6:$I$30,$A27,G$6),NA()))</f>
        <v>1</v>
      </c>
    </row>
    <row r="28" spans="1:7" ht="19.5" customHeight="1" x14ac:dyDescent="0.3">
      <c r="A28">
        <f>ROWS($B$15:B28)</f>
        <v>14</v>
      </c>
      <c r="B28" t="str">
        <f>IF('Input Data Keuangan'!B19=0,"",'Input Data Keuangan'!B19)</f>
        <v>METRIK 6</v>
      </c>
      <c r="C28">
        <f ca="1">IF(B28="",NA(),IFERROR(INDEX('Input Data Keuangan'!$B$6:$I$30,$A28,C$6),NA()))</f>
        <v>0.25</v>
      </c>
      <c r="D28">
        <f ca="1">IF(B28="",NA(),IFERROR(INDEX('Input Data Keuangan'!$B$6:$I$30,$A28,D$6),NA()))</f>
        <v>0.27</v>
      </c>
      <c r="E28">
        <f ca="1">IF(B28="",NA(),IFERROR(INDEX('Input Data Keuangan'!$B$6:$I$30,$A28,E$6),NA()))</f>
        <v>0.28000000000000003</v>
      </c>
      <c r="F28">
        <f ca="1">IF(B28="",NA(),IFERROR(INDEX('Input Data Keuangan'!$B$6:$I$30,$A28,F$6),NA()))</f>
        <v>0.28999999999999998</v>
      </c>
      <c r="G28">
        <f ca="1">IF(B28="",NA(),IFERROR(INDEX('Input Data Keuangan'!$B$6:$I$30,$A28,G$6),NA()))</f>
        <v>0.3</v>
      </c>
    </row>
    <row r="29" spans="1:7" ht="19.5" customHeight="1" x14ac:dyDescent="0.3">
      <c r="A29">
        <f>ROWS($B$15:B29)</f>
        <v>15</v>
      </c>
      <c r="B29" t="str">
        <f>IF('Input Data Keuangan'!B20=0,"",'Input Data Keuangan'!B20)</f>
        <v/>
      </c>
      <c r="C29" t="e">
        <f>IF(B29="",NA(),IFERROR(INDEX('Input Data Keuangan'!$B$6:$I$30,$A29,C$6),NA()))</f>
        <v>#N/A</v>
      </c>
      <c r="D29" t="e">
        <f>IF(B29="",NA(),IFERROR(INDEX('Input Data Keuangan'!$B$6:$I$30,$A29,D$6),NA()))</f>
        <v>#N/A</v>
      </c>
      <c r="E29" t="e">
        <f>IF(B29="",NA(),IFERROR(INDEX('Input Data Keuangan'!$B$6:$I$30,$A29,E$6),NA()))</f>
        <v>#N/A</v>
      </c>
      <c r="F29" t="e">
        <f>IF(B29="",NA(),IFERROR(INDEX('Input Data Keuangan'!$B$6:$I$30,$A29,F$6),NA()))</f>
        <v>#N/A</v>
      </c>
      <c r="G29" t="e">
        <f>IF(B29="",NA(),IFERROR(INDEX('Input Data Keuangan'!$B$6:$I$30,$A29,G$6),NA()))</f>
        <v>#N/A</v>
      </c>
    </row>
    <row r="30" spans="1:7" ht="19.5" customHeight="1" x14ac:dyDescent="0.3">
      <c r="A30">
        <f>ROWS($B$15:B30)</f>
        <v>16</v>
      </c>
      <c r="B30" t="str">
        <f>IF('Input Data Keuangan'!B21=0,"",'Input Data Keuangan'!B21)</f>
        <v/>
      </c>
      <c r="C30" t="e">
        <f>IF(B30="",NA(),IFERROR(INDEX('Input Data Keuangan'!$B$6:$I$30,$A30,C$6),NA()))</f>
        <v>#N/A</v>
      </c>
      <c r="D30" t="e">
        <f>IF(B30="",NA(),IFERROR(INDEX('Input Data Keuangan'!$B$6:$I$30,$A30,D$6),NA()))</f>
        <v>#N/A</v>
      </c>
      <c r="E30" t="e">
        <f>IF(B30="",NA(),IFERROR(INDEX('Input Data Keuangan'!$B$6:$I$30,$A30,E$6),NA()))</f>
        <v>#N/A</v>
      </c>
      <c r="F30" t="e">
        <f>IF(B30="",NA(),IFERROR(INDEX('Input Data Keuangan'!$B$6:$I$30,$A30,F$6),NA()))</f>
        <v>#N/A</v>
      </c>
      <c r="G30" t="e">
        <f>IF(B30="",NA(),IFERROR(INDEX('Input Data Keuangan'!$B$6:$I$30,$A30,G$6),NA()))</f>
        <v>#N/A</v>
      </c>
    </row>
    <row r="31" spans="1:7" ht="19.5" customHeight="1" x14ac:dyDescent="0.3">
      <c r="A31">
        <f>ROWS($B$15:B31)</f>
        <v>17</v>
      </c>
      <c r="B31" t="str">
        <f>IF('Input Data Keuangan'!B22=0,"",'Input Data Keuangan'!B22)</f>
        <v/>
      </c>
      <c r="C31" t="e">
        <f>IF(B31="",NA(),IFERROR(INDEX('Input Data Keuangan'!$B$6:$I$30,$A31,C$6),NA()))</f>
        <v>#N/A</v>
      </c>
      <c r="D31" t="e">
        <f>IF(B31="",NA(),IFERROR(INDEX('Input Data Keuangan'!$B$6:$I$30,$A31,D$6),NA()))</f>
        <v>#N/A</v>
      </c>
      <c r="E31" t="e">
        <f>IF(B31="",NA(),IFERROR(INDEX('Input Data Keuangan'!$B$6:$I$30,$A31,E$6),NA()))</f>
        <v>#N/A</v>
      </c>
      <c r="F31" t="e">
        <f>IF(B31="",NA(),IFERROR(INDEX('Input Data Keuangan'!$B$6:$I$30,$A31,F$6),NA()))</f>
        <v>#N/A</v>
      </c>
      <c r="G31" t="e">
        <f>IF(B31="",NA(),IFERROR(INDEX('Input Data Keuangan'!$B$6:$I$30,$A31,G$6),NA()))</f>
        <v>#N/A</v>
      </c>
    </row>
    <row r="32" spans="1:7" ht="19.5" customHeight="1" x14ac:dyDescent="0.3">
      <c r="A32">
        <f>ROWS($B$15:B32)</f>
        <v>18</v>
      </c>
      <c r="B32" t="str">
        <f>IF('Input Data Keuangan'!B23=0,"",'Input Data Keuangan'!B23)</f>
        <v/>
      </c>
      <c r="C32" t="e">
        <f>IF(B32="",NA(),IFERROR(INDEX('Input Data Keuangan'!$B$6:$I$30,$A32,C$6),NA()))</f>
        <v>#N/A</v>
      </c>
      <c r="D32" t="e">
        <f>IF(B32="",NA(),IFERROR(INDEX('Input Data Keuangan'!$B$6:$I$30,$A32,D$6),NA()))</f>
        <v>#N/A</v>
      </c>
      <c r="E32" t="e">
        <f>IF(B32="",NA(),IFERROR(INDEX('Input Data Keuangan'!$B$6:$I$30,$A32,E$6),NA()))</f>
        <v>#N/A</v>
      </c>
      <c r="F32" t="e">
        <f>IF(B32="",NA(),IFERROR(INDEX('Input Data Keuangan'!$B$6:$I$30,$A32,F$6),NA()))</f>
        <v>#N/A</v>
      </c>
      <c r="G32" t="e">
        <f>IF(B32="",NA(),IFERROR(INDEX('Input Data Keuangan'!$B$6:$I$30,$A32,G$6),NA()))</f>
        <v>#N/A</v>
      </c>
    </row>
    <row r="33" spans="1:7" ht="19.5" customHeight="1" x14ac:dyDescent="0.3">
      <c r="A33">
        <f>ROWS($B$15:B33)</f>
        <v>19</v>
      </c>
      <c r="B33" t="str">
        <f>IF('Input Data Keuangan'!B24=0,"",'Input Data Keuangan'!B24)</f>
        <v/>
      </c>
      <c r="C33" t="e">
        <f>IF(B33="",NA(),IFERROR(INDEX('Input Data Keuangan'!$B$6:$I$30,$A33,C$6),NA()))</f>
        <v>#N/A</v>
      </c>
      <c r="D33" t="e">
        <f>IF(B33="",NA(),IFERROR(INDEX('Input Data Keuangan'!$B$6:$I$30,$A33,D$6),NA()))</f>
        <v>#N/A</v>
      </c>
      <c r="E33" t="e">
        <f>IF(B33="",NA(),IFERROR(INDEX('Input Data Keuangan'!$B$6:$I$30,$A33,E$6),NA()))</f>
        <v>#N/A</v>
      </c>
      <c r="F33" t="e">
        <f>IF(B33="",NA(),IFERROR(INDEX('Input Data Keuangan'!$B$6:$I$30,$A33,F$6),NA()))</f>
        <v>#N/A</v>
      </c>
      <c r="G33" t="e">
        <f>IF(B33="",NA(),IFERROR(INDEX('Input Data Keuangan'!$B$6:$I$30,$A33,G$6),NA()))</f>
        <v>#N/A</v>
      </c>
    </row>
    <row r="34" spans="1:7" ht="19.5" customHeight="1" x14ac:dyDescent="0.3">
      <c r="A34">
        <f>ROWS($B$15:B34)</f>
        <v>20</v>
      </c>
      <c r="B34" t="str">
        <f>IF('Input Data Keuangan'!B25=0,"",'Input Data Keuangan'!B25)</f>
        <v/>
      </c>
      <c r="C34" t="e">
        <f>IF(B34="",NA(),IFERROR(INDEX('Input Data Keuangan'!$B$6:$I$30,$A34,C$6),NA()))</f>
        <v>#N/A</v>
      </c>
      <c r="D34" t="e">
        <f>IF(B34="",NA(),IFERROR(INDEX('Input Data Keuangan'!$B$6:$I$30,$A34,D$6),NA()))</f>
        <v>#N/A</v>
      </c>
      <c r="E34" t="e">
        <f>IF(B34="",NA(),IFERROR(INDEX('Input Data Keuangan'!$B$6:$I$30,$A34,E$6),NA()))</f>
        <v>#N/A</v>
      </c>
      <c r="F34" t="e">
        <f>IF(B34="",NA(),IFERROR(INDEX('Input Data Keuangan'!$B$6:$I$30,$A34,F$6),NA()))</f>
        <v>#N/A</v>
      </c>
      <c r="G34" t="e">
        <f>IF(B34="",NA(),IFERROR(INDEX('Input Data Keuangan'!$B$6:$I$30,$A34,G$6),NA()))</f>
        <v>#N/A</v>
      </c>
    </row>
    <row r="35" spans="1:7" ht="19.5" customHeight="1" x14ac:dyDescent="0.3">
      <c r="A35">
        <f>ROWS($B$15:B35)</f>
        <v>21</v>
      </c>
      <c r="B35" t="str">
        <f>IF('Input Data Keuangan'!B26=0,"",'Input Data Keuangan'!B26)</f>
        <v/>
      </c>
      <c r="C35" t="e">
        <f>IF(B35="",NA(),IFERROR(INDEX('Input Data Keuangan'!$B$6:$I$30,$A35,C$6),NA()))</f>
        <v>#N/A</v>
      </c>
      <c r="D35" t="e">
        <f>IF(B35="",NA(),IFERROR(INDEX('Input Data Keuangan'!$B$6:$I$30,$A35,D$6),NA()))</f>
        <v>#N/A</v>
      </c>
      <c r="E35" t="e">
        <f>IF(B35="",NA(),IFERROR(INDEX('Input Data Keuangan'!$B$6:$I$30,$A35,E$6),NA()))</f>
        <v>#N/A</v>
      </c>
      <c r="F35" t="e">
        <f>IF(B35="",NA(),IFERROR(INDEX('Input Data Keuangan'!$B$6:$I$30,$A35,F$6),NA()))</f>
        <v>#N/A</v>
      </c>
      <c r="G35" t="e">
        <f>IF(B35="",NA(),IFERROR(INDEX('Input Data Keuangan'!$B$6:$I$30,$A35,G$6),NA()))</f>
        <v>#N/A</v>
      </c>
    </row>
    <row r="36" spans="1:7" ht="19.5" customHeight="1" x14ac:dyDescent="0.3">
      <c r="A36">
        <f>ROWS($B$15:B36)</f>
        <v>22</v>
      </c>
      <c r="B36" t="str">
        <f>IF('Input Data Keuangan'!B27=0,"",'Input Data Keuangan'!B27)</f>
        <v/>
      </c>
      <c r="C36" t="e">
        <f>IF(B36="",NA(),IFERROR(INDEX('Input Data Keuangan'!$B$6:$I$30,$A36,C$6),NA()))</f>
        <v>#N/A</v>
      </c>
      <c r="D36" t="e">
        <f>IF(B36="",NA(),IFERROR(INDEX('Input Data Keuangan'!$B$6:$I$30,$A36,D$6),NA()))</f>
        <v>#N/A</v>
      </c>
      <c r="E36" t="e">
        <f>IF(B36="",NA(),IFERROR(INDEX('Input Data Keuangan'!$B$6:$I$30,$A36,E$6),NA()))</f>
        <v>#N/A</v>
      </c>
      <c r="F36" t="e">
        <f>IF(B36="",NA(),IFERROR(INDEX('Input Data Keuangan'!$B$6:$I$30,$A36,F$6),NA()))</f>
        <v>#N/A</v>
      </c>
      <c r="G36" t="e">
        <f>IF(B36="",NA(),IFERROR(INDEX('Input Data Keuangan'!$B$6:$I$30,$A36,G$6),NA()))</f>
        <v>#N/A</v>
      </c>
    </row>
    <row r="37" spans="1:7" ht="19.5" customHeight="1" x14ac:dyDescent="0.3">
      <c r="A37">
        <f>ROWS($B$15:B37)</f>
        <v>23</v>
      </c>
      <c r="B37" t="str">
        <f>IF('Input Data Keuangan'!B28=0,"",'Input Data Keuangan'!B28)</f>
        <v/>
      </c>
      <c r="C37" t="e">
        <f>IF(B37="",NA(),IFERROR(INDEX('Input Data Keuangan'!$B$6:$I$30,$A37,C$6),NA()))</f>
        <v>#N/A</v>
      </c>
      <c r="D37" t="e">
        <f>IF(B37="",NA(),IFERROR(INDEX('Input Data Keuangan'!$B$6:$I$30,$A37,D$6),NA()))</f>
        <v>#N/A</v>
      </c>
      <c r="E37" t="e">
        <f>IF(B37="",NA(),IFERROR(INDEX('Input Data Keuangan'!$B$6:$I$30,$A37,E$6),NA()))</f>
        <v>#N/A</v>
      </c>
      <c r="F37" t="e">
        <f>IF(B37="",NA(),IFERROR(INDEX('Input Data Keuangan'!$B$6:$I$30,$A37,F$6),NA()))</f>
        <v>#N/A</v>
      </c>
      <c r="G37" t="e">
        <f>IF(B37="",NA(),IFERROR(INDEX('Input Data Keuangan'!$B$6:$I$30,$A37,G$6),NA()))</f>
        <v>#N/A</v>
      </c>
    </row>
    <row r="38" spans="1:7" ht="19.5" customHeight="1" x14ac:dyDescent="0.3">
      <c r="A38">
        <f>ROWS($B$15:B38)</f>
        <v>24</v>
      </c>
      <c r="B38" t="str">
        <f>IF('Input Data Keuangan'!B29=0,"",'Input Data Keuangan'!B29)</f>
        <v/>
      </c>
      <c r="C38" t="e">
        <f>IF(B38="",NA(),IFERROR(INDEX('Input Data Keuangan'!$B$6:$I$30,$A38,C$6),NA()))</f>
        <v>#N/A</v>
      </c>
      <c r="D38" t="e">
        <f>IF(B38="",NA(),IFERROR(INDEX('Input Data Keuangan'!$B$6:$I$30,$A38,D$6),NA()))</f>
        <v>#N/A</v>
      </c>
      <c r="E38" t="e">
        <f>IF(B38="",NA(),IFERROR(INDEX('Input Data Keuangan'!$B$6:$I$30,$A38,E$6),NA()))</f>
        <v>#N/A</v>
      </c>
      <c r="F38" t="e">
        <f>IF(B38="",NA(),IFERROR(INDEX('Input Data Keuangan'!$B$6:$I$30,$A38,F$6),NA()))</f>
        <v>#N/A</v>
      </c>
      <c r="G38" t="e">
        <f>IF(B38="",NA(),IFERROR(INDEX('Input Data Keuangan'!$B$6:$I$30,$A38,G$6),NA()))</f>
        <v>#N/A</v>
      </c>
    </row>
    <row r="39" spans="1:7" ht="19.5" customHeight="1" x14ac:dyDescent="0.3">
      <c r="A39">
        <f>ROWS($B$15:B39)</f>
        <v>25</v>
      </c>
      <c r="B39" t="str">
        <f>IF('Input Data Keuangan'!B30=0,"",'Input Data Keuangan'!B30)</f>
        <v/>
      </c>
      <c r="C39" t="e">
        <f>IF(B39="",NA(),IFERROR(INDEX('Input Data Keuangan'!$B$6:$I$30,$A39,C$6),NA()))</f>
        <v>#N/A</v>
      </c>
      <c r="D39" t="e">
        <f>IF(B39="",NA(),IFERROR(INDEX('Input Data Keuangan'!$B$6:$I$30,$A39,D$6),NA()))</f>
        <v>#N/A</v>
      </c>
      <c r="E39" t="e">
        <f>IF(B39="",NA(),IFERROR(INDEX('Input Data Keuangan'!$B$6:$I$30,$A39,E$6),NA()))</f>
        <v>#N/A</v>
      </c>
      <c r="F39" t="e">
        <f>IF(B39="",NA(),IFERROR(INDEX('Input Data Keuangan'!$B$6:$I$30,$A39,F$6),NA()))</f>
        <v>#N/A</v>
      </c>
      <c r="G39" t="e">
        <f>IF(B39="",NA(),IFERROR(INDEX('Input Data Keuangan'!$B$6:$I$30,$A39,G$6),NA()))</f>
        <v>#N/A</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Lembar kerja</vt:lpstr>
      </vt:variant>
      <vt:variant>
        <vt:i4>4</vt:i4>
      </vt:variant>
      <vt:variant>
        <vt:lpstr>Rentang Bernama</vt:lpstr>
      </vt:variant>
      <vt:variant>
        <vt:i4>3</vt:i4>
      </vt:variant>
    </vt:vector>
  </HeadingPairs>
  <TitlesOfParts>
    <vt:vector size="7" baseType="lpstr">
      <vt:lpstr>Laporan Keuangan</vt:lpstr>
      <vt:lpstr>Input Data Keuangan</vt:lpstr>
      <vt:lpstr>Pengaturan Metrik Utama</vt:lpstr>
      <vt:lpstr>Perhitungan</vt:lpstr>
      <vt:lpstr>'Laporan Keuangan'!Print_Area</vt:lpstr>
      <vt:lpstr>Tahun</vt:lpstr>
      <vt:lpstr>TahunDipilih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2018-03-21T12:46:39Z</dcterms:created>
  <dcterms:modified xsi:type="dcterms:W3CDTF">2019-05-21T12:28:12Z</dcterms:modified>
</cp:coreProperties>
</file>