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id-ID\"/>
    </mc:Choice>
  </mc:AlternateContent>
  <xr:revisionPtr revIDLastSave="0" documentId="13_ncr:1_{4CF3CE09-EDD8-4B81-BA15-5285F8EC01A2}" xr6:coauthVersionLast="43" xr6:coauthVersionMax="43" xr10:uidLastSave="{00000000-0000-0000-0000-000000000000}"/>
  <bookViews>
    <workbookView xWindow="-120" yWindow="-120" windowWidth="28890" windowHeight="14310" xr2:uid="{00000000-000D-0000-FFFF-FFFF00000000}"/>
  </bookViews>
  <sheets>
    <sheet name="Kalkulator Pinjaman" sheetId="1" r:id="rId1"/>
  </sheets>
  <definedNames>
    <definedName name="AngsuranBulananGabungan">PinjamanPerguruanTinggi[[#Totals],[Angsuran Bulanan Saat Ini]]</definedName>
    <definedName name="MulaiPengembalianPinjaman">'Kalkulator Pinjaman'!$K$2</definedName>
    <definedName name="PengembalianPinjamanGabungan">'Kalkulator Pinjaman'!$L$18</definedName>
    <definedName name="PerkiraanGajiBulanan">'Kalkulator Pinjaman'!$L$20</definedName>
    <definedName name="PerkiraanGajiTahunan">'Kalkulator Pinjaman'!$F$2</definedName>
    <definedName name="PersenDiAtasDiBawah">IF(PinjamanPerguruanTinggi[[#Totals],[Pembayaran Terjadwal]]/PerkiraanGajiBulanan&gt;=0.08,"di atas","di bawah")</definedName>
    <definedName name="PersentasePenghasilan">PinjamanPerguruanTinggi[[#Totals],[Pembayaran Terjadwal]]/PerkiraanGajiBulanan</definedName>
    <definedName name="PersentasePenghasilanBulanan">PinjamanPerguruanTinggi[[#Totals],[Angsuran Bulanan Saat Ini]]/PerkiraanGajiBulanan</definedName>
    <definedName name="PinjamanMulaiHariIni">IF(MulaiPengembalianPinjaman&lt;TODAY(),TRUE,FALSE)</definedName>
    <definedName name="_xlnm.Print_Titles" localSheetId="0">'Kalkulator Pinjaman'!$8:$9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 i="1" l="1"/>
  <c r="F10" i="1"/>
  <c r="F11" i="1" l="1"/>
  <c r="I10" i="1" l="1"/>
  <c r="I15" i="1" l="1"/>
  <c r="I11" i="1"/>
  <c r="I13" i="1"/>
  <c r="I12" i="1"/>
  <c r="I14" i="1"/>
  <c r="H12" i="1"/>
  <c r="H13" i="1"/>
  <c r="K12" i="1"/>
  <c r="J12" i="1" s="1"/>
  <c r="K13" i="1"/>
  <c r="L13" i="1" s="1"/>
  <c r="H14" i="1"/>
  <c r="K14" i="1"/>
  <c r="J14" i="1" s="1"/>
  <c r="H15" i="1"/>
  <c r="K15" i="1"/>
  <c r="J15" i="1" s="1"/>
  <c r="L20" i="1"/>
  <c r="E17" i="1"/>
  <c r="D17" i="1"/>
  <c r="D16" i="1"/>
  <c r="K11" i="1"/>
  <c r="L11" i="1" s="1"/>
  <c r="H11" i="1"/>
  <c r="K10" i="1"/>
  <c r="J10" i="1" s="1"/>
  <c r="H10" i="1"/>
  <c r="L14" i="1" l="1"/>
  <c r="L12" i="1"/>
  <c r="J11" i="1"/>
  <c r="L15" i="1"/>
  <c r="J13" i="1"/>
  <c r="I16" i="1"/>
  <c r="E6" i="1" s="1"/>
  <c r="L10" i="1"/>
  <c r="K16" i="1"/>
  <c r="L5" i="1" s="1"/>
  <c r="E5" i="1" l="1"/>
  <c r="L6" i="1"/>
  <c r="J17" i="1"/>
  <c r="J16" i="1"/>
  <c r="L18" i="1" s="1"/>
  <c r="L17" i="1"/>
  <c r="L16" i="1"/>
</calcChain>
</file>

<file path=xl/sharedStrings.xml><?xml version="1.0" encoding="utf-8"?>
<sst xmlns="http://schemas.openxmlformats.org/spreadsheetml/2006/main" count="32" uniqueCount="32">
  <si>
    <t>KALKULATOR PINJAMAN PERGURUAN TINGGI</t>
  </si>
  <si>
    <r>
      <t xml:space="preserve"> Disarankan agar total pengembalian bulanan pinjaman mahasiswa </t>
    </r>
    <r>
      <rPr>
        <b/>
        <sz val="16"/>
        <color theme="6" tint="-0.499984740745262"/>
        <rFont val="Calibri"/>
        <family val="2"/>
        <scheme val="minor"/>
      </rPr>
      <t>tidak lebih dari 8%</t>
    </r>
    <r>
      <rPr>
        <sz val="16"/>
        <color theme="6" tint="-0.499984740745262"/>
        <rFont val="Calibri"/>
        <family val="2"/>
        <scheme val="minor"/>
      </rPr>
      <t xml:space="preserve"> gaji tahunan tahun pertama.</t>
    </r>
  </si>
  <si>
    <t>Gabungan angsuran bulanan saat ini adalah:</t>
  </si>
  <si>
    <t>Persentase dari penghasilan bulanan saat ini:</t>
  </si>
  <si>
    <t>DETAIL PINJAMAN UMUM</t>
  </si>
  <si>
    <t>No. Pinjaman</t>
  </si>
  <si>
    <t>10998M88</t>
  </si>
  <si>
    <t>20987N87</t>
  </si>
  <si>
    <t>Total</t>
  </si>
  <si>
    <t>Rata-Rata</t>
  </si>
  <si>
    <t>Total Pengembalian Pinjaman Gabungan:</t>
  </si>
  <si>
    <t>Perkiraan Penghasilan Bulanan Setelah Lulus:</t>
  </si>
  <si>
    <t>Peminjam</t>
  </si>
  <si>
    <t>Peminjam 1</t>
  </si>
  <si>
    <t>Peminjam 2</t>
  </si>
  <si>
    <t>Panah kanan segitiga yang mengarahkan ke Perkiraan Gaji Tahunan ada di sel ini.</t>
  </si>
  <si>
    <t>Jumlah Pinjaman</t>
  </si>
  <si>
    <t>Suku Bunga
Tahunan</t>
  </si>
  <si>
    <t>Perkiraan Gaji Tahunan Setelah Lulus</t>
  </si>
  <si>
    <t>DATA PENGEMBALIAN PINJAMAN</t>
  </si>
  <si>
    <t>Tanggal Mulai</t>
  </si>
  <si>
    <t>Durasi (thn)</t>
  </si>
  <si>
    <t>Gabungan angsuran bulanan terjadwal adalah:</t>
  </si>
  <si>
    <t xml:space="preserve">  Persentase dari penghasilan bulanan terjadwal:</t>
  </si>
  <si>
    <t>Tanggal Berakhir</t>
  </si>
  <si>
    <t>Panah kanan segitiga yang mengarahkan ke Tanggal Anda Mulai Mengembalikan Pinjaman ada di sel ini.</t>
  </si>
  <si>
    <t>DETAIL PEMBAYARAN</t>
  </si>
  <si>
    <t>Angsuran Bulanan Saat Ini</t>
  </si>
  <si>
    <t>Total
Bunga</t>
  </si>
  <si>
    <t>Tanggal Anda Mulai Mengembalikan Pinjaman</t>
  </si>
  <si>
    <t>Pembayaran Terjadwal</t>
  </si>
  <si>
    <t>Pembayaran
Tahunan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</si>
</sst>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Rp&quot;* #,##0_-;\-&quot;Rp&quot;* #,##0_-;_-&quot;Rp&quot;* &quot;-&quot;_-;_-@_-"/>
    <numFmt numFmtId="164" formatCode="_(* #,##0_);_(* \(#,##0\);_(* &quot;-&quot;_);_(@_)"/>
    <numFmt numFmtId="165" formatCode="_(* #,##0.00_);_(* \(#,##0.00\);_(* &quot;-&quot;??_);_(@_)"/>
    <numFmt numFmtId="166" formatCode="&quot;Rp&quot;#,##0.00"/>
    <numFmt numFmtId="167" formatCode="&quot;Rp&quot;#,##0"/>
  </numFmts>
  <fonts count="29" x14ac:knownFonts="1">
    <font>
      <sz val="11"/>
      <color theme="3"/>
      <name val="Calibri"/>
      <family val="2"/>
      <scheme val="minor"/>
    </font>
    <font>
      <sz val="11"/>
      <color theme="1"/>
      <name val="Calibri"/>
      <family val="2"/>
      <scheme val="minor"/>
    </font>
    <font>
      <b/>
      <sz val="11"/>
      <color theme="0"/>
      <name val="Calibri"/>
      <family val="2"/>
      <scheme val="major"/>
    </font>
    <font>
      <sz val="11"/>
      <color theme="0"/>
      <name val="Calibri"/>
      <family val="2"/>
      <scheme val="major"/>
    </font>
    <font>
      <b/>
      <sz val="14"/>
      <color theme="3"/>
      <name val="Calibri"/>
      <family val="2"/>
      <scheme val="minor"/>
    </font>
    <font>
      <b/>
      <sz val="29"/>
      <color theme="0"/>
      <name val="Calibri"/>
      <family val="2"/>
      <scheme val="major"/>
    </font>
    <font>
      <b/>
      <sz val="17"/>
      <color theme="3"/>
      <name val="Calibri"/>
      <family val="2"/>
      <scheme val="minor"/>
    </font>
    <font>
      <b/>
      <sz val="18"/>
      <color theme="0"/>
      <name val="Calibri"/>
      <family val="2"/>
      <scheme val="major"/>
    </font>
    <font>
      <b/>
      <sz val="11"/>
      <color theme="3"/>
      <name val="Calibri"/>
      <family val="2"/>
      <scheme val="minor"/>
    </font>
    <font>
      <b/>
      <sz val="11"/>
      <color theme="1"/>
      <name val="Calibri"/>
      <family val="2"/>
      <scheme val="minor"/>
    </font>
    <font>
      <i/>
      <sz val="11"/>
      <color theme="1" tint="0.34998626667073579"/>
      <name val="Calibri"/>
      <family val="2"/>
      <scheme val="minor"/>
    </font>
    <font>
      <b/>
      <sz val="16"/>
      <color theme="6" tint="-0.24994659260841701"/>
      <name val="Calibri"/>
      <family val="2"/>
      <scheme val="minor"/>
    </font>
    <font>
      <b/>
      <sz val="16"/>
      <color theme="6" tint="-0.499984740745262"/>
      <name val="Calibri"/>
      <family val="2"/>
      <scheme val="minor"/>
    </font>
    <font>
      <sz val="16"/>
      <color theme="6" tint="-0.499984740745262"/>
      <name val="Calibri"/>
      <family val="2"/>
      <scheme val="minor"/>
    </font>
    <font>
      <b/>
      <sz val="14"/>
      <color theme="6" tint="-0.499984740745262"/>
      <name val="Calibri"/>
      <family val="2"/>
      <scheme val="minor"/>
    </font>
    <font>
      <b/>
      <sz val="39"/>
      <color theme="6" tint="-0.499984740745262"/>
      <name val="Calibri"/>
      <family val="2"/>
      <scheme val="major"/>
    </font>
    <font>
      <sz val="11"/>
      <color theme="0"/>
      <name val="Calibri"/>
      <family val="2"/>
      <scheme val="minor"/>
    </font>
    <font>
      <b/>
      <sz val="30"/>
      <color theme="0"/>
      <name val="Calibri"/>
      <family val="2"/>
      <scheme val="major"/>
    </font>
    <font>
      <sz val="11"/>
      <color theme="3"/>
      <name val="Calibri"/>
      <family val="2"/>
      <scheme val="minor"/>
    </font>
    <font>
      <sz val="16"/>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xf numFmtId="166" fontId="1" fillId="0" borderId="0" applyFont="0" applyFill="0" applyBorder="0" applyAlignment="0" applyProtection="0"/>
    <xf numFmtId="10" fontId="1" fillId="0" borderId="0" applyFont="0" applyFill="0" applyBorder="0" applyAlignment="0" applyProtection="0"/>
    <xf numFmtId="0" fontId="5" fillId="2"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8" fillId="0" borderId="3" applyNumberFormat="0" applyFill="0" applyAlignment="0" applyProtection="0"/>
    <xf numFmtId="0" fontId="10" fillId="0" borderId="0" applyNumberFormat="0" applyFill="0" applyBorder="0" applyAlignment="0" applyProtection="0"/>
    <xf numFmtId="0" fontId="9" fillId="0" borderId="4" applyNumberFormat="0" applyFill="0" applyAlignment="0" applyProtection="0"/>
    <xf numFmtId="165" fontId="18" fillId="0" borderId="0" applyFont="0" applyFill="0" applyBorder="0" applyAlignment="0" applyProtection="0"/>
    <xf numFmtId="164" fontId="18" fillId="0" borderId="0" applyFont="0" applyFill="0" applyBorder="0" applyAlignment="0" applyProtection="0"/>
    <xf numFmtId="42" fontId="18" fillId="0" borderId="0" applyFon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7" applyNumberFormat="0" applyAlignment="0" applyProtection="0"/>
    <xf numFmtId="0" fontId="24" fillId="8" borderId="8" applyNumberFormat="0" applyAlignment="0" applyProtection="0"/>
    <xf numFmtId="0" fontId="25" fillId="8" borderId="7" applyNumberFormat="0" applyAlignment="0" applyProtection="0"/>
    <xf numFmtId="0" fontId="26" fillId="0" borderId="9" applyNumberFormat="0" applyFill="0" applyAlignment="0" applyProtection="0"/>
    <xf numFmtId="0" fontId="27" fillId="9" borderId="10" applyNumberFormat="0" applyAlignment="0" applyProtection="0"/>
    <xf numFmtId="0" fontId="28" fillId="0" borderId="0" applyNumberFormat="0" applyFill="0" applyBorder="0" applyAlignment="0" applyProtection="0"/>
    <xf numFmtId="0" fontId="18" fillId="10" borderId="11" applyNumberFormat="0" applyFont="0" applyAlignment="0" applyProtection="0"/>
    <xf numFmtId="0" fontId="1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3">
    <xf numFmtId="0" fontId="0" fillId="0" borderId="0" xfId="0"/>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left"/>
    </xf>
    <xf numFmtId="0" fontId="0" fillId="0" borderId="0" xfId="0" applyNumberFormat="1" applyFont="1" applyFill="1" applyBorder="1" applyAlignment="1">
      <alignment horizontal="left" indent="1"/>
    </xf>
    <xf numFmtId="0" fontId="0" fillId="0" borderId="0" xfId="0" applyFill="1"/>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14" fontId="0" fillId="0" borderId="1" xfId="0" applyNumberFormat="1" applyFont="1" applyFill="1" applyBorder="1" applyAlignment="1">
      <alignment horizontal="center"/>
    </xf>
    <xf numFmtId="0" fontId="0" fillId="0" borderId="0" xfId="0" applyNumberFormat="1" applyFill="1"/>
    <xf numFmtId="0" fontId="2" fillId="3" borderId="0" xfId="0" applyFont="1" applyFill="1" applyBorder="1" applyAlignment="1">
      <alignment horizontal="left" vertical="center" indent="1"/>
    </xf>
    <xf numFmtId="0" fontId="2" fillId="3" borderId="0" xfId="0" applyFont="1" applyFill="1" applyBorder="1" applyAlignment="1">
      <alignment vertical="center"/>
    </xf>
    <xf numFmtId="0" fontId="0" fillId="0" borderId="5" xfId="0" applyFill="1" applyBorder="1"/>
    <xf numFmtId="0" fontId="6" fillId="0" borderId="5" xfId="4" applyFill="1" applyBorder="1" applyAlignment="1">
      <alignment horizontal="right"/>
    </xf>
    <xf numFmtId="0" fontId="6" fillId="0" borderId="5" xfId="4" applyFill="1" applyBorder="1" applyAlignment="1">
      <alignment horizontal="center"/>
    </xf>
    <xf numFmtId="0" fontId="18" fillId="0" borderId="0" xfId="0" applyFont="1" applyFill="1" applyBorder="1" applyAlignment="1">
      <alignment horizontal="left" vertical="center" indent="1"/>
    </xf>
    <xf numFmtId="0" fontId="18" fillId="0" borderId="0" xfId="0" applyFont="1" applyFill="1" applyBorder="1" applyAlignment="1">
      <alignment vertical="center"/>
    </xf>
    <xf numFmtId="10" fontId="18" fillId="0" borderId="1" xfId="0" applyNumberFormat="1" applyFont="1" applyFill="1" applyBorder="1" applyAlignment="1">
      <alignment horizontal="center" vertical="center"/>
    </xf>
    <xf numFmtId="0" fontId="0" fillId="0" borderId="0" xfId="0" applyFill="1" applyAlignment="1"/>
    <xf numFmtId="0" fontId="4" fillId="0" borderId="0" xfId="0" applyNumberFormat="1" applyFont="1" applyFill="1" applyAlignment="1"/>
    <xf numFmtId="0" fontId="4" fillId="0" borderId="0" xfId="2" applyNumberFormat="1" applyFont="1" applyFill="1" applyAlignment="1">
      <alignment vertical="top"/>
    </xf>
    <xf numFmtId="0" fontId="19" fillId="0" borderId="0" xfId="0" applyFont="1" applyFill="1" applyAlignment="1">
      <alignment vertical="center"/>
    </xf>
    <xf numFmtId="0" fontId="18" fillId="0" borderId="2"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166" fontId="18" fillId="0" borderId="0" xfId="1" applyFont="1" applyFill="1" applyBorder="1" applyAlignment="1">
      <alignment horizontal="right" indent="2"/>
    </xf>
    <xf numFmtId="10" fontId="18" fillId="0" borderId="1" xfId="2" applyFont="1" applyFill="1" applyBorder="1" applyAlignment="1">
      <alignment horizontal="center"/>
    </xf>
    <xf numFmtId="166" fontId="14" fillId="0" borderId="0" xfId="0" applyNumberFormat="1" applyFont="1" applyFill="1" applyAlignment="1">
      <alignment horizontal="left" indent="2"/>
    </xf>
    <xf numFmtId="166" fontId="18" fillId="0" borderId="0" xfId="0" applyNumberFormat="1" applyFont="1" applyFill="1" applyBorder="1" applyAlignment="1">
      <alignment horizontal="right" vertical="center" indent="2"/>
    </xf>
    <xf numFmtId="166" fontId="18" fillId="0" borderId="0" xfId="0" applyNumberFormat="1" applyFont="1" applyFill="1" applyBorder="1" applyAlignment="1">
      <alignment horizontal="right" vertical="center" indent="3"/>
    </xf>
    <xf numFmtId="166" fontId="18" fillId="0" borderId="0" xfId="0" applyNumberFormat="1" applyFont="1" applyFill="1" applyBorder="1" applyAlignment="1">
      <alignment horizontal="right" vertical="center" indent="4"/>
    </xf>
    <xf numFmtId="166" fontId="2" fillId="3" borderId="0" xfId="0" applyNumberFormat="1" applyFont="1" applyFill="1" applyBorder="1" applyAlignment="1">
      <alignment horizontal="right" vertical="center" indent="2"/>
    </xf>
    <xf numFmtId="166" fontId="3" fillId="3" borderId="0" xfId="0" applyNumberFormat="1" applyFont="1" applyFill="1" applyBorder="1" applyAlignment="1">
      <alignment vertical="center"/>
    </xf>
    <xf numFmtId="166" fontId="2" fillId="3" borderId="0" xfId="0" applyNumberFormat="1" applyFont="1" applyFill="1" applyBorder="1" applyAlignment="1">
      <alignment vertical="center"/>
    </xf>
    <xf numFmtId="10" fontId="14" fillId="0" borderId="0" xfId="2" applyFont="1" applyFill="1" applyAlignment="1">
      <alignment horizontal="left" vertical="top" indent="2"/>
    </xf>
    <xf numFmtId="166" fontId="0" fillId="0" borderId="0" xfId="1" applyFont="1" applyFill="1" applyBorder="1" applyAlignment="1">
      <alignment horizontal="right" indent="3"/>
    </xf>
    <xf numFmtId="166" fontId="0" fillId="0" borderId="0" xfId="1" applyFont="1" applyFill="1" applyBorder="1" applyAlignment="1">
      <alignment horizontal="right" indent="2"/>
    </xf>
    <xf numFmtId="166" fontId="0" fillId="0" borderId="0" xfId="1" applyFont="1" applyFill="1" applyBorder="1" applyAlignment="1">
      <alignment horizontal="right" indent="4"/>
    </xf>
    <xf numFmtId="14" fontId="0" fillId="0" borderId="0" xfId="0" applyNumberFormat="1" applyAlignment="1">
      <alignment horizontal="center"/>
    </xf>
    <xf numFmtId="10" fontId="2" fillId="3" borderId="0" xfId="2" applyFont="1" applyFill="1" applyBorder="1" applyAlignment="1">
      <alignment horizontal="center" vertical="center"/>
    </xf>
    <xf numFmtId="10" fontId="2" fillId="3" borderId="1" xfId="2" applyFont="1" applyFill="1" applyBorder="1" applyAlignment="1">
      <alignment horizontal="center" vertical="center"/>
    </xf>
    <xf numFmtId="0" fontId="13" fillId="0" borderId="5" xfId="5" applyFont="1" applyFill="1" applyBorder="1" applyAlignment="1">
      <alignment horizontal="left" vertical="center"/>
    </xf>
    <xf numFmtId="0" fontId="0" fillId="0" borderId="6" xfId="0" applyFill="1" applyBorder="1" applyAlignment="1">
      <alignment horizontal="center"/>
    </xf>
    <xf numFmtId="0" fontId="5" fillId="2" borderId="0" xfId="3" applyAlignment="1">
      <alignment horizontal="center" wrapText="1"/>
    </xf>
    <xf numFmtId="167" fontId="15" fillId="0" borderId="0"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0" fontId="16" fillId="0" borderId="0" xfId="0" applyFont="1" applyFill="1" applyAlignment="1">
      <alignment horizontal="center"/>
    </xf>
    <xf numFmtId="0" fontId="17" fillId="0" borderId="0" xfId="0" applyNumberFormat="1" applyFont="1" applyFill="1" applyBorder="1" applyAlignment="1">
      <alignment horizontal="center" vertical="top"/>
    </xf>
    <xf numFmtId="0" fontId="0" fillId="0" borderId="0" xfId="0" applyFill="1" applyBorder="1" applyAlignment="1">
      <alignment horizontal="center" vertical="top"/>
    </xf>
    <xf numFmtId="0" fontId="6" fillId="0" borderId="0" xfId="4" applyFill="1" applyBorder="1" applyAlignment="1">
      <alignment horizontal="right"/>
    </xf>
    <xf numFmtId="166" fontId="12" fillId="0" borderId="0" xfId="0" applyNumberFormat="1" applyFont="1" applyAlignment="1"/>
    <xf numFmtId="0" fontId="6" fillId="0" borderId="0" xfId="4" applyFill="1" applyAlignment="1">
      <alignment horizontal="right"/>
    </xf>
    <xf numFmtId="166" fontId="14" fillId="0" borderId="0" xfId="0" applyNumberFormat="1" applyFont="1" applyFill="1" applyAlignment="1">
      <alignment horizontal="left" indent="3"/>
    </xf>
    <xf numFmtId="10" fontId="14" fillId="0" borderId="0" xfId="2" applyNumberFormat="1" applyFont="1" applyFill="1" applyAlignment="1">
      <alignment horizontal="left" vertical="top" indent="3"/>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2" xfId="0" applyFont="1" applyFill="1" applyBorder="1" applyAlignment="1">
      <alignment horizontal="center" vertical="center"/>
    </xf>
    <xf numFmtId="0" fontId="4" fillId="0" borderId="0" xfId="6" applyFill="1" applyAlignment="1">
      <alignment horizontal="left"/>
    </xf>
    <xf numFmtId="0" fontId="4" fillId="0" borderId="0" xfId="6" applyFill="1" applyAlignment="1">
      <alignment horizontal="left" vertical="top"/>
    </xf>
    <xf numFmtId="0" fontId="4" fillId="0" borderId="0" xfId="6" applyFill="1" applyAlignment="1">
      <alignment horizontal="left" indent="3"/>
    </xf>
    <xf numFmtId="0" fontId="4" fillId="0" borderId="0" xfId="6" applyFill="1" applyAlignment="1">
      <alignment horizontal="left" vertical="top" indent="2"/>
    </xf>
  </cellXfs>
  <cellStyles count="47">
    <cellStyle name="20% - Aksen1" xfId="24" builtinId="30" customBuiltin="1"/>
    <cellStyle name="20% - Aksen2" xfId="28" builtinId="34" customBuiltin="1"/>
    <cellStyle name="20% - Aksen3" xfId="32" builtinId="38" customBuiltin="1"/>
    <cellStyle name="20% - Aksen4" xfId="36" builtinId="42" customBuiltin="1"/>
    <cellStyle name="20% - Aksen5" xfId="40" builtinId="46" customBuiltin="1"/>
    <cellStyle name="20% - Aksen6" xfId="44" builtinId="50" customBuiltin="1"/>
    <cellStyle name="40% - Aksen1" xfId="25" builtinId="31" customBuiltin="1"/>
    <cellStyle name="40% - Aksen2" xfId="29" builtinId="35" customBuiltin="1"/>
    <cellStyle name="40% - Aksen3" xfId="33" builtinId="39" customBuiltin="1"/>
    <cellStyle name="40% - Aksen4" xfId="37" builtinId="43" customBuiltin="1"/>
    <cellStyle name="40% - Aksen5" xfId="41" builtinId="47" customBuiltin="1"/>
    <cellStyle name="40% - Aksen6" xfId="45" builtinId="51" customBuiltin="1"/>
    <cellStyle name="60% - Aksen1" xfId="26" builtinId="32" customBuiltin="1"/>
    <cellStyle name="60% - Aksen2" xfId="30" builtinId="36" customBuiltin="1"/>
    <cellStyle name="60% - Aksen3" xfId="34" builtinId="40" customBuiltin="1"/>
    <cellStyle name="60% - Aksen4" xfId="38" builtinId="44" customBuiltin="1"/>
    <cellStyle name="60% - Aksen5" xfId="42" builtinId="48" customBuiltin="1"/>
    <cellStyle name="60% - Aksen6" xfId="46" builtinId="52" customBuiltin="1"/>
    <cellStyle name="Aksen1" xfId="23" builtinId="29" customBuiltin="1"/>
    <cellStyle name="Aksen2" xfId="27" builtinId="33" customBuiltin="1"/>
    <cellStyle name="Aksen3" xfId="31" builtinId="37" customBuiltin="1"/>
    <cellStyle name="Aksen4" xfId="35" builtinId="41" customBuiltin="1"/>
    <cellStyle name="Aksen5" xfId="39" builtinId="45" customBuiltin="1"/>
    <cellStyle name="Aksen6" xfId="43" builtinId="49" customBuiltin="1"/>
    <cellStyle name="Baik" xfId="13" builtinId="26" customBuiltin="1"/>
    <cellStyle name="Buruk" xfId="14" builtinId="27" customBuiltin="1"/>
    <cellStyle name="Catatan" xfId="22" builtinId="10" customBuiltin="1"/>
    <cellStyle name="Judul" xfId="3" builtinId="15" customBuiltin="1"/>
    <cellStyle name="Judul 1" xfId="5" builtinId="16" customBuiltin="1"/>
    <cellStyle name="Judul 2" xfId="6" builtinId="17" customBuiltin="1"/>
    <cellStyle name="Judul 3" xfId="7" builtinId="18" customBuiltin="1"/>
    <cellStyle name="Judul 4" xfId="4" builtinId="19" customBuiltin="1"/>
    <cellStyle name="Keluaran" xfId="17" builtinId="21" customBuiltin="1"/>
    <cellStyle name="Koma" xfId="10" builtinId="3" customBuiltin="1"/>
    <cellStyle name="Koma [0]" xfId="11" builtinId="6" customBuiltin="1"/>
    <cellStyle name="Masukan" xfId="16" builtinId="20" customBuiltin="1"/>
    <cellStyle name="Mata Uang" xfId="1" builtinId="4" customBuiltin="1"/>
    <cellStyle name="Mata Uang [0]" xfId="12" builtinId="7" customBuiltin="1"/>
    <cellStyle name="Netral" xfId="15" builtinId="28" customBuiltin="1"/>
    <cellStyle name="Normal" xfId="0" builtinId="0" customBuiltin="1"/>
    <cellStyle name="Perhitungan" xfId="18" builtinId="22" customBuiltin="1"/>
    <cellStyle name="Persen" xfId="2" builtinId="5" customBuiltin="1"/>
    <cellStyle name="Sel Periksa" xfId="20" builtinId="23" customBuiltin="1"/>
    <cellStyle name="Sel Tertaut" xfId="19" builtinId="24" customBuiltin="1"/>
    <cellStyle name="Teks Penjelasan" xfId="8" builtinId="53" customBuiltin="1"/>
    <cellStyle name="Teks Peringatan" xfId="21" builtinId="11" customBuiltin="1"/>
    <cellStyle name="Total" xfId="9" builtinId="25" customBuiltin="1"/>
  </cellStyles>
  <dxfs count="27">
    <dxf>
      <font>
        <b val="0"/>
        <i val="0"/>
        <strike val="0"/>
        <condense val="0"/>
        <extend val="0"/>
        <outline val="0"/>
        <shadow val="0"/>
        <u val="none"/>
        <vertAlign val="baseline"/>
        <sz val="11"/>
        <color theme="3"/>
        <name val="Calibri"/>
        <scheme val="minor"/>
      </font>
      <numFmt numFmtId="166" formatCode="&quot;Rp&quot;#,##0.00"/>
      <fill>
        <patternFill patternType="none">
          <fgColor indexed="64"/>
          <bgColor indexed="65"/>
        </patternFill>
      </fill>
      <alignment horizontal="right" vertical="center" textRotation="0" wrapText="0" indent="2" justifyLastLine="0" shrinkToFit="0" readingOrder="0"/>
    </dxf>
    <dxf>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6" formatCode="&quot;Rp&quot;#,##0.00"/>
      <fill>
        <patternFill patternType="none">
          <fgColor indexed="64"/>
          <bgColor indexed="65"/>
        </patternFill>
      </fill>
      <alignment horizontal="right" vertical="center" textRotation="0" wrapText="0" indent="4" justifyLastLine="0" shrinkToFit="0" readingOrder="0"/>
    </dxf>
    <dxf>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Calibri"/>
        <scheme val="minor"/>
      </font>
      <numFmt numFmtId="166" formatCode="&quot;Rp&quot;#,##0.00"/>
      <fill>
        <patternFill patternType="none">
          <fgColor indexed="64"/>
          <bgColor indexed="65"/>
        </patternFill>
      </fill>
      <alignment horizontal="right" vertical="center" textRotation="0" wrapText="0" indent="2" justifyLastLine="0" shrinkToFit="0" readingOrder="0"/>
    </dxf>
    <dxf>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6" formatCode="&quot;Rp&quot;#,##0.00"/>
      <fill>
        <patternFill patternType="none">
          <fgColor indexed="64"/>
          <bgColor indexed="65"/>
        </patternFill>
      </fill>
      <alignment horizontal="right" vertical="center" textRotation="0" wrapText="0" indent="3" justifyLastLine="0" shrinkToFit="0" readingOrder="0"/>
    </dxf>
    <dxf>
      <font>
        <color theme="3"/>
      </font>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numFmt numFmtId="19" formatCode="dd/mm/yyyy"/>
      <fill>
        <patternFill patternType="none">
          <fgColor indexed="64"/>
          <bgColor auto="1"/>
        </patternFill>
      </fill>
      <border diagonalUp="0" diagonalDown="0">
        <left/>
        <right style="thick">
          <color theme="0"/>
        </right>
        <top/>
        <bottom/>
        <vertical/>
        <horizontal/>
      </border>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theme="0"/>
        </left>
        <right/>
        <top/>
        <bottom/>
      </border>
    </dxf>
    <dxf>
      <numFmt numFmtId="19" formatCode="dd/mm/yyyy"/>
      <alignment horizontal="center" vertical="bottom" textRotation="0" wrapText="0" indent="0" justifyLastLine="0" shrinkToFit="0" readingOrder="0"/>
    </dxf>
    <dxf>
      <font>
        <b val="0"/>
        <i val="0"/>
        <strike val="0"/>
        <outline val="0"/>
        <shadow val="0"/>
        <u val="none"/>
        <vertAlign val="baseline"/>
        <sz val="11"/>
        <color theme="3"/>
        <name val="Calibri"/>
        <family val="2"/>
        <scheme val="minor"/>
      </font>
      <fill>
        <patternFill patternType="none">
          <fgColor indexed="64"/>
          <bgColor auto="1"/>
        </patternFill>
      </fill>
    </dxf>
    <dxf>
      <numFmt numFmtId="166" formatCode="&quot;Rp&quot;#,##0.00"/>
    </dxf>
    <dxf>
      <font>
        <b val="0"/>
        <i val="0"/>
        <strike val="0"/>
        <outline val="0"/>
        <shadow val="0"/>
        <u val="none"/>
        <vertAlign val="baseline"/>
        <sz val="11"/>
        <color theme="3"/>
        <name val="Calibri"/>
        <family val="2"/>
        <scheme val="minor"/>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auto="1"/>
        </patternFill>
      </fill>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Kalkulator Pinjaman Perguruan Tinggi" pivot="0" count="3" xr9:uid="{00000000-0011-0000-FFFF-FFFF0000000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Panah" descr="Panah segitiga menunjuk ke kanan">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Panah" descr="Panah segitiga menunjuk ke kanan">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Panah" descr="Panah segitiga menunjuk ke kanan">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Panah" descr="Panah segitiga menunjuk ke kanan">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Panah" descr="Panah segitiga menunjuk ke kanan">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Panah" descr="Panah segitiga menunjuk ke kanan">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injamanPerguruanTinggi" displayName="PinjamanPerguruanTinggi" ref="B9:L16" totalsRowCount="1" headerRowDxfId="23" dataDxfId="22" totalsRowDxfId="21">
  <tableColumns count="11">
    <tableColumn id="1" xr3:uid="{00000000-0010-0000-0000-000001000000}" name="No. Pinjaman" totalsRowLabel="Total" dataDxfId="20" totalsRowDxfId="19"/>
    <tableColumn id="3" xr3:uid="{00000000-0010-0000-0000-000003000000}" name="Peminjam" dataDxfId="18" totalsRowDxfId="17"/>
    <tableColumn id="6" xr3:uid="{00000000-0010-0000-0000-000006000000}" name="Jumlah Pinjaman" totalsRowFunction="sum" dataDxfId="16" totalsRowDxfId="15" dataCellStyle="Mata Uang"/>
    <tableColumn id="7" xr3:uid="{00000000-0010-0000-0000-000007000000}" name="Suku Bunga_x000a_Tahunan" dataDxfId="14" dataCellStyle="Persen"/>
    <tableColumn id="4" xr3:uid="{00000000-0010-0000-0000-000004000000}" name="Tanggal Mulai" dataDxfId="13" totalsRowDxfId="12" dataCellStyle="Normal"/>
    <tableColumn id="9" xr3:uid="{00000000-0010-0000-0000-000009000000}" name="Durasi (thn)" dataDxfId="11" totalsRowDxfId="10"/>
    <tableColumn id="5" xr3:uid="{00000000-0010-0000-0000-000005000000}" name="Tanggal Berakhir" dataDxfId="9" totalsRowDxfId="8">
      <calculatedColumnFormula>IF(AND(PinjamanPerguruanTinggi[[#This Row],[Tanggal Mulai]]&gt;0,PinjamanPerguruanTinggi[[#This Row],[Durasi (thn)]]&gt;0),EDATE(PinjamanPerguruanTinggi[[#This Row],[Tanggal Mulai]],PinjamanPerguruanTinggi[[#This Row],[Durasi (thn)]]*12),"")</calculatedColumnFormula>
    </tableColumn>
    <tableColumn id="8" xr3:uid="{00000000-0010-0000-0000-000008000000}" name="Angsuran Bulanan Saat Ini" totalsRowFunction="sum" dataDxfId="7" totalsRowDxfId="6" dataCellStyle="Mata Uang">
      <calculatedColumnFormula>IFERROR(IF(AND(PinjamanMulaiHariIni,COUNT(PinjamanPerguruanTinggi[[#This Row],[Jumlah Pinjaman]:[Durasi (thn)]])=4,PinjamanPerguruanTinggi[[#This Row],[Tanggal Mulai]]&lt;=TODAY()),PMT(PinjamanPerguruanTinggi[[#This Row],[Suku Bunga
Tahunan]]/12,PinjamanPerguruanTinggi[[#This Row],[Durasi (thn)]]*12,-PinjamanPerguruanTinggi[[#This Row],[Jumlah Pinjaman]],0,0),""),0)</calculatedColumnFormula>
    </tableColumn>
    <tableColumn id="13" xr3:uid="{00000000-0010-0000-0000-00000D000000}" name="Total_x000a_Bunga" totalsRowFunction="sum" dataDxfId="5" totalsRowDxfId="4" dataCellStyle="Mata Uang">
      <calculatedColumnFormula>IFERROR((PinjamanPerguruanTinggi[[#This Row],[Pembayaran Terjadwal]]*(PinjamanPerguruanTinggi[[#This Row],[Durasi (thn)]]*12))-PinjamanPerguruanTinggi[[#This Row],[Jumlah Pinjaman]],"")</calculatedColumnFormula>
    </tableColumn>
    <tableColumn id="11" xr3:uid="{00000000-0010-0000-0000-00000B000000}" name="Pembayaran Terjadwal" totalsRowFunction="sum" dataDxfId="3" totalsRowDxfId="2" dataCellStyle="Mata Uang">
      <calculatedColumnFormula>IF(COUNTA(PinjamanPerguruanTinggi[[#This Row],[Jumlah Pinjaman]:[Durasi (thn)]])&lt;&gt;4,"",PMT(PinjamanPerguruanTinggi[[#This Row],[Suku Bunga
Tahunan]]/12,PinjamanPerguruanTinggi[[#This Row],[Durasi (thn)]]*12,-PinjamanPerguruanTinggi[[#This Row],[Jumlah Pinjaman]],0,0))</calculatedColumnFormula>
    </tableColumn>
    <tableColumn id="2" xr3:uid="{00000000-0010-0000-0000-000002000000}" name="Pembayaran_x000a_Tahunan" totalsRowFunction="sum" dataDxfId="1" totalsRowDxfId="0" dataCellStyle="Mata Uang">
      <calculatedColumnFormula>IFERROR(PinjamanPerguruanTinggi[[#This Row],[Pembayaran Terjadwal]]*12,"")</calculatedColumnFormula>
    </tableColumn>
  </tableColumns>
  <tableStyleInfo name="Kalkulator Pinjaman Perguruan Tinggi" showFirstColumn="0" showLastColumn="0" showRowStripes="1" showColumnStripes="0"/>
  <extLst>
    <ext xmlns:x14="http://schemas.microsoft.com/office/spreadsheetml/2009/9/main" uri="{504A1905-F514-4f6f-8877-14C23A59335A}">
      <x14:table altTextSummary="Masukkan Nomor Pinjaman, Peminjam, Jumlah Pinjaman, Suku Bunga Tahunan, Tanggal Mulai, dan Durasi dalam Tahun di tabel ini. Tanggal Berakhir, Pembayaran Saat Ini, Terjadwal, dan Tahunan, jumlah Total Bunga dihitung secara otomatis"/>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M21"/>
  <sheetViews>
    <sheetView showGridLines="0" tabSelected="1" zoomScaleNormal="100" workbookViewId="0"/>
  </sheetViews>
  <sheetFormatPr defaultColWidth="9.140625" defaultRowHeight="20.25" customHeight="1" x14ac:dyDescent="0.25"/>
  <cols>
    <col min="1" max="1" width="2.7109375" style="6" customWidth="1"/>
    <col min="2" max="3" width="30.5703125" style="6" customWidth="1"/>
    <col min="4" max="5" width="14.42578125" style="6" customWidth="1"/>
    <col min="6" max="6" width="20.5703125" style="6" customWidth="1"/>
    <col min="7" max="7" width="18.5703125" style="6" customWidth="1"/>
    <col min="8" max="8" width="16.28515625" style="6" customWidth="1"/>
    <col min="9" max="9" width="17" style="6" customWidth="1"/>
    <col min="10" max="10" width="25.85546875" style="6" customWidth="1"/>
    <col min="11" max="11" width="23.28515625" style="6" customWidth="1"/>
    <col min="12" max="12" width="20.5703125" style="6" customWidth="1"/>
    <col min="13" max="13" width="2.7109375" style="6" customWidth="1"/>
    <col min="14" max="16384" width="9.140625" style="6"/>
  </cols>
  <sheetData>
    <row r="1" spans="1:13" ht="20.25" customHeight="1" x14ac:dyDescent="0.25">
      <c r="A1" s="10"/>
    </row>
    <row r="2" spans="1:13" ht="72" customHeight="1" x14ac:dyDescent="0.55000000000000004">
      <c r="B2" s="44" t="s">
        <v>0</v>
      </c>
      <c r="C2" s="44"/>
      <c r="D2" s="47" t="s">
        <v>15</v>
      </c>
      <c r="E2" s="47"/>
      <c r="F2" s="45">
        <v>50000</v>
      </c>
      <c r="G2" s="45"/>
      <c r="H2" s="45"/>
      <c r="I2" s="48" t="s">
        <v>25</v>
      </c>
      <c r="J2" s="48"/>
      <c r="K2" s="46">
        <f ca="1">TODAY()-701</f>
        <v>42907</v>
      </c>
      <c r="L2" s="46"/>
    </row>
    <row r="3" spans="1:13" ht="27.75" customHeight="1" x14ac:dyDescent="0.25">
      <c r="B3" s="43"/>
      <c r="C3" s="43"/>
      <c r="D3" s="43"/>
      <c r="E3" s="43"/>
      <c r="F3" s="49" t="s">
        <v>18</v>
      </c>
      <c r="G3" s="49"/>
      <c r="H3" s="49"/>
      <c r="I3" s="43"/>
      <c r="J3" s="43"/>
      <c r="K3" s="49" t="s">
        <v>29</v>
      </c>
      <c r="L3" s="49"/>
    </row>
    <row r="4" spans="1:13" ht="25.5" customHeight="1" x14ac:dyDescent="0.25">
      <c r="B4" s="42" t="s">
        <v>1</v>
      </c>
      <c r="C4" s="42"/>
      <c r="D4" s="42"/>
      <c r="E4" s="42"/>
      <c r="F4" s="42"/>
      <c r="G4" s="42"/>
      <c r="H4" s="42"/>
      <c r="I4" s="42"/>
      <c r="J4" s="42"/>
      <c r="K4" s="42"/>
      <c r="L4" s="42"/>
      <c r="M4" s="22"/>
    </row>
    <row r="5" spans="1:13" ht="32.25" customHeight="1" x14ac:dyDescent="0.3">
      <c r="B5" s="59" t="s">
        <v>2</v>
      </c>
      <c r="C5" s="59"/>
      <c r="D5" s="59"/>
      <c r="E5" s="53">
        <f ca="1">IFERROR(PinjamanPerguruanTinggi[[#Totals],[Angsuran Bulanan Saat Ini]],"")</f>
        <v>190.91792743033542</v>
      </c>
      <c r="F5" s="53"/>
      <c r="G5" s="53"/>
      <c r="H5" s="61" t="s">
        <v>22</v>
      </c>
      <c r="I5" s="61"/>
      <c r="J5" s="61"/>
      <c r="K5" s="61"/>
      <c r="L5" s="28">
        <f ca="1">IFERROR(PinjamanPerguruanTinggi[[#Totals],[Pembayaran Terjadwal]],0)</f>
        <v>190.91792743033542</v>
      </c>
      <c r="M5" s="20"/>
    </row>
    <row r="6" spans="1:13" ht="32.25" customHeight="1" x14ac:dyDescent="0.25">
      <c r="B6" s="60" t="s">
        <v>3</v>
      </c>
      <c r="C6" s="60"/>
      <c r="D6" s="60"/>
      <c r="E6" s="54">
        <f ca="1">IFERROR(PinjamanPerguruanTinggi[[#Totals],[Angsuran Bulanan Saat Ini]]/PerkiraanGajiBulanan,"")</f>
        <v>4.5820302583280501E-2</v>
      </c>
      <c r="F6" s="54"/>
      <c r="G6" s="54"/>
      <c r="H6" s="62" t="s">
        <v>23</v>
      </c>
      <c r="I6" s="62"/>
      <c r="J6" s="62"/>
      <c r="K6" s="62"/>
      <c r="L6" s="35">
        <f ca="1">IFERROR(PinjamanPerguruanTinggi[[#Totals],[Pembayaran Terjadwal]]/PerkiraanGajiBulanan,"")</f>
        <v>4.5820302583280501E-2</v>
      </c>
      <c r="M6" s="21"/>
    </row>
    <row r="7" spans="1:13" ht="20.25" customHeight="1" x14ac:dyDescent="0.35">
      <c r="B7" s="13"/>
      <c r="C7" s="13"/>
      <c r="D7" s="14"/>
      <c r="E7" s="15"/>
      <c r="F7" s="13"/>
      <c r="G7" s="13"/>
      <c r="H7" s="13"/>
      <c r="I7" s="13"/>
      <c r="J7" s="13"/>
      <c r="K7" s="13"/>
      <c r="L7" s="13"/>
    </row>
    <row r="8" spans="1:13" ht="23.25" customHeight="1" x14ac:dyDescent="0.25">
      <c r="B8" s="55" t="s">
        <v>4</v>
      </c>
      <c r="C8" s="55"/>
      <c r="D8" s="55"/>
      <c r="E8" s="56"/>
      <c r="F8" s="58" t="s">
        <v>19</v>
      </c>
      <c r="G8" s="55"/>
      <c r="H8" s="56"/>
      <c r="I8" s="55" t="s">
        <v>26</v>
      </c>
      <c r="J8" s="57"/>
      <c r="K8" s="57"/>
      <c r="L8" s="57"/>
    </row>
    <row r="9" spans="1:13" ht="35.1" customHeight="1" x14ac:dyDescent="0.25">
      <c r="B9" s="5" t="s">
        <v>5</v>
      </c>
      <c r="C9" s="2" t="s">
        <v>12</v>
      </c>
      <c r="D9" s="3" t="s">
        <v>16</v>
      </c>
      <c r="E9" s="7" t="s">
        <v>17</v>
      </c>
      <c r="F9" s="8" t="s">
        <v>20</v>
      </c>
      <c r="G9" s="3" t="s">
        <v>21</v>
      </c>
      <c r="H9" s="7" t="s">
        <v>24</v>
      </c>
      <c r="I9" s="3" t="s">
        <v>27</v>
      </c>
      <c r="J9" s="3" t="s">
        <v>28</v>
      </c>
      <c r="K9" s="3" t="s">
        <v>30</v>
      </c>
      <c r="L9" s="3" t="s">
        <v>31</v>
      </c>
    </row>
    <row r="10" spans="1:13" ht="15" x14ac:dyDescent="0.25">
      <c r="B10" s="5" t="s">
        <v>6</v>
      </c>
      <c r="C10" s="4" t="s">
        <v>13</v>
      </c>
      <c r="D10" s="26">
        <v>10000</v>
      </c>
      <c r="E10" s="27">
        <v>0.05</v>
      </c>
      <c r="F10" s="39">
        <f ca="1">DATE(YEAR(TODAY())-2,4,1)</f>
        <v>42826</v>
      </c>
      <c r="G10" s="1">
        <v>10</v>
      </c>
      <c r="H10" s="9">
        <f ca="1">IF(AND(PinjamanPerguruanTinggi[[#This Row],[Tanggal Mulai]]&gt;0,PinjamanPerguruanTinggi[[#This Row],[Durasi (thn)]]&gt;0),EDATE(PinjamanPerguruanTinggi[[#This Row],[Tanggal Mulai]],PinjamanPerguruanTinggi[[#This Row],[Durasi (thn)]]*12),"")</f>
        <v>46478</v>
      </c>
      <c r="I10" s="36">
        <f ca="1">IFERROR(IF(AND(PinjamanMulaiHariIni,COUNT(PinjamanPerguruanTinggi[[#This Row],[Jumlah Pinjaman]:[Durasi (thn)]])=4,PinjamanPerguruanTinggi[[#This Row],[Tanggal Mulai]]&lt;=TODAY()),PMT(PinjamanPerguruanTinggi[[#This Row],[Suku Bunga
Tahunan]]/12,PinjamanPerguruanTinggi[[#This Row],[Durasi (thn)]]*12,-PinjamanPerguruanTinggi[[#This Row],[Jumlah Pinjaman]],0,0),""),0)</f>
        <v>106.06551523907524</v>
      </c>
      <c r="J10" s="37">
        <f ca="1">IFERROR((PinjamanPerguruanTinggi[[#This Row],[Pembayaran Terjadwal]]*(PinjamanPerguruanTinggi[[#This Row],[Durasi (thn)]]*12))-PinjamanPerguruanTinggi[[#This Row],[Jumlah Pinjaman]],"")</f>
        <v>2727.8618286890287</v>
      </c>
      <c r="K10" s="38">
        <f ca="1">IF(COUNTA(PinjamanPerguruanTinggi[[#This Row],[Jumlah Pinjaman]:[Durasi (thn)]])&lt;&gt;4,"",PMT(PinjamanPerguruanTinggi[[#This Row],[Suku Bunga
Tahunan]]/12,PinjamanPerguruanTinggi[[#This Row],[Durasi (thn)]]*12,-PinjamanPerguruanTinggi[[#This Row],[Jumlah Pinjaman]],0,0))</f>
        <v>106.06551523907524</v>
      </c>
      <c r="L10" s="37">
        <f ca="1">IFERROR(PinjamanPerguruanTinggi[[#This Row],[Pembayaran Terjadwal]]*12,"")</f>
        <v>1272.7861828689029</v>
      </c>
    </row>
    <row r="11" spans="1:13" ht="15" x14ac:dyDescent="0.25">
      <c r="B11" s="5" t="s">
        <v>7</v>
      </c>
      <c r="C11" s="4" t="s">
        <v>14</v>
      </c>
      <c r="D11" s="26">
        <v>8000</v>
      </c>
      <c r="E11" s="27">
        <v>0.05</v>
      </c>
      <c r="F11" s="39">
        <f ca="1">DATE(YEAR(TODAY()),5,1)</f>
        <v>43586</v>
      </c>
      <c r="G11" s="1">
        <v>10</v>
      </c>
      <c r="H11" s="9">
        <f ca="1">IF(AND(PinjamanPerguruanTinggi[[#This Row],[Tanggal Mulai]]&gt;0,PinjamanPerguruanTinggi[[#This Row],[Durasi (thn)]]&gt;0),EDATE(PinjamanPerguruanTinggi[[#This Row],[Tanggal Mulai]],PinjamanPerguruanTinggi[[#This Row],[Durasi (thn)]]*12),"")</f>
        <v>47239</v>
      </c>
      <c r="I11" s="36">
        <f ca="1">IFERROR(IF(AND(PinjamanMulaiHariIni,COUNT(PinjamanPerguruanTinggi[[#This Row],[Jumlah Pinjaman]:[Durasi (thn)]])=4,PinjamanPerguruanTinggi[[#This Row],[Tanggal Mulai]]&lt;=TODAY()),PMT(PinjamanPerguruanTinggi[[#This Row],[Suku Bunga
Tahunan]]/12,PinjamanPerguruanTinggi[[#This Row],[Durasi (thn)]]*12,-PinjamanPerguruanTinggi[[#This Row],[Jumlah Pinjaman]],0,0),""),0)</f>
        <v>84.852412191260186</v>
      </c>
      <c r="J11" s="37">
        <f ca="1">IFERROR((PinjamanPerguruanTinggi[[#This Row],[Pembayaran Terjadwal]]*(PinjamanPerguruanTinggi[[#This Row],[Durasi (thn)]]*12))-PinjamanPerguruanTinggi[[#This Row],[Jumlah Pinjaman]],"")</f>
        <v>2182.289462951223</v>
      </c>
      <c r="K11" s="38">
        <f ca="1">IF(COUNTA(PinjamanPerguruanTinggi[[#This Row],[Jumlah Pinjaman]:[Durasi (thn)]])&lt;&gt;4,"",PMT(PinjamanPerguruanTinggi[[#This Row],[Suku Bunga
Tahunan]]/12,PinjamanPerguruanTinggi[[#This Row],[Durasi (thn)]]*12,-PinjamanPerguruanTinggi[[#This Row],[Jumlah Pinjaman]],0,0))</f>
        <v>84.852412191260186</v>
      </c>
      <c r="L11" s="37">
        <f ca="1">IFERROR(PinjamanPerguruanTinggi[[#This Row],[Pembayaran Terjadwal]]*12,"")</f>
        <v>1018.2289462951222</v>
      </c>
    </row>
    <row r="12" spans="1:13" ht="15" x14ac:dyDescent="0.25">
      <c r="B12" s="5"/>
      <c r="C12" s="4"/>
      <c r="D12" s="26"/>
      <c r="E12" s="27"/>
      <c r="F12" s="39"/>
      <c r="G12" s="1"/>
      <c r="H12" s="9" t="str">
        <f>IF(AND(PinjamanPerguruanTinggi[[#This Row],[Tanggal Mulai]]&gt;0,PinjamanPerguruanTinggi[[#This Row],[Durasi (thn)]]&gt;0),EDATE(PinjamanPerguruanTinggi[[#This Row],[Tanggal Mulai]],PinjamanPerguruanTinggi[[#This Row],[Durasi (thn)]]*12),"")</f>
        <v/>
      </c>
      <c r="I12" s="36" t="str">
        <f ca="1">IFERROR(IF(AND(PinjamanMulaiHariIni,COUNT(PinjamanPerguruanTinggi[[#This Row],[Jumlah Pinjaman]:[Durasi (thn)]])=4,PinjamanPerguruanTinggi[[#This Row],[Tanggal Mulai]]&lt;=TODAY()),PMT(PinjamanPerguruanTinggi[[#This Row],[Suku Bunga
Tahunan]]/12,PinjamanPerguruanTinggi[[#This Row],[Durasi (thn)]]*12,-PinjamanPerguruanTinggi[[#This Row],[Jumlah Pinjaman]],0,0),""),0)</f>
        <v/>
      </c>
      <c r="J12" s="37" t="str">
        <f>IFERROR((PinjamanPerguruanTinggi[[#This Row],[Pembayaran Terjadwal]]*(PinjamanPerguruanTinggi[[#This Row],[Durasi (thn)]]*12))-PinjamanPerguruanTinggi[[#This Row],[Jumlah Pinjaman]],"")</f>
        <v/>
      </c>
      <c r="K12" s="38" t="str">
        <f>IF(COUNTA(PinjamanPerguruanTinggi[[#This Row],[Jumlah Pinjaman]:[Durasi (thn)]])&lt;&gt;4,"",PMT(PinjamanPerguruanTinggi[[#This Row],[Suku Bunga
Tahunan]]/12,PinjamanPerguruanTinggi[[#This Row],[Durasi (thn)]]*12,-PinjamanPerguruanTinggi[[#This Row],[Jumlah Pinjaman]],0,0))</f>
        <v/>
      </c>
      <c r="L12" s="37" t="str">
        <f>IFERROR(PinjamanPerguruanTinggi[[#This Row],[Pembayaran Terjadwal]]*12,"")</f>
        <v/>
      </c>
    </row>
    <row r="13" spans="1:13" ht="15" x14ac:dyDescent="0.25">
      <c r="B13" s="5"/>
      <c r="C13" s="4"/>
      <c r="D13" s="26"/>
      <c r="E13" s="27"/>
      <c r="F13" s="39"/>
      <c r="G13" s="1"/>
      <c r="H13" s="9" t="str">
        <f>IF(AND(PinjamanPerguruanTinggi[[#This Row],[Tanggal Mulai]]&gt;0,PinjamanPerguruanTinggi[[#This Row],[Durasi (thn)]]&gt;0),EDATE(PinjamanPerguruanTinggi[[#This Row],[Tanggal Mulai]],PinjamanPerguruanTinggi[[#This Row],[Durasi (thn)]]*12),"")</f>
        <v/>
      </c>
      <c r="I13" s="36" t="str">
        <f ca="1">IFERROR(IF(AND(PinjamanMulaiHariIni,COUNT(PinjamanPerguruanTinggi[[#This Row],[Jumlah Pinjaman]:[Durasi (thn)]])=4,PinjamanPerguruanTinggi[[#This Row],[Tanggal Mulai]]&lt;=TODAY()),PMT(PinjamanPerguruanTinggi[[#This Row],[Suku Bunga
Tahunan]]/12,PinjamanPerguruanTinggi[[#This Row],[Durasi (thn)]]*12,-PinjamanPerguruanTinggi[[#This Row],[Jumlah Pinjaman]],0,0),""),0)</f>
        <v/>
      </c>
      <c r="J13" s="37" t="str">
        <f>IFERROR((PinjamanPerguruanTinggi[[#This Row],[Pembayaran Terjadwal]]*(PinjamanPerguruanTinggi[[#This Row],[Durasi (thn)]]*12))-PinjamanPerguruanTinggi[[#This Row],[Jumlah Pinjaman]],"")</f>
        <v/>
      </c>
      <c r="K13" s="38" t="str">
        <f>IF(COUNTA(PinjamanPerguruanTinggi[[#This Row],[Jumlah Pinjaman]:[Durasi (thn)]])&lt;&gt;4,"",PMT(PinjamanPerguruanTinggi[[#This Row],[Suku Bunga
Tahunan]]/12,PinjamanPerguruanTinggi[[#This Row],[Durasi (thn)]]*12,-PinjamanPerguruanTinggi[[#This Row],[Jumlah Pinjaman]],0,0))</f>
        <v/>
      </c>
      <c r="L13" s="37" t="str">
        <f>IFERROR(PinjamanPerguruanTinggi[[#This Row],[Pembayaran Terjadwal]]*12,"")</f>
        <v/>
      </c>
    </row>
    <row r="14" spans="1:13" ht="15" x14ac:dyDescent="0.25">
      <c r="B14" s="5"/>
      <c r="C14" s="4"/>
      <c r="D14" s="26"/>
      <c r="E14" s="27"/>
      <c r="F14" s="39"/>
      <c r="G14" s="1"/>
      <c r="H14" s="9" t="str">
        <f>IF(AND(PinjamanPerguruanTinggi[[#This Row],[Tanggal Mulai]]&gt;0,PinjamanPerguruanTinggi[[#This Row],[Durasi (thn)]]&gt;0),EDATE(PinjamanPerguruanTinggi[[#This Row],[Tanggal Mulai]],PinjamanPerguruanTinggi[[#This Row],[Durasi (thn)]]*12),"")</f>
        <v/>
      </c>
      <c r="I14" s="36" t="str">
        <f ca="1">IFERROR(IF(AND(PinjamanMulaiHariIni,COUNT(PinjamanPerguruanTinggi[[#This Row],[Jumlah Pinjaman]:[Durasi (thn)]])=4,PinjamanPerguruanTinggi[[#This Row],[Tanggal Mulai]]&lt;=TODAY()),PMT(PinjamanPerguruanTinggi[[#This Row],[Suku Bunga
Tahunan]]/12,PinjamanPerguruanTinggi[[#This Row],[Durasi (thn)]]*12,-PinjamanPerguruanTinggi[[#This Row],[Jumlah Pinjaman]],0,0),""),0)</f>
        <v/>
      </c>
      <c r="J14" s="37" t="str">
        <f>IFERROR((PinjamanPerguruanTinggi[[#This Row],[Pembayaran Terjadwal]]*(PinjamanPerguruanTinggi[[#This Row],[Durasi (thn)]]*12))-PinjamanPerguruanTinggi[[#This Row],[Jumlah Pinjaman]],"")</f>
        <v/>
      </c>
      <c r="K14" s="38" t="str">
        <f>IF(COUNTA(PinjamanPerguruanTinggi[[#This Row],[Jumlah Pinjaman]:[Durasi (thn)]])&lt;&gt;4,"",PMT(PinjamanPerguruanTinggi[[#This Row],[Suku Bunga
Tahunan]]/12,PinjamanPerguruanTinggi[[#This Row],[Durasi (thn)]]*12,-PinjamanPerguruanTinggi[[#This Row],[Jumlah Pinjaman]],0,0))</f>
        <v/>
      </c>
      <c r="L14" s="37" t="str">
        <f>IFERROR(PinjamanPerguruanTinggi[[#This Row],[Pembayaran Terjadwal]]*12,"")</f>
        <v/>
      </c>
    </row>
    <row r="15" spans="1:13" ht="15" x14ac:dyDescent="0.25">
      <c r="B15" s="5"/>
      <c r="C15" s="4"/>
      <c r="D15" s="26"/>
      <c r="E15" s="27"/>
      <c r="F15" s="39"/>
      <c r="G15" s="1"/>
      <c r="H15" s="9" t="str">
        <f>IF(AND(PinjamanPerguruanTinggi[[#This Row],[Tanggal Mulai]]&gt;0,PinjamanPerguruanTinggi[[#This Row],[Durasi (thn)]]&gt;0),EDATE(PinjamanPerguruanTinggi[[#This Row],[Tanggal Mulai]],PinjamanPerguruanTinggi[[#This Row],[Durasi (thn)]]*12),"")</f>
        <v/>
      </c>
      <c r="I15" s="36" t="str">
        <f ca="1">IFERROR(IF(AND(PinjamanMulaiHariIni,COUNT(PinjamanPerguruanTinggi[[#This Row],[Jumlah Pinjaman]:[Durasi (thn)]])=4,PinjamanPerguruanTinggi[[#This Row],[Tanggal Mulai]]&lt;=TODAY()),PMT(PinjamanPerguruanTinggi[[#This Row],[Suku Bunga
Tahunan]]/12,PinjamanPerguruanTinggi[[#This Row],[Durasi (thn)]]*12,-PinjamanPerguruanTinggi[[#This Row],[Jumlah Pinjaman]],0,0),""),0)</f>
        <v/>
      </c>
      <c r="J15" s="37" t="str">
        <f>IFERROR((PinjamanPerguruanTinggi[[#This Row],[Pembayaran Terjadwal]]*(PinjamanPerguruanTinggi[[#This Row],[Durasi (thn)]]*12))-PinjamanPerguruanTinggi[[#This Row],[Jumlah Pinjaman]],"")</f>
        <v/>
      </c>
      <c r="K15" s="38" t="str">
        <f>IF(COUNTA(PinjamanPerguruanTinggi[[#This Row],[Jumlah Pinjaman]:[Durasi (thn)]])&lt;&gt;4,"",PMT(PinjamanPerguruanTinggi[[#This Row],[Suku Bunga
Tahunan]]/12,PinjamanPerguruanTinggi[[#This Row],[Durasi (thn)]]*12,-PinjamanPerguruanTinggi[[#This Row],[Jumlah Pinjaman]],0,0))</f>
        <v/>
      </c>
      <c r="L15" s="37" t="str">
        <f>IFERROR(PinjamanPerguruanTinggi[[#This Row],[Pembayaran Terjadwal]]*12,"")</f>
        <v/>
      </c>
    </row>
    <row r="16" spans="1:13" ht="20.25" customHeight="1" x14ac:dyDescent="0.25">
      <c r="B16" s="16" t="s">
        <v>8</v>
      </c>
      <c r="C16" s="17"/>
      <c r="D16" s="29">
        <f>SUBTOTAL(109,PinjamanPerguruanTinggi[Jumlah Pinjaman])</f>
        <v>18000</v>
      </c>
      <c r="E16" s="18"/>
      <c r="F16" s="23"/>
      <c r="G16" s="24"/>
      <c r="H16" s="25"/>
      <c r="I16" s="30">
        <f ca="1">SUBTOTAL(109,PinjamanPerguruanTinggi[Angsuran Bulanan Saat Ini])</f>
        <v>190.91792743033542</v>
      </c>
      <c r="J16" s="29">
        <f ca="1">SUBTOTAL(109,PinjamanPerguruanTinggi[Total
Bunga])</f>
        <v>4910.1512916402517</v>
      </c>
      <c r="K16" s="31">
        <f ca="1">SUBTOTAL(109,PinjamanPerguruanTinggi[Pembayaran Terjadwal])</f>
        <v>190.91792743033542</v>
      </c>
      <c r="L16" s="29">
        <f ca="1">SUBTOTAL(109,PinjamanPerguruanTinggi[Pembayaran
Tahunan])</f>
        <v>2291.015129164025</v>
      </c>
    </row>
    <row r="17" spans="2:12" ht="20.25" customHeight="1" x14ac:dyDescent="0.25">
      <c r="B17" s="11" t="s">
        <v>9</v>
      </c>
      <c r="C17" s="12"/>
      <c r="D17" s="32">
        <f>AVERAGE(PinjamanPerguruanTinggi[Jumlah Pinjaman])</f>
        <v>9000</v>
      </c>
      <c r="E17" s="41">
        <f>AVERAGE(PinjamanPerguruanTinggi[Suku Bunga
Tahunan])</f>
        <v>0.05</v>
      </c>
      <c r="F17" s="40"/>
      <c r="G17" s="40"/>
      <c r="H17" s="41"/>
      <c r="I17" s="33"/>
      <c r="J17" s="32">
        <f ca="1">AVERAGE(PinjamanPerguruanTinggi[Total
Bunga])</f>
        <v>2455.0756458201258</v>
      </c>
      <c r="K17" s="34"/>
      <c r="L17" s="32">
        <f ca="1">AVERAGE(PinjamanPerguruanTinggi[Pembayaran
Tahunan])</f>
        <v>1145.5075645820125</v>
      </c>
    </row>
    <row r="18" spans="2:12" s="19" customFormat="1" ht="23.25" customHeight="1" x14ac:dyDescent="0.25">
      <c r="B18" s="50" t="s">
        <v>10</v>
      </c>
      <c r="C18" s="50"/>
      <c r="D18" s="50"/>
      <c r="E18" s="50"/>
      <c r="F18" s="50"/>
      <c r="G18" s="50"/>
      <c r="H18" s="50"/>
      <c r="I18" s="50"/>
      <c r="J18" s="50"/>
      <c r="K18" s="50"/>
      <c r="L18" s="51">
        <f ca="1">PinjamanPerguruanTinggi[[#Totals],[Jumlah Pinjaman]]+PinjamanPerguruanTinggi[[#Totals],[Total
Bunga]]</f>
        <v>22910.15129164025</v>
      </c>
    </row>
    <row r="19" spans="2:12" s="19" customFormat="1" ht="23.25" customHeight="1" x14ac:dyDescent="0.25">
      <c r="B19" s="50"/>
      <c r="C19" s="50"/>
      <c r="D19" s="50"/>
      <c r="E19" s="50"/>
      <c r="F19" s="50"/>
      <c r="G19" s="50"/>
      <c r="H19" s="50"/>
      <c r="I19" s="50"/>
      <c r="J19" s="50"/>
      <c r="K19" s="50"/>
      <c r="L19" s="51"/>
    </row>
    <row r="20" spans="2:12" ht="20.25" customHeight="1" x14ac:dyDescent="0.25">
      <c r="B20" s="52" t="s">
        <v>11</v>
      </c>
      <c r="C20" s="52"/>
      <c r="D20" s="52"/>
      <c r="E20" s="52"/>
      <c r="F20" s="52"/>
      <c r="G20" s="52"/>
      <c r="H20" s="52"/>
      <c r="I20" s="52"/>
      <c r="J20" s="52"/>
      <c r="K20" s="52"/>
      <c r="L20" s="51">
        <f>(PerkiraanGajiTahunan/12)</f>
        <v>4166.666666666667</v>
      </c>
    </row>
    <row r="21" spans="2:12" ht="20.25" customHeight="1" x14ac:dyDescent="0.25">
      <c r="B21" s="52"/>
      <c r="C21" s="52"/>
      <c r="D21" s="52"/>
      <c r="E21" s="52"/>
      <c r="F21" s="52"/>
      <c r="G21" s="52"/>
      <c r="H21" s="52"/>
      <c r="I21" s="52"/>
      <c r="J21" s="52"/>
      <c r="K21" s="52"/>
      <c r="L21" s="51"/>
    </row>
  </sheetData>
  <mergeCells count="23">
    <mergeCell ref="B18:K19"/>
    <mergeCell ref="L18:L19"/>
    <mergeCell ref="B20:K21"/>
    <mergeCell ref="L20:L21"/>
    <mergeCell ref="E5:G5"/>
    <mergeCell ref="E6:G6"/>
    <mergeCell ref="B8:E8"/>
    <mergeCell ref="I8:L8"/>
    <mergeCell ref="F8:H8"/>
    <mergeCell ref="B5:D5"/>
    <mergeCell ref="B6:D6"/>
    <mergeCell ref="H5:K5"/>
    <mergeCell ref="H6:K6"/>
    <mergeCell ref="B4:L4"/>
    <mergeCell ref="B3:E3"/>
    <mergeCell ref="I3:J3"/>
    <mergeCell ref="B2:C2"/>
    <mergeCell ref="F2:H2"/>
    <mergeCell ref="K2:L2"/>
    <mergeCell ref="D2:E2"/>
    <mergeCell ref="I2:J2"/>
    <mergeCell ref="F3:H3"/>
    <mergeCell ref="K3:L3"/>
  </mergeCells>
  <dataValidations xWindow="503" yWindow="415" count="41">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 allowBlank="1" showInputMessage="1" showErrorMessage="1" prompt="Buat Kalkulator Pinjaman Perguruan Tinggi di lembar kerja ini. Masukkan detail di tabel mulai dari sel B9, Perkiraan Gaji Tahunan di sel F2, dan Tanggal mulai pengembalian pinjaman di sel K2" sqref="A1" xr:uid="{00000000-0002-0000-0000-000002000000}"/>
    <dataValidation allowBlank="1" showInputMessage="1" showErrorMessage="1" prompt="Masukkan Perkiraan Gaji Tahunan Setelah Lulus dalam sel ini" sqref="F2:H2" xr:uid="{00000000-0002-0000-0000-000003000000}"/>
    <dataValidation allowBlank="1" showInputMessage="1" showErrorMessage="1" prompt="Masukkan Perkiraan Gaji Tahunan Setelah Lulus dalam sel di atas" sqref="F3:H3" xr:uid="{00000000-0002-0000-0000-000004000000}"/>
    <dataValidation allowBlank="1" showInputMessage="1" showErrorMessage="1" prompt="Masukkan Tanggal Mulai Pengembalian Pinjaman dalam sel ini" sqref="K2:L2" xr:uid="{00000000-0002-0000-0000-000005000000}"/>
    <dataValidation allowBlank="1" showInputMessage="1" showErrorMessage="1" prompt="Masukkan Tanggal Mulai Pengembalian Pinjaman dalam sel di atas" sqref="K3:L3" xr:uid="{00000000-0002-0000-0000-000006000000}"/>
    <dataValidation allowBlank="1" showInputMessage="1" showErrorMessage="1" prompt="Gabungan pembayaran bulanan saat ini dihitung secara otomatis di sel sebelah kanan" sqref="B5:D5" xr:uid="{00000000-0002-0000-0000-000007000000}"/>
    <dataValidation allowBlank="1" showInputMessage="1" showErrorMessage="1" prompt="Gabungan pembayaran bulanan saat ini dihitung secara otomatis di sel ini" sqref="E5:G5" xr:uid="{00000000-0002-0000-0000-000008000000}"/>
    <dataValidation allowBlank="1" showInputMessage="1" showErrorMessage="1" prompt="Persentase penghasilan bulanan saat ini dihitung secara otomatis di sel sebelah kanan" sqref="B6:D6" xr:uid="{00000000-0002-0000-0000-000009000000}"/>
    <dataValidation allowBlank="1" showInputMessage="1" showErrorMessage="1" prompt="Persentase penghasilan bulanan saat ini dihitung secara otomatis di sel ini" sqref="E6:G6" xr:uid="{00000000-0002-0000-0000-00000A000000}"/>
    <dataValidation allowBlank="1" showInputMessage="1" showErrorMessage="1" prompt="Gabungan pembayaran bulanan terjadwal dihitung secara otomatis di sel sebelah kanan" sqref="H5:K5" xr:uid="{00000000-0002-0000-0000-00000B000000}"/>
    <dataValidation allowBlank="1" showInputMessage="1" showErrorMessage="1" prompt="Gabungan pembayaran bulanan terjadwal dihitung secara otomatis di sel ini" sqref="L5" xr:uid="{00000000-0002-0000-0000-00000C000000}"/>
    <dataValidation allowBlank="1" showInputMessage="1" showErrorMessage="1" prompt="Persentase penghasilan bulanan terjadwal dihitung secara otomatis di sel sebelah kanan" sqref="H6:K6" xr:uid="{00000000-0002-0000-0000-00000D000000}"/>
    <dataValidation allowBlank="1" showInputMessage="1" showErrorMessage="1" prompt="Persentase penghasilan bulanan terjadwal dihitung secara otomatis di sel ini" sqref="L6" xr:uid="{00000000-0002-0000-0000-00000E000000}"/>
    <dataValidation allowBlank="1" showInputMessage="1" showErrorMessage="1" prompt="Masukkan Detail Pinjaman Umum dalam kolom tabel di bawah ini" sqref="B8:E8" xr:uid="{00000000-0002-0000-0000-00000F000000}"/>
    <dataValidation allowBlank="1" showInputMessage="1" showErrorMessage="1" prompt="Masukkan No. Pinjaman dalam kolom di bawah judul ini" sqref="B9" xr:uid="{00000000-0002-0000-0000-000010000000}"/>
    <dataValidation allowBlank="1" showInputMessage="1" showErrorMessage="1" prompt="Masukkan Peminjam dalam kolom di bawah judul ini" sqref="C9" xr:uid="{00000000-0002-0000-0000-000011000000}"/>
    <dataValidation allowBlank="1" showInputMessage="1" showErrorMessage="1" prompt="Masukkan Jumlah Pinjaman dalam kolom di bawah judul ini" sqref="D9" xr:uid="{00000000-0002-0000-0000-000012000000}"/>
    <dataValidation allowBlank="1" showInputMessage="1" showErrorMessage="1" prompt="Masukkan Suku Bunga Tahunan dalam kolom di bawah judul ini" sqref="E9" xr:uid="{00000000-0002-0000-0000-000013000000}"/>
    <dataValidation allowBlank="1" showInputMessage="1" showErrorMessage="1" prompt="Masukkan Data Pengembalian Pinjaman dalam kolom tabel di bawah ini" sqref="F8:H8" xr:uid="{00000000-0002-0000-0000-000014000000}"/>
    <dataValidation allowBlank="1" showInputMessage="1" showErrorMessage="1" prompt="Masukkan Tanggal Mulai dalam kolom di bawah judul ini" sqref="F9" xr:uid="{00000000-0002-0000-0000-000015000000}"/>
    <dataValidation allowBlank="1" showInputMessage="1" showErrorMessage="1" prompt="Masukkan Durasi dalam tahun dalam kolom di bawah judul ini" sqref="G9" xr:uid="{00000000-0002-0000-0000-000016000000}"/>
    <dataValidation allowBlank="1" showInputMessage="1" showErrorMessage="1" prompt="Tanggal Berakhir diperbarui secara otomatis dalam kolom di bawah judul ini" sqref="H9" xr:uid="{00000000-0002-0000-0000-000017000000}"/>
    <dataValidation allowBlank="1" showInputMessage="1" showErrorMessage="1" prompt="Detail Pembayaran dihitung secara otomatis dalam kolom tabel di bawah ini" sqref="I8:L8" xr:uid="{00000000-0002-0000-0000-000018000000}"/>
    <dataValidation allowBlank="1" showInputMessage="1" showErrorMessage="1" prompt="Pembayaran Bulanan Saat Ini dihitung secara otomatis dalam kolom di bawah judul ini" sqref="I9" xr:uid="{00000000-0002-0000-0000-000019000000}"/>
    <dataValidation allowBlank="1" showInputMessage="1" showErrorMessage="1" prompt="Jumlah Total Bunga dihitung secara otomatis dalam kolom di bawah judul ini" sqref="J9" xr:uid="{00000000-0002-0000-0000-00001A000000}"/>
    <dataValidation allowBlank="1" showInputMessage="1" showErrorMessage="1" prompt="Pembayaran Terjadwal dihitung secara otomatis dalam kolom di bawah judul ini" sqref="K9" xr:uid="{00000000-0002-0000-0000-00001B000000}"/>
    <dataValidation allowBlank="1" showInputMessage="1" showErrorMessage="1" prompt="Pembayaran Tahunan dihitung secara otomatis dalam kolom di bawah judul ini. Rata-rata dihitung secara otomatis di bagian bawah tabel di kolom ini" sqref="L9" xr:uid="{00000000-0002-0000-0000-00001C000000}"/>
    <dataValidation allowBlank="1" showInputMessage="1" showErrorMessage="1" prompt="Rata-rata Jumlah Pinjaman, Suku Bunga Tahunan, jumlah Total Bunga, dan Pembayaran Tahunan dihitung secara otomatis, dan bagan Pembayaran Terjadwal diperbarui di sel sebelah kanan" sqref="B17" xr:uid="{00000000-0002-0000-0000-00001D000000}"/>
    <dataValidation allowBlank="1" showInputMessage="1" showErrorMessage="1" prompt="Rata-rata Jumlah Pinjaman dihitung secara otomatis di sel ini" sqref="D17" xr:uid="{00000000-0002-0000-0000-00001E000000}"/>
    <dataValidation allowBlank="1" showInputMessage="1" showErrorMessage="1" prompt="Rata-rata Suku Bunga Tahunan dihitung secara otomatis di sel ini" sqref="E17" xr:uid="{00000000-0002-0000-0000-00001F000000}"/>
    <dataValidation allowBlank="1" showInputMessage="1" showErrorMessage="1" prompt="Rata-rata jumlah Total Bunga dihitung secara otomatis di sel ini" sqref="J17" xr:uid="{00000000-0002-0000-0000-000020000000}"/>
    <dataValidation allowBlank="1" showInputMessage="1" showErrorMessage="1" prompt="Bagan Rata-rata Pembayaran Terjadwal diperbarui secara otomatis di sel ini" sqref="K17" xr:uid="{00000000-0002-0000-0000-000021000000}"/>
    <dataValidation allowBlank="1" showInputMessage="1" showErrorMessage="1" prompt="Rata-rata jumlah Pembayaran Tahunan dihitung secara otomatis dalam sel ini, dan Total Pengembalian Pinjaman Gabungan serta Perkiraan Penghasilan Bulanan Setelah Lulus dalam sel-sel di bawah ini" sqref="L17" xr:uid="{00000000-0002-0000-0000-000022000000}"/>
    <dataValidation allowBlank="1" showInputMessage="1" showErrorMessage="1" prompt="Total Pengembalian Pinjaman Gabungan dihitung secara otomatis di sel sebelah kanan" sqref="B18:K19" xr:uid="{00000000-0002-0000-0000-000023000000}"/>
    <dataValidation allowBlank="1" showInputMessage="1" showErrorMessage="1" prompt="Total Pengembalian Pinjaman Gabungan dihitung secara otomatis di sel ini" sqref="L18:L19" xr:uid="{00000000-0002-0000-0000-000024000000}"/>
    <dataValidation allowBlank="1" showInputMessage="1" showErrorMessage="1" prompt="Perkiraan Penghasilan Bulanan Setelah Lulus dihitung secara otomatis di sel sebelah kanan" sqref="B20:K21" xr:uid="{00000000-0002-0000-0000-000025000000}"/>
    <dataValidation allowBlank="1" showInputMessage="1" showErrorMessage="1" prompt="Perkiraan Penghasilan Bulanan Setelah Lulus dihitung secara otomatis di sel ini" sqref="L20:L21" xr:uid="{00000000-0002-0000-0000-000026000000}"/>
    <dataValidation allowBlank="1" showInputMessage="1" showErrorMessage="1" prompt="Judul lembar kerja ada di sel ini dan tips ada di sel B4. Rata-rata, Total Pengembalian Pinjaman Gabungan, dan Perkiraan Penghasilan Bulanan dihitung secara otomatis di bagian bawah tabel" sqref="B2:C2" xr:uid="{00000000-0002-0000-0000-000027000000}"/>
    <dataValidation allowBlank="1" showInputMessage="1" showErrorMessage="1" prompt="Gabungan pembayaran bulanan saat ini dan terjadwal serta Persentase penghasilan bulanan saat ini dan terjadwal dihitung secara otomatis di sel E5, E6, L5, dan L6" sqref="B4:L4" xr:uid="{00000000-0002-0000-0000-000028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12:H15 D17:E17 I12:K15"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'Kalkulator Pinjaman'!K10:K15</xm:f>
              <xm:sqref>K17</xm:sqref>
            </x14:sparkline>
            <x14:sparkline>
              <xm:f>'Kalkulator Pinjaman'!I10:I15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Lembar kerja</vt:lpstr>
      </vt:variant>
      <vt:variant>
        <vt:i4>1</vt:i4>
      </vt:variant>
      <vt:variant>
        <vt:lpstr>Rentang Bernama</vt:lpstr>
      </vt:variant>
      <vt:variant>
        <vt:i4>6</vt:i4>
      </vt:variant>
    </vt:vector>
  </HeadingPairs>
  <TitlesOfParts>
    <vt:vector size="7" baseType="lpstr">
      <vt:lpstr>Kalkulator Pinjaman</vt:lpstr>
      <vt:lpstr>AngsuranBulananGabungan</vt:lpstr>
      <vt:lpstr>MulaiPengembalianPinjaman</vt:lpstr>
      <vt:lpstr>PengembalianPinjamanGabungan</vt:lpstr>
      <vt:lpstr>PerkiraanGajiBulanan</vt:lpstr>
      <vt:lpstr>PerkiraanGajiTahunan</vt:lpstr>
      <vt:lpstr>'Kalkulator Pinjaman'!Print_Titles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2018-04-04T11:34:18Z</dcterms:created>
  <dcterms:modified xsi:type="dcterms:W3CDTF">2019-05-23T01:57:48Z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