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worksheets/sheet64.xml" ContentType="application/vnd.openxmlformats-officedocument.spreadsheetml.worksheet+xml"/>
  <Override PartName="/xl/tables/table6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worksheets/sheet55.xml" ContentType="application/vnd.openxmlformats-officedocument.spreadsheetml.worksheet+xml"/>
  <Override PartName="/xl/tables/table55.xml" ContentType="application/vnd.openxmlformats-officedocument.spreadsheetml.table+xml"/>
  <Override PartName="/xl/calcChain.xml" ContentType="application/vnd.openxmlformats-officedocument.spreadsheetml.calcChain+xml"/>
  <Override PartName="/xl/worksheets/sheet46.xml" ContentType="application/vnd.openxmlformats-officedocument.spreadsheetml.worksheet+xml"/>
  <Override PartName="/xl/tables/table46.xml" ContentType="application/vnd.openxmlformats-officedocument.spreadsheetml.table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04"/>
  <workbookPr filterPrivacy="1" codeName="ThisWorkbook"/>
  <xr:revisionPtr revIDLastSave="36" documentId="13_ncr:1_{B1C505F6-AFA9-4D54-9243-A08DA3F8C186}" xr6:coauthVersionLast="47" xr6:coauthVersionMax="47" xr10:uidLastSave="{A7966B5C-F3FF-4A98-9697-9C878A8B075D}"/>
  <bookViews>
    <workbookView xWindow="-120" yWindow="-120" windowWidth="28980" windowHeight="16005" xr2:uid="{00000000-000D-0000-FFFF-FFFF00000000}"/>
  </bookViews>
  <sheets>
    <sheet name="FÉLÉV" sheetId="1" r:id="rId1"/>
    <sheet name="KREDITEK" sheetId="2" r:id="rId2"/>
    <sheet name="KÖLTSÉGVETÉS" sheetId="3" r:id="rId3"/>
    <sheet name="TELJES HAVI KIADÁS" sheetId="5" r:id="rId4"/>
    <sheet name="FÉLÉVI KIADÁSOK" sheetId="6" r:id="rId5"/>
    <sheet name="KÖNYVEK" sheetId="4" r:id="rId6"/>
  </sheets>
  <definedNames>
    <definedName name="EGYENLEG">KÖLTSÉGVETÉS!$D$8</definedName>
    <definedName name="Egyetem">KREDITEK!$B$1</definedName>
    <definedName name="Év">FÉLÉV!$F$3</definedName>
    <definedName name="Hónapok_a_félévben">KÖLTSÉGVETÉS!$C$9</definedName>
    <definedName name="Időtartam">FÉLÉV!$D$4</definedName>
    <definedName name="KezdésiIdőpont">FÉLÉV!$C$4</definedName>
    <definedName name="Követelmény">KREDITEK!$B$8:$B$11</definedName>
    <definedName name="_xlnm.Print_Titles" localSheetId="0">FÉLÉV!$5:$5</definedName>
    <definedName name="_xlnm.Print_Titles" localSheetId="4">'FÉLÉVI KIADÁSOK'!$4:$5</definedName>
    <definedName name="_xlnm.Print_Titles" localSheetId="2">KÖLTSÉGVETÉS!$10:$11</definedName>
    <definedName name="_xlnm.Print_Titles" localSheetId="5">KÖNYVEK!$4:$4</definedName>
    <definedName name="_xlnm.Print_Titles" localSheetId="1">KREDITEK!$14:$14</definedName>
    <definedName name="_xlnm.Print_Titles" localSheetId="3">'TELJES HAVI KIADÁS'!$4:$5</definedName>
    <definedName name="Oszlopcím1">Ütemterv[[#Headers],[IDŐ ]]</definedName>
    <definedName name="Oszlopcím2">Tantárgyak[[#Headers],[KURZUS CÍME]]</definedName>
    <definedName name="Oszlopcím3">HaviBevétel[[#Headers],[TÉTEL]]</definedName>
    <definedName name="Oszlopcím4">HaviKiadások[[#Headers],[TÉTEL]]</definedName>
    <definedName name="Oszlopcím5">FéléviKiadások[[#Headers],[TÉTEL]]</definedName>
    <definedName name="Oszlopcím6">KönyvekListája[[#Headers],[CÍM]]</definedName>
    <definedName name="TELJES_HAVI_BEVÉTEL">KÖLTSÉGVETÉS!$B$8</definedName>
    <definedName name="TELJES_HAVI_KIADÁS">KÖLTSÉGVETÉS!$C$8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2" l="1"/>
  <c r="C5" i="2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" i="4"/>
  <c r="D6" i="6" l="1"/>
  <c r="D7" i="6" l="1"/>
  <c r="D8" i="6" l="1"/>
  <c r="D9" i="6"/>
  <c r="D10" i="6"/>
  <c r="D11" i="6"/>
  <c r="C4" i="6"/>
  <c r="C3" i="6"/>
  <c r="B1" i="6"/>
  <c r="D4" i="6" l="1"/>
  <c r="C4" i="5"/>
  <c r="C8" i="3" s="1"/>
  <c r="C3" i="5"/>
  <c r="B1" i="5"/>
  <c r="B1" i="3" l="1"/>
  <c r="C3" i="3" l="1"/>
  <c r="C3" i="2" l="1"/>
  <c r="E8" i="2" l="1"/>
  <c r="E9" i="2"/>
  <c r="E10" i="2"/>
  <c r="E11" i="2"/>
  <c r="E12" i="2" l="1"/>
  <c r="C10" i="3"/>
  <c r="B8" i="3" s="1"/>
  <c r="C8" i="2"/>
  <c r="C9" i="2"/>
  <c r="C10" i="2"/>
  <c r="C11" i="2"/>
  <c r="B5" i="3" l="1"/>
  <c r="D8" i="3"/>
  <c r="C12" i="2"/>
  <c r="D8" i="2"/>
  <c r="D9" i="2"/>
  <c r="D10" i="2"/>
  <c r="D11" i="2"/>
  <c r="D5" i="2"/>
  <c r="B5" i="2"/>
  <c r="D12" i="2" l="1"/>
  <c r="B6" i="3"/>
</calcChain>
</file>

<file path=xl/sharedStrings.xml><?xml version="1.0" encoding="utf-8"?>
<sst xmlns="http://schemas.openxmlformats.org/spreadsheetml/2006/main" count="123" uniqueCount="92">
  <si>
    <t>ÓRARENDEM</t>
  </si>
  <si>
    <t>ŐSZI FÉLÉV</t>
  </si>
  <si>
    <t xml:space="preserve">IDŐ </t>
  </si>
  <si>
    <t>KEZDÉS IDŐPONTJA</t>
  </si>
  <si>
    <t>Reggeli</t>
  </si>
  <si>
    <t>Vállalatirányítás: Előadás B ép., 256-os sz.</t>
  </si>
  <si>
    <t>IDŐTARTAM</t>
  </si>
  <si>
    <t>KEDD</t>
  </si>
  <si>
    <t>(perc)</t>
  </si>
  <si>
    <t>SZERDA</t>
  </si>
  <si>
    <t>ÉV</t>
  </si>
  <si>
    <t>CSÜTÖRTÖK</t>
  </si>
  <si>
    <t>Fizika: Lab. 
J ép., 309-es sz.</t>
  </si>
  <si>
    <t>PÉNTEK</t>
  </si>
  <si>
    <t>SZOMBAT</t>
  </si>
  <si>
    <t>EGYETEMI</t>
  </si>
  <si>
    <t>KREDITTERVEZŐ</t>
  </si>
  <si>
    <t>Diploma</t>
  </si>
  <si>
    <t>ÁLTALÁNOS ÁLLAPOT</t>
  </si>
  <si>
    <t>Megjegyzés: Ezt a kreditösszesítőt a program automatikusan tölti ki az alábbi „Egyetemi kurzusok” táblázatban megadott bejegyzések alapján.</t>
  </si>
  <si>
    <t>KÖVETELMÉNY</t>
  </si>
  <si>
    <t>Főtantárgy</t>
  </si>
  <si>
    <t>Melléktantárgy</t>
  </si>
  <si>
    <t>Választható tantárgy</t>
  </si>
  <si>
    <t>Általános tanulmányok</t>
  </si>
  <si>
    <t>Összesen</t>
  </si>
  <si>
    <t>Kurzusok</t>
  </si>
  <si>
    <t>KURZUS CÍME</t>
  </si>
  <si>
    <t>Kurzus 1</t>
  </si>
  <si>
    <t>Kurzus 2</t>
  </si>
  <si>
    <t>Kurzus 3</t>
  </si>
  <si>
    <t>ÖSSZ. KREDIT</t>
  </si>
  <si>
    <t>KURZUS SZ.</t>
  </si>
  <si>
    <t>Szám</t>
  </si>
  <si>
    <t>MEGSZERZETT</t>
  </si>
  <si>
    <t>SZÜKSÉGES</t>
  </si>
  <si>
    <t>KREDITEK</t>
  </si>
  <si>
    <t>ELVÉGEZVE?</t>
  </si>
  <si>
    <t>Igen</t>
  </si>
  <si>
    <t>Nem</t>
  </si>
  <si>
    <t>OSZTÁLYZAT</t>
  </si>
  <si>
    <t>FÉLÉV</t>
  </si>
  <si>
    <t>1. félév</t>
  </si>
  <si>
    <t>KÖLTSÉGVETÉS-NYILVÁNTARTÁS</t>
  </si>
  <si>
    <t>SAJÁT KÖLTSÉGVETÉS</t>
  </si>
  <si>
    <t>A BEVÉTEL ELKÖLTÖTT RÉSZE SZÁZALÉKBAN</t>
  </si>
  <si>
    <t>TELJES HAVI BEVÉTEL</t>
  </si>
  <si>
    <t>Félév hónapjai</t>
  </si>
  <si>
    <t>HAVI BEVÉTEL</t>
  </si>
  <si>
    <t>TÉTEL</t>
  </si>
  <si>
    <t>Állandó bevétel</t>
  </si>
  <si>
    <t>Pénzügyi támogatás</t>
  </si>
  <si>
    <t>Hitelek</t>
  </si>
  <si>
    <t>Egyéb bevétel</t>
  </si>
  <si>
    <t>TELJES HAVI KIADÁS</t>
  </si>
  <si>
    <t>ÖSSZEG</t>
  </si>
  <si>
    <t>EGYENLEG</t>
  </si>
  <si>
    <t>Havi kiadások</t>
  </si>
  <si>
    <t>HAVI KIADÁSOK</t>
  </si>
  <si>
    <t>Bérleti díj</t>
  </si>
  <si>
    <t>Közművek</t>
  </si>
  <si>
    <t>Mobiltelefon</t>
  </si>
  <si>
    <t>Élelmiszer</t>
  </si>
  <si>
    <t>Autó költsége</t>
  </si>
  <si>
    <t>Diákhitel</t>
  </si>
  <si>
    <t>Hitelkártyák</t>
  </si>
  <si>
    <t>Biztosítás</t>
  </si>
  <si>
    <t>Szórakozás</t>
  </si>
  <si>
    <t>Egyéb</t>
  </si>
  <si>
    <t>Félévi kiadások</t>
  </si>
  <si>
    <t>FÉLÉVI KIADÁSOK (összesn/hó)</t>
  </si>
  <si>
    <t>Tandíj</t>
  </si>
  <si>
    <t>Labordíjak</t>
  </si>
  <si>
    <t>Könyvek</t>
  </si>
  <si>
    <t>Befizetések</t>
  </si>
  <si>
    <t>Közlekedés</t>
  </si>
  <si>
    <t>Egyéb díjak</t>
  </si>
  <si>
    <t>HAVI</t>
  </si>
  <si>
    <t>KÖNYVNYILVÁNTARTÁS</t>
  </si>
  <si>
    <t>Könyvek listája</t>
  </si>
  <si>
    <t>CÍM</t>
  </si>
  <si>
    <t>Könyv címe</t>
  </si>
  <si>
    <t>SZERZŐ</t>
  </si>
  <si>
    <t>Szerző</t>
  </si>
  <si>
    <t>KURZUS</t>
  </si>
  <si>
    <t>Kurzus</t>
  </si>
  <si>
    <t>HOL LEHET MEGVENNI?</t>
  </si>
  <si>
    <t>Helyszín</t>
  </si>
  <si>
    <t>ISBN-szám</t>
  </si>
  <si>
    <t>MEGJEGYZÉSEK</t>
  </si>
  <si>
    <t>HÉTFŐ</t>
  </si>
  <si>
    <t>VASÁRNAP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</si>
</sst>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#,##0\ &quot;Ft&quot;;\-#,##0\ &quot;Ft&quot;"/>
    <numFmt numFmtId="42" formatCode="_-* #,##0\ &quot;Ft&quot;_-;\-* #,##0\ &quot;Ft&quot;_-;_-* &quot;-&quot;\ &quot;Ft&quot;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#,##0\ &quot;Ft&quot;"/>
    <numFmt numFmtId="168" formatCode="h:mm;@"/>
  </numFmts>
  <fonts count="26" x14ac:knownFonts="1">
    <font>
      <sz val="11"/>
      <color theme="0" tint="-0.3499862666707358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 tint="-4.99893185216834E-2"/>
      <name val="Arial"/>
      <family val="2"/>
      <scheme val="minor"/>
    </font>
    <font>
      <sz val="23"/>
      <color theme="0" tint="-4.99893185216834E-2"/>
      <name val="Arial"/>
      <family val="2"/>
      <scheme val="major"/>
    </font>
    <font>
      <sz val="12"/>
      <color theme="0" tint="-4.99893185216834E-2"/>
      <name val="Arial"/>
      <family val="2"/>
      <scheme val="minor"/>
    </font>
    <font>
      <sz val="23"/>
      <color theme="0" tint="-4.99893185216834E-2"/>
      <name val="Arial"/>
      <family val="2"/>
      <scheme val="minor"/>
    </font>
    <font>
      <sz val="28"/>
      <color theme="0"/>
      <name val="Arial"/>
      <family val="2"/>
      <scheme val="major"/>
    </font>
    <font>
      <sz val="34"/>
      <color theme="0" tint="-4.99893185216834E-2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3" tint="9.994811853389081E-2"/>
      <name val="Arial"/>
      <family val="2"/>
      <scheme val="major"/>
    </font>
    <font>
      <sz val="11"/>
      <color theme="4"/>
      <name val="Arial"/>
      <family val="2"/>
      <scheme val="minor"/>
    </font>
    <font>
      <sz val="11"/>
      <color theme="4"/>
      <name val="Arial"/>
      <family val="2"/>
      <scheme val="major"/>
    </font>
    <font>
      <sz val="11"/>
      <color theme="0" tint="-0.3499862666707358"/>
      <name val="Arial"/>
      <family val="2"/>
      <scheme val="minor"/>
    </font>
    <font>
      <sz val="11"/>
      <color theme="0" tint="-0.249946592608417"/>
      <name val="Arial"/>
      <family val="2"/>
      <scheme val="minor"/>
    </font>
    <font>
      <sz val="14"/>
      <color theme="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4" tint="-0.249946592608417"/>
        <bgColor indexed="64"/>
      </patternFill>
    </fill>
    <fill>
      <patternFill patternType="solid">
        <fgColor theme="1" tint="0.14996795556505021"/>
        <bgColor theme="1" tint="0.149967955565050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3" borderId="0">
      <alignment horizontal="left" vertical="center" wrapText="1"/>
    </xf>
    <xf numFmtId="0" fontId="6" fillId="4" borderId="0" applyNumberFormat="0" applyBorder="0" applyProtection="0"/>
    <xf numFmtId="0" fontId="9" fillId="4" borderId="0" applyNumberFormat="0" applyBorder="0" applyProtection="0"/>
    <xf numFmtId="0" fontId="11" fillId="0" borderId="0" applyNumberFormat="0" applyFill="0" applyBorder="0" applyProtection="0">
      <alignment horizontal="left"/>
    </xf>
    <xf numFmtId="9" fontId="2" fillId="0" borderId="0" applyFont="0" applyFill="0" applyBorder="0" applyAlignment="0" applyProtection="0"/>
    <xf numFmtId="0" fontId="3" fillId="3" borderId="0" applyNumberFormat="0" applyBorder="0" applyProtection="0">
      <alignment horizontal="left" vertical="center" wrapText="1"/>
    </xf>
    <xf numFmtId="0" fontId="4" fillId="2" borderId="0" applyNumberFormat="0">
      <alignment horizontal="right" indent="1"/>
    </xf>
    <xf numFmtId="0" fontId="7" fillId="3" borderId="0">
      <alignment horizontal="right"/>
    </xf>
    <xf numFmtId="168" fontId="10" fillId="2" borderId="0" applyBorder="0" applyProtection="0">
      <alignment horizontal="right" vertical="center" indent="1"/>
    </xf>
    <xf numFmtId="0" fontId="8" fillId="3" borderId="0">
      <alignment horizontal="left"/>
    </xf>
    <xf numFmtId="168" fontId="5" fillId="3" borderId="0">
      <alignment horizontal="left" vertical="center"/>
    </xf>
    <xf numFmtId="0" fontId="5" fillId="3" borderId="0">
      <alignment horizontal="right" vertical="center"/>
    </xf>
    <xf numFmtId="0" fontId="11" fillId="3" borderId="0">
      <alignment horizontal="center"/>
    </xf>
    <xf numFmtId="167" fontId="13" fillId="0" borderId="0" applyFont="0" applyFill="0" applyBorder="0" applyAlignment="0" applyProtection="0"/>
    <xf numFmtId="0" fontId="2" fillId="0" borderId="0" applyNumberFormat="0" applyFill="0" applyBorder="0" applyProtection="0">
      <alignment horizontal="right" indent="2"/>
    </xf>
    <xf numFmtId="0" fontId="12" fillId="3" borderId="0" applyNumberFormat="0" applyAlignment="0" applyProtection="0"/>
    <xf numFmtId="0" fontId="12" fillId="5" borderId="1" applyNumberFormat="0" applyFont="0" applyFill="0" applyAlignment="0">
      <alignment horizontal="left" vertical="center"/>
    </xf>
    <xf numFmtId="0" fontId="12" fillId="5" borderId="0" applyFill="0" applyBorder="0">
      <alignment horizontal="center" vertical="center"/>
    </xf>
    <xf numFmtId="0" fontId="8" fillId="3" borderId="0" applyNumberFormat="0" applyBorder="0">
      <alignment horizontal="right" indent="1"/>
    </xf>
    <xf numFmtId="5" fontId="12" fillId="3" borderId="0" applyFill="0" applyBorder="0">
      <alignment horizontal="right" vertical="center" wrapText="1" indent="2"/>
    </xf>
    <xf numFmtId="167" fontId="12" fillId="3" borderId="0" applyNumberFormat="0" applyFont="0" applyFill="0" applyBorder="0">
      <alignment horizontal="right" vertical="center" wrapText="1" indent="2"/>
    </xf>
    <xf numFmtId="5" fontId="12" fillId="3" borderId="0" applyFont="0" applyFill="0" applyBorder="0">
      <alignment horizontal="left" vertical="center" wrapText="1"/>
    </xf>
    <xf numFmtId="166" fontId="12" fillId="3" borderId="0">
      <alignment horizontal="center" vertical="center" wrapText="1"/>
    </xf>
    <xf numFmtId="5" fontId="11" fillId="3" borderId="0" applyFill="0" applyBorder="0">
      <alignment horizontal="right" wrapText="1" indent="2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2" applyNumberFormat="0" applyAlignment="0" applyProtection="0"/>
    <xf numFmtId="0" fontId="19" fillId="10" borderId="3" applyNumberFormat="0" applyAlignment="0" applyProtection="0"/>
    <xf numFmtId="0" fontId="20" fillId="10" borderId="2" applyNumberFormat="0" applyAlignment="0" applyProtection="0"/>
    <xf numFmtId="0" fontId="21" fillId="0" borderId="4" applyNumberFormat="0" applyFill="0" applyAlignment="0" applyProtection="0"/>
    <xf numFmtId="0" fontId="22" fillId="11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0">
    <xf numFmtId="0" fontId="0" fillId="3" borderId="0" xfId="0">
      <alignment horizontal="left" vertical="center" wrapText="1"/>
    </xf>
    <xf numFmtId="0" fontId="4" fillId="2" borderId="0" xfId="6">
      <alignment horizontal="right" indent="1"/>
    </xf>
    <xf numFmtId="0" fontId="9" fillId="4" borderId="0" xfId="2"/>
    <xf numFmtId="0" fontId="6" fillId="4" borderId="0" xfId="1"/>
    <xf numFmtId="0" fontId="7" fillId="3" borderId="0" xfId="7">
      <alignment horizontal="right"/>
    </xf>
    <xf numFmtId="0" fontId="8" fillId="3" borderId="0" xfId="9">
      <alignment horizontal="left"/>
    </xf>
    <xf numFmtId="0" fontId="5" fillId="3" borderId="0" xfId="11">
      <alignment horizontal="right" vertical="center"/>
    </xf>
    <xf numFmtId="0" fontId="11" fillId="3" borderId="0" xfId="3" applyFill="1">
      <alignment horizontal="left"/>
    </xf>
    <xf numFmtId="0" fontId="11" fillId="3" borderId="0" xfId="12">
      <alignment horizontal="center"/>
    </xf>
    <xf numFmtId="0" fontId="3" fillId="3" borderId="0" xfId="5">
      <alignment horizontal="left" vertical="center" wrapText="1"/>
    </xf>
    <xf numFmtId="0" fontId="12" fillId="3" borderId="0" xfId="17" applyFill="1">
      <alignment horizontal="center" vertical="center"/>
    </xf>
    <xf numFmtId="0" fontId="2" fillId="3" borderId="0" xfId="14" applyFill="1" applyBorder="1">
      <alignment horizontal="right" indent="2"/>
    </xf>
    <xf numFmtId="0" fontId="8" fillId="3" borderId="0" xfId="18">
      <alignment horizontal="right" indent="1"/>
    </xf>
    <xf numFmtId="0" fontId="0" fillId="3" borderId="1" xfId="16" applyFont="1" applyFill="1" applyAlignment="1">
      <alignment horizontal="left" vertical="center" wrapText="1"/>
    </xf>
    <xf numFmtId="9" fontId="3" fillId="3" borderId="0" xfId="4" applyFont="1" applyFill="1" applyAlignment="1">
      <alignment horizontal="left" vertical="center"/>
    </xf>
    <xf numFmtId="0" fontId="2" fillId="3" borderId="0" xfId="14" applyFill="1">
      <alignment horizontal="right" indent="2"/>
    </xf>
    <xf numFmtId="5" fontId="12" fillId="3" borderId="0" xfId="19" applyFill="1" applyBorder="1">
      <alignment horizontal="right" vertical="center" wrapText="1" indent="2"/>
    </xf>
    <xf numFmtId="5" fontId="12" fillId="3" borderId="0" xfId="19" applyFill="1">
      <alignment horizontal="right" vertical="center" wrapText="1" indent="2"/>
    </xf>
    <xf numFmtId="0" fontId="12" fillId="3" borderId="0" xfId="15" applyAlignment="1">
      <alignment horizontal="left" vertical="center"/>
    </xf>
    <xf numFmtId="0" fontId="0" fillId="3" borderId="0" xfId="21" applyNumberFormat="1" applyFont="1">
      <alignment horizontal="left" vertical="center" wrapText="1"/>
    </xf>
    <xf numFmtId="166" fontId="12" fillId="3" borderId="0" xfId="22">
      <alignment horizontal="center" vertical="center" wrapText="1"/>
    </xf>
    <xf numFmtId="0" fontId="12" fillId="3" borderId="1" xfId="17" applyFill="1" applyBorder="1">
      <alignment horizontal="center" vertical="center"/>
    </xf>
    <xf numFmtId="5" fontId="11" fillId="3" borderId="0" xfId="23" applyFill="1">
      <alignment horizontal="right" wrapText="1" indent="2"/>
    </xf>
    <xf numFmtId="0" fontId="4" fillId="2" borderId="0" xfId="6" applyNumberFormat="1">
      <alignment horizontal="right" indent="1"/>
    </xf>
    <xf numFmtId="0" fontId="14" fillId="4" borderId="0" xfId="2" applyFont="1"/>
    <xf numFmtId="168" fontId="10" fillId="2" borderId="0" xfId="8">
      <alignment horizontal="right" vertical="center" indent="1"/>
    </xf>
    <xf numFmtId="168" fontId="5" fillId="3" borderId="0" xfId="10">
      <alignment horizontal="left" vertical="center"/>
    </xf>
    <xf numFmtId="5" fontId="3" fillId="3" borderId="0" xfId="5" applyNumberFormat="1">
      <alignment horizontal="left" vertical="center" wrapText="1"/>
    </xf>
    <xf numFmtId="5" fontId="5" fillId="3" borderId="0" xfId="10" applyNumberFormat="1">
      <alignment horizontal="left" vertical="center"/>
    </xf>
    <xf numFmtId="0" fontId="11" fillId="3" borderId="0" xfId="12">
      <alignment horizontal="center"/>
    </xf>
  </cellXfs>
  <cellStyles count="62">
    <cellStyle name="20% - 1. jelölőszín" xfId="39" builtinId="30" customBuiltin="1"/>
    <cellStyle name="20% - 2. jelölőszín" xfId="43" builtinId="34" customBuiltin="1"/>
    <cellStyle name="20% - 3. jelölőszín" xfId="47" builtinId="38" customBuiltin="1"/>
    <cellStyle name="20% - 4. jelölőszín" xfId="51" builtinId="42" customBuiltin="1"/>
    <cellStyle name="20% - 5. jelölőszín" xfId="55" builtinId="46" customBuiltin="1"/>
    <cellStyle name="20% - 6. jelölőszín" xfId="59" builtinId="50" customBuiltin="1"/>
    <cellStyle name="40% - 1. jelölőszín" xfId="40" builtinId="31" customBuiltin="1"/>
    <cellStyle name="40% - 2. jelölőszín" xfId="44" builtinId="35" customBuiltin="1"/>
    <cellStyle name="40% - 3. jelölőszín" xfId="48" builtinId="39" customBuiltin="1"/>
    <cellStyle name="40% - 4. jelölőszín" xfId="52" builtinId="43" customBuiltin="1"/>
    <cellStyle name="40% - 5. jelölőszín" xfId="56" builtinId="47" customBuiltin="1"/>
    <cellStyle name="40% - 6. jelölőszín" xfId="60" builtinId="51" customBuiltin="1"/>
    <cellStyle name="60% - 1. jelölőszín" xfId="41" builtinId="32" customBuiltin="1"/>
    <cellStyle name="60% - 2. jelölőszín" xfId="45" builtinId="36" customBuiltin="1"/>
    <cellStyle name="60% - 3. jelölőszín" xfId="49" builtinId="40" customBuiltin="1"/>
    <cellStyle name="60% - 4. jelölőszín" xfId="53" builtinId="44" customBuiltin="1"/>
    <cellStyle name="60% - 5. jelölőszín" xfId="57" builtinId="48" customBuiltin="1"/>
    <cellStyle name="60% - 6. jelölőszín" xfId="61" builtinId="52" customBuiltin="1"/>
    <cellStyle name="A címsor pénzneme" xfId="23" xr:uid="{00000000-0005-0000-0000-000008000000}"/>
    <cellStyle name="A táblázat pénzneme" xfId="19" xr:uid="{00000000-0005-0000-0000-000011000000}"/>
    <cellStyle name="Aláhúzott" xfId="16" xr:uid="{00000000-0005-0000-0000-000016000000}"/>
    <cellStyle name="Balra igazítás" xfId="10" xr:uid="{00000000-0005-0000-0000-00000B000000}"/>
    <cellStyle name="Bevitel" xfId="30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2, középre igazítás" xfId="12" xr:uid="{00000000-0005-0000-0000-000005000000}"/>
    <cellStyle name="Címsor 3" xfId="5" builtinId="18" customBuiltin="1"/>
    <cellStyle name="Címsor 4" xfId="14" builtinId="19" customBuiltin="1"/>
    <cellStyle name="Ellenőrzőcella" xfId="34" builtinId="23" customBuiltin="1"/>
    <cellStyle name="Év" xfId="7" xr:uid="{00000000-0005-0000-0000-000017000000}"/>
    <cellStyle name="Ezres" xfId="24" builtinId="3" customBuiltin="1"/>
    <cellStyle name="Ezres [0]" xfId="25" builtinId="6" customBuiltin="1"/>
    <cellStyle name="Fekete kiemelés" xfId="6" xr:uid="{00000000-0005-0000-0000-000000000000}"/>
    <cellStyle name="Feliratok, balra igazítás" xfId="9" xr:uid="{00000000-0005-0000-0000-000009000000}"/>
    <cellStyle name="Feliratok, jobbra igazítás" xfId="18" xr:uid="{00000000-0005-0000-0000-00000A000000}"/>
    <cellStyle name="Figyelmeztetés" xfId="35" builtinId="11" customBuiltin="1"/>
    <cellStyle name="Hivatkozott cella" xfId="33" builtinId="24" customBuiltin="1"/>
    <cellStyle name="Időpont" xfId="8" xr:uid="{00000000-0005-0000-0000-000014000000}"/>
    <cellStyle name="Jegyzet" xfId="15" builtinId="10" customBuiltin="1"/>
    <cellStyle name="Jelölőszín 1" xfId="38" builtinId="29" customBuiltin="1"/>
    <cellStyle name="Jelölőszín 2" xfId="42" builtinId="33" customBuiltin="1"/>
    <cellStyle name="Jelölőszín 3" xfId="46" builtinId="37" customBuiltin="1"/>
    <cellStyle name="Jelölőszín 4" xfId="50" builtinId="41" customBuiltin="1"/>
    <cellStyle name="Jelölőszín 5" xfId="54" builtinId="45" customBuiltin="1"/>
    <cellStyle name="Jelölőszín 6" xfId="58" builtinId="49" customBuiltin="1"/>
    <cellStyle name="Jó" xfId="27" builtinId="26" customBuiltin="1"/>
    <cellStyle name="Jobbra igazítás" xfId="11" xr:uid="{00000000-0005-0000-0000-00000F000000}"/>
    <cellStyle name="Kimenet" xfId="31" builtinId="21" customBuiltin="1"/>
    <cellStyle name="Magyarázó szöveg" xfId="36" builtinId="53" customBuiltin="1"/>
    <cellStyle name="Normál" xfId="0" builtinId="0" customBuiltin="1"/>
    <cellStyle name="Osztályzat" xfId="22" xr:uid="{00000000-0005-0000-0000-000002000000}"/>
    <cellStyle name="Összesen" xfId="37" builtinId="25" customBuiltin="1"/>
    <cellStyle name="Pénznem" xfId="13" builtinId="4" customBuiltin="1"/>
    <cellStyle name="Pénznem [0]" xfId="26" builtinId="7" customBuiltin="1"/>
    <cellStyle name="Rossz" xfId="28" builtinId="27" customBuiltin="1"/>
    <cellStyle name="Semleges" xfId="29" builtinId="28" customBuiltin="1"/>
    <cellStyle name="Számítás" xfId="32" builtinId="22" customBuiltin="1"/>
    <cellStyle name="Százalék" xfId="4" builtinId="5" customBuiltin="1"/>
    <cellStyle name="Táblázat, balra igazítás" xfId="21" xr:uid="{00000000-0005-0000-0000-000012000000}"/>
    <cellStyle name="Táblázat, jobbra igazítás" xfId="20" xr:uid="{00000000-0005-0000-0000-000013000000}"/>
    <cellStyle name="Táblázat, középre igazítás" xfId="17" xr:uid="{00000000-0005-0000-0000-000010000000}"/>
  </cellStyles>
  <dxfs count="18">
    <dxf>
      <font>
        <color theme="3" tint="9.994811853389081E-2"/>
      </font>
    </dxf>
    <dxf>
      <font>
        <color theme="3" tint="9.994811853389081E-2"/>
      </font>
    </dxf>
    <dxf>
      <font>
        <color theme="3" tint="9.994811853389081E-2"/>
      </font>
    </dxf>
    <dxf>
      <font>
        <color theme="3" tint="9.994811853389081E-2"/>
      </font>
    </dxf>
    <dxf>
      <font>
        <color theme="3" tint="9.994811853389081E-2"/>
      </font>
    </dxf>
    <dxf>
      <font>
        <color theme="3" tint="9.994811853389081E-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8"/>
        <name val="Arial"/>
        <family val="2"/>
        <scheme val="minor"/>
      </font>
      <numFmt numFmtId="9" formatCode="#,##0\ &quot;Ft&quot;;\-#,##0\ &quot;Ft&quot;"/>
      <alignment horizontal="right" vertical="center" textRotation="0" wrapText="1" indent="2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8"/>
        <name val="Arial"/>
        <family val="2"/>
        <scheme val="minor"/>
      </font>
      <numFmt numFmtId="0" formatCode="General"/>
      <alignment horizontal="right" vertical="center" textRotation="0" wrapText="1" indent="2" justifyLastLine="0" shrinkToFit="0" readingOrder="0"/>
      <protection locked="1" hidden="0"/>
    </dxf>
    <dxf>
      <font>
        <b/>
        <i val="0"/>
        <color theme="0" tint="-0.3499862666707358"/>
      </font>
    </dxf>
    <dxf>
      <font>
        <b/>
        <i val="0"/>
        <color theme="0" tint="-0.3499862666707358"/>
      </font>
    </dxf>
    <dxf>
      <font>
        <color theme="0" tint="-0.3499862666707358"/>
      </font>
      <border>
        <top style="thin">
          <color theme="1"/>
        </top>
        <bottom/>
      </border>
    </dxf>
    <dxf>
      <font>
        <b val="0"/>
        <i val="0"/>
        <color theme="0" tint="-4.99893185216834E-2"/>
      </font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8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  <dxf>
      <font>
        <b/>
        <i val="0"/>
        <color theme="0" tint="-0.3499862666707358"/>
      </font>
    </dxf>
    <dxf>
      <font>
        <b val="0"/>
        <i val="0"/>
        <color theme="4"/>
      </font>
      <fill>
        <patternFill>
          <bgColor theme="1"/>
        </patternFill>
      </fill>
    </dxf>
    <dxf>
      <font>
        <color theme="0" tint="-0.3499862666707358"/>
      </font>
      <border>
        <top style="thin">
          <color theme="1"/>
        </top>
        <bottom style="thin">
          <color theme="1" tint="0.14996795556505021"/>
        </bottom>
      </border>
    </dxf>
    <dxf>
      <font>
        <b val="0"/>
        <i val="0"/>
        <color theme="4"/>
      </font>
      <fill>
        <patternFill patternType="solid">
          <bgColor theme="1" tint="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 tint="-0.3499862666707358"/>
      </font>
      <fill>
        <patternFill patternType="solid">
          <bgColor theme="1" tint="0.14996795556505021"/>
        </patternFill>
      </fill>
      <border>
        <top style="thin">
          <color theme="1"/>
        </top>
        <bottom/>
        <vertical/>
        <horizontal style="thin">
          <color theme="1"/>
        </horizontal>
      </border>
    </dxf>
  </dxfs>
  <tableStyles count="2" defaultPivotStyle="PivotStyleLight16">
    <tableStyle name="Egyetemi kurzuskezelő táblázat stílusa" pivot="0" count="5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</tableStyle>
    <tableStyle name="Egyetemi vagy főiskolai kurzuskezelő táblázat stílusa 2" pivot="0" count="5" xr9:uid="{00000000-0011-0000-FFFF-FFFF01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8" /><Relationship Type="http://schemas.openxmlformats.org/officeDocument/2006/relationships/customXml" Target="/customXml/item3.xml" Id="rId13" /><Relationship Type="http://schemas.openxmlformats.org/officeDocument/2006/relationships/worksheet" Target="/xl/worksheets/sheet31.xml" Id="rId3" /><Relationship Type="http://schemas.openxmlformats.org/officeDocument/2006/relationships/theme" Target="/xl/theme/theme11.xml" Id="rId7" /><Relationship Type="http://schemas.openxmlformats.org/officeDocument/2006/relationships/customXml" Target="/customXml/item22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worksheet" Target="/xl/worksheets/sheet64.xml" Id="rId6" /><Relationship Type="http://schemas.openxmlformats.org/officeDocument/2006/relationships/customXml" Target="/customXml/item13.xml" Id="rId11" /><Relationship Type="http://schemas.openxmlformats.org/officeDocument/2006/relationships/worksheet" Target="/xl/worksheets/sheet55.xml" Id="rId5" /><Relationship Type="http://schemas.openxmlformats.org/officeDocument/2006/relationships/calcChain" Target="/xl/calcChain.xml" Id="rId10" /><Relationship Type="http://schemas.openxmlformats.org/officeDocument/2006/relationships/worksheet" Target="/xl/worksheets/sheet46.xml" Id="rId4" /><Relationship Type="http://schemas.openxmlformats.org/officeDocument/2006/relationships/sharedStrings" Target="/xl/sharedStrings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Ütemterv" displayName="Ütemterv" ref="B5:I29" totalsRowShown="0">
  <autoFilter ref="B5:I2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IDŐ " dataCellStyle="Időpont">
      <calculatedColumnFormula>KezdésiIdőpont+TIME(0,(ROW(A1)-1)*Időtartam,0)</calculatedColumnFormula>
    </tableColumn>
    <tableColumn id="2" xr3:uid="{00000000-0010-0000-0000-000002000000}" name="HÉTFŐ"/>
    <tableColumn id="3" xr3:uid="{00000000-0010-0000-0000-000003000000}" name="KEDD"/>
    <tableColumn id="4" xr3:uid="{00000000-0010-0000-0000-000004000000}" name="SZERDA"/>
    <tableColumn id="5" xr3:uid="{00000000-0010-0000-0000-000005000000}" name="CSÜTÖRTÖK"/>
    <tableColumn id="6" xr3:uid="{00000000-0010-0000-0000-000006000000}" name="PÉNTEK"/>
    <tableColumn id="7" xr3:uid="{00000000-0010-0000-0000-000007000000}" name="SZOMBAT"/>
    <tableColumn id="8" xr3:uid="{00000000-0010-0000-0000-000008000000}" name="VASÁRNAP"/>
  </tableColumns>
  <tableStyleInfo name="Egyetemi kurzuskezelő táblázat stílusa" showFirstColumn="1" showLastColumn="0" showRowStripes="1" showColumnStripes="0"/>
  <extLst>
    <ext xmlns:x14="http://schemas.microsoft.com/office/spreadsheetml/2009/9/main" uri="{504A1905-F514-4f6f-8877-14C23A59335A}">
      <x14:table altTextSummary="A heti ütemterv ismertetése a C4 cellába beírt kezdési időponttal kezdve, a D4 cellában megadott érték alapján meghatározott időközökkel. Írja be a megjegyzéseket a C–I oszlopokba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ntárgyak" displayName="Tantárgyak" ref="B14:H17" totalsRowShown="0">
  <autoFilter ref="B14:H17" xr:uid="{00000000-0009-0000-0100-000001000000}"/>
  <tableColumns count="7">
    <tableColumn id="1" xr3:uid="{00000000-0010-0000-0100-000001000000}" name="KURZUS CÍME"/>
    <tableColumn id="2" xr3:uid="{00000000-0010-0000-0100-000002000000}" name="KURZUS SZ."/>
    <tableColumn id="3" xr3:uid="{00000000-0010-0000-0100-000003000000}" name="KÖVETELMÉNY"/>
    <tableColumn id="4" xr3:uid="{00000000-0010-0000-0100-000004000000}" name="KREDITEK" dataCellStyle="Táblázat, középre igazítás"/>
    <tableColumn id="5" xr3:uid="{00000000-0010-0000-0100-000005000000}" name="ELVÉGEZVE?" dataCellStyle="Táblázat, középre igazítás"/>
    <tableColumn id="6" xr3:uid="{00000000-0010-0000-0100-000006000000}" name="OSZTÁLYZAT" dataCellStyle="Osztályzat"/>
    <tableColumn id="7" xr3:uid="{00000000-0010-0000-0100-000007000000}" name="FÉLÉV" dataCellStyle="Táblázat, balra igazítás"/>
  </tableColumns>
  <tableStyleInfo name="Egyetemi kurzuskezelő táblázat stílusa" showFirstColumn="0" showLastColumn="0" showRowStripes="0" showColumnStripes="0"/>
  <extLst>
    <ext xmlns:x14="http://schemas.microsoft.com/office/spreadsheetml/2009/9/main" uri="{504A1905-F514-4f6f-8877-14C23A59335A}">
      <x14:table altTextSummary="Adja meg a kurzusok adatait, beleértve a címét, a számát, a diplomakövetelményeket, a kreditek számát, hogy befejezte azt vagy még nem, az osztályzatot és a szemesztert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HaviBevétel" displayName="HaviBevétel" ref="B11:C15">
  <autoFilter ref="B11:C15" xr:uid="{00000000-0009-0000-0100-000003000000}"/>
  <tableColumns count="2">
    <tableColumn id="1" xr3:uid="{00000000-0010-0000-0200-000001000000}" name="TÉTEL" totalsRowLabel="Összesen"/>
    <tableColumn id="2" xr3:uid="{00000000-0010-0000-0200-000002000000}" name="ÖSSZEG" totalsRowFunction="sum" dataCellStyle="A táblázat pénzneme"/>
  </tableColumns>
  <tableStyleInfo name="Egyetemi vagy főiskolai kurzuskezelő táblázat stílusa 2" showFirstColumn="0" showLastColumn="0" showRowStripes="1" showColumnStripes="0"/>
  <extLst>
    <ext xmlns:x14="http://schemas.microsoft.com/office/spreadsheetml/2009/9/main" uri="{504A1905-F514-4f6f-8877-14C23A59335A}">
      <x14:table altTextSummary="Itt adhatja meg havi bevételeket tételekre bontva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HaviKiadások" displayName="HaviKiadások" ref="B5:C15" totalsRowShown="0">
  <autoFilter ref="B5:C15" xr:uid="{00000000-0009-0000-0100-000008000000}"/>
  <tableColumns count="2">
    <tableColumn id="1" xr3:uid="{00000000-0010-0000-0300-000001000000}" name="TÉTEL"/>
    <tableColumn id="2" xr3:uid="{00000000-0010-0000-0300-000002000000}" name="ÖSSZEG" dataCellStyle="A táblázat pénzneme"/>
  </tableColumns>
  <tableStyleInfo name="Egyetemi vagy főiskolai kurzuskezelő táblázat stílusa 2" showFirstColumn="0" showLastColumn="0" showRowStripes="1" showColumnStripes="0"/>
  <extLst>
    <ext xmlns:x14="http://schemas.microsoft.com/office/spreadsheetml/2009/9/main" uri="{504A1905-F514-4f6f-8877-14C23A59335A}">
      <x14:table altTextSummary="Itt adhatja meg a havi kiadásokat tételekre bontva"/>
    </ext>
  </extLst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FéléviKiadások" displayName="FéléviKiadások" ref="B5:D11">
  <autoFilter ref="B5:D11" xr:uid="{00000000-0009-0000-0100-00000C000000}"/>
  <tableColumns count="3">
    <tableColumn id="1" xr3:uid="{00000000-0010-0000-0400-000001000000}" name="TÉTEL" totalsRowLabel="Összeg"/>
    <tableColumn id="2" xr3:uid="{00000000-0010-0000-0400-000002000000}" name="ÖSSZEG" totalsRowDxfId="7" dataCellStyle="A táblázat pénzneme"/>
    <tableColumn id="3" xr3:uid="{00000000-0010-0000-0400-000003000000}" name="HAVI" totalsRowFunction="sum" totalsRowDxfId="6" dataCellStyle="A táblázat pénzneme">
      <calculatedColumnFormula>FéléviKiadások[[#This Row],[ÖSSZEG]]/Hónapok_a_félévben</calculatedColumnFormula>
    </tableColumn>
  </tableColumns>
  <tableStyleInfo name="Egyetemi vagy főiskolai kurzuskezelő táblázat stílusa 2" showFirstColumn="0" showLastColumn="0" showRowStripes="1" showColumnStripes="0"/>
  <extLst>
    <ext xmlns:x14="http://schemas.microsoft.com/office/spreadsheetml/2009/9/main" uri="{504A1905-F514-4f6f-8877-14C23A59335A}">
      <x14:table altTextSummary="Itt adhatja meg a szemeszterre vonatkozó kiadásokat és azok összegét tételekre bontva, és a program kiszámolja a havi értéket (4 hónapos szemeszter alapján)"/>
    </ext>
  </extLst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KönyvekListája" displayName="KönyvekListája" ref="B4:G7">
  <autoFilter ref="B4:G7" xr:uid="{00000000-0009-0000-0100-000006000000}"/>
  <tableColumns count="6">
    <tableColumn id="1" xr3:uid="{00000000-0010-0000-0500-000001000000}" name="CÍM" totalsRowLabel="Összeg"/>
    <tableColumn id="3" xr3:uid="{00000000-0010-0000-0500-000003000000}" name="SZERZŐ"/>
    <tableColumn id="4" xr3:uid="{00000000-0010-0000-0500-000004000000}" name="KURZUS"/>
    <tableColumn id="5" xr3:uid="{00000000-0010-0000-0500-000005000000}" name="HOL LEHET MEGVENNI?"/>
    <tableColumn id="6" xr3:uid="{00000000-0010-0000-0500-000006000000}" name="ISBN-szám"/>
    <tableColumn id="7" xr3:uid="{00000000-0010-0000-0500-000007000000}" name="MEGJEGYZÉSEK" totalsRowFunction="count"/>
  </tableColumns>
  <tableStyleInfo name="Egyetemi kurzuskezelő táblázat stílusa" showFirstColumn="0" showLastColumn="0" showRowStripes="1" showColumnStripes="0"/>
  <extLst>
    <ext xmlns:x14="http://schemas.microsoft.com/office/spreadsheetml/2009/9/main" uri="{504A1905-F514-4f6f-8877-14C23A59335A}">
      <x14:table altTextSummary="Itt adhatja meg az egyetemi vagy főiskolai könyveit, beleértve a címet, a szerzőt, a kurzust, hogy hol vásárolható meg, az ISBN-számot és a megjegyzéseit."/>
    </ext>
  </extLst>
</table>
</file>

<file path=xl/theme/theme11.xml><?xml version="1.0" encoding="utf-8"?>
<a:theme xmlns:a="http://schemas.openxmlformats.org/drawingml/2006/main" name="Office Theme">
  <a:themeElements>
    <a:clrScheme name="College course manager">
      <a:dk1>
        <a:sysClr val="windowText" lastClr="000000"/>
      </a:dk1>
      <a:lt1>
        <a:sysClr val="window" lastClr="FFFFFF"/>
      </a:lt1>
      <a:dk2>
        <a:srgbClr val="1A1715"/>
      </a:dk2>
      <a:lt2>
        <a:srgbClr val="FCFCFB"/>
      </a:lt2>
      <a:accent1>
        <a:srgbClr val="38C8CC"/>
      </a:accent1>
      <a:accent2>
        <a:srgbClr val="F6717A"/>
      </a:accent2>
      <a:accent3>
        <a:srgbClr val="80CA6F"/>
      </a:accent3>
      <a:accent4>
        <a:srgbClr val="F6CF6B"/>
      </a:accent4>
      <a:accent5>
        <a:srgbClr val="FFA957"/>
      </a:accent5>
      <a:accent6>
        <a:srgbClr val="A37CB2"/>
      </a:accent6>
      <a:hlink>
        <a:srgbClr val="38C8CC"/>
      </a:hlink>
      <a:folHlink>
        <a:srgbClr val="A37CB2"/>
      </a:folHlink>
    </a:clrScheme>
    <a:fontScheme name="College course manager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6.xml.rels>&#65279;<?xml version="1.0" encoding="utf-8"?><Relationships xmlns="http://schemas.openxmlformats.org/package/2006/relationships"><Relationship Type="http://schemas.openxmlformats.org/officeDocument/2006/relationships/table" Target="/xl/tables/table46.xml" Id="rId2" /><Relationship Type="http://schemas.openxmlformats.org/officeDocument/2006/relationships/printerSettings" Target="/xl/printerSettings/printerSettings46.bin" Id="rId1" /></Relationships>
</file>

<file path=xl/worksheets/_rels/sheet55.xml.rels>&#65279;<?xml version="1.0" encoding="utf-8"?><Relationships xmlns="http://schemas.openxmlformats.org/package/2006/relationships"><Relationship Type="http://schemas.openxmlformats.org/officeDocument/2006/relationships/table" Target="/xl/tables/table55.xml" Id="rId2" /><Relationship Type="http://schemas.openxmlformats.org/officeDocument/2006/relationships/printerSettings" Target="/xl/printerSettings/printerSettings55.bin" Id="rId1" /></Relationships>
</file>

<file path=xl/worksheets/_rels/sheet64.xml.rels>&#65279;<?xml version="1.0" encoding="utf-8"?><Relationships xmlns="http://schemas.openxmlformats.org/package/2006/relationships"><Relationship Type="http://schemas.openxmlformats.org/officeDocument/2006/relationships/table" Target="/xl/tables/table64.xml" Id="rId2" /><Relationship Type="http://schemas.openxmlformats.org/officeDocument/2006/relationships/printerSettings" Target="/xl/printerSettings/printerSettings6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1499984740745262"/>
    <pageSetUpPr autoPageBreaks="0" fitToPage="1"/>
  </sheetPr>
  <dimension ref="A1:I29"/>
  <sheetViews>
    <sheetView showGridLines="0" tabSelected="1" zoomScaleNormal="100" workbookViewId="0"/>
  </sheetViews>
  <sheetFormatPr defaultColWidth="9" defaultRowHeight="31.5" customHeight="1" x14ac:dyDescent="0.2"/>
  <cols>
    <col min="1" max="1" width="2.625" style="1" customWidth="1"/>
    <col min="2" max="2" width="10.625" style="1" customWidth="1"/>
    <col min="3" max="3" width="22.125" customWidth="1"/>
    <col min="4" max="9" width="16.75" customWidth="1"/>
    <col min="10" max="10" width="2.625" customWidth="1"/>
  </cols>
  <sheetData>
    <row r="1" spans="2:9" s="2" customFormat="1" ht="24.95" customHeight="1" x14ac:dyDescent="0.25">
      <c r="B1" s="24" t="s">
        <v>0</v>
      </c>
    </row>
    <row r="2" spans="2:9" s="3" customFormat="1" ht="39.95" customHeight="1" x14ac:dyDescent="0.45">
      <c r="B2" s="3" t="s">
        <v>1</v>
      </c>
    </row>
    <row r="3" spans="2:9" ht="39.95" customHeight="1" x14ac:dyDescent="0.55">
      <c r="C3" s="7" t="s">
        <v>3</v>
      </c>
      <c r="D3" s="29" t="s">
        <v>6</v>
      </c>
      <c r="E3" s="29"/>
      <c r="F3" s="4" t="s">
        <v>10</v>
      </c>
    </row>
    <row r="4" spans="2:9" ht="29.25" x14ac:dyDescent="0.2">
      <c r="C4" s="26">
        <v>0.375</v>
      </c>
      <c r="D4" s="6">
        <v>60</v>
      </c>
      <c r="E4" s="5" t="s">
        <v>8</v>
      </c>
    </row>
    <row r="5" spans="2:9" ht="33" customHeight="1" x14ac:dyDescent="0.2">
      <c r="B5" s="23" t="s">
        <v>2</v>
      </c>
      <c r="C5" s="7" t="s">
        <v>90</v>
      </c>
      <c r="D5" s="7" t="s">
        <v>7</v>
      </c>
      <c r="E5" s="7" t="s">
        <v>9</v>
      </c>
      <c r="F5" s="7" t="s">
        <v>11</v>
      </c>
      <c r="G5" s="7" t="s">
        <v>13</v>
      </c>
      <c r="H5" s="7" t="s">
        <v>14</v>
      </c>
      <c r="I5" s="7" t="s">
        <v>91</v>
      </c>
    </row>
    <row r="6" spans="2:9" ht="31.5" customHeight="1" x14ac:dyDescent="0.2">
      <c r="B6" s="25">
        <f t="shared" ref="B6:B29" si="0">KezdésiIdőpont+TIME(0,(ROW(A1)-1)*Időtartam,0)</f>
        <v>0.375</v>
      </c>
      <c r="C6" t="s">
        <v>4</v>
      </c>
      <c r="D6" t="s">
        <v>4</v>
      </c>
      <c r="E6" t="s">
        <v>4</v>
      </c>
      <c r="F6" t="s">
        <v>4</v>
      </c>
      <c r="G6" t="s">
        <v>4</v>
      </c>
    </row>
    <row r="7" spans="2:9" ht="31.5" customHeight="1" x14ac:dyDescent="0.2">
      <c r="B7" s="25">
        <f t="shared" si="0"/>
        <v>0.4166666666666667</v>
      </c>
      <c r="C7" t="s">
        <v>5</v>
      </c>
    </row>
    <row r="8" spans="2:9" ht="31.5" customHeight="1" x14ac:dyDescent="0.2">
      <c r="B8" s="25">
        <f t="shared" si="0"/>
        <v>0.4583333333333333</v>
      </c>
      <c r="F8" t="s">
        <v>12</v>
      </c>
    </row>
    <row r="9" spans="2:9" ht="31.5" customHeight="1" x14ac:dyDescent="0.2">
      <c r="B9" s="25">
        <f t="shared" si="0"/>
        <v>0.5</v>
      </c>
    </row>
    <row r="10" spans="2:9" ht="31.5" customHeight="1" x14ac:dyDescent="0.2">
      <c r="B10" s="25">
        <f t="shared" si="0"/>
        <v>0.5416666666666666</v>
      </c>
    </row>
    <row r="11" spans="2:9" ht="31.5" customHeight="1" x14ac:dyDescent="0.2">
      <c r="B11" s="25">
        <f t="shared" si="0"/>
        <v>0.5833333333333334</v>
      </c>
    </row>
    <row r="12" spans="2:9" ht="31.5" customHeight="1" x14ac:dyDescent="0.2">
      <c r="B12" s="25">
        <f t="shared" si="0"/>
        <v>0.625</v>
      </c>
    </row>
    <row r="13" spans="2:9" ht="31.5" customHeight="1" x14ac:dyDescent="0.2">
      <c r="B13" s="25">
        <f t="shared" si="0"/>
        <v>0.6666666666666667</v>
      </c>
    </row>
    <row r="14" spans="2:9" ht="31.5" customHeight="1" x14ac:dyDescent="0.2">
      <c r="B14" s="25">
        <f t="shared" si="0"/>
        <v>0.7083333333333333</v>
      </c>
    </row>
    <row r="15" spans="2:9" ht="31.5" customHeight="1" x14ac:dyDescent="0.2">
      <c r="B15" s="25">
        <f t="shared" si="0"/>
        <v>0.75</v>
      </c>
    </row>
    <row r="16" spans="2:9" ht="31.5" customHeight="1" x14ac:dyDescent="0.2">
      <c r="B16" s="25">
        <f t="shared" si="0"/>
        <v>0.7916666666666667</v>
      </c>
    </row>
    <row r="17" spans="2:2" ht="31.5" customHeight="1" x14ac:dyDescent="0.2">
      <c r="B17" s="25">
        <f t="shared" si="0"/>
        <v>0.8333333333333333</v>
      </c>
    </row>
    <row r="18" spans="2:2" ht="31.5" customHeight="1" x14ac:dyDescent="0.2">
      <c r="B18" s="25">
        <f t="shared" si="0"/>
        <v>0.875</v>
      </c>
    </row>
    <row r="19" spans="2:2" ht="31.5" customHeight="1" x14ac:dyDescent="0.2">
      <c r="B19" s="25">
        <f t="shared" si="0"/>
        <v>0.9166666666666666</v>
      </c>
    </row>
    <row r="20" spans="2:2" ht="31.5" customHeight="1" x14ac:dyDescent="0.2">
      <c r="B20" s="25">
        <f t="shared" si="0"/>
        <v>0.9583333333333334</v>
      </c>
    </row>
    <row r="21" spans="2:2" ht="31.5" customHeight="1" x14ac:dyDescent="0.2">
      <c r="B21" s="25">
        <f t="shared" si="0"/>
        <v>1</v>
      </c>
    </row>
    <row r="22" spans="2:2" ht="31.5" customHeight="1" x14ac:dyDescent="0.2">
      <c r="B22" s="25">
        <f t="shared" si="0"/>
        <v>1.0416666666666665</v>
      </c>
    </row>
    <row r="23" spans="2:2" ht="31.5" customHeight="1" x14ac:dyDescent="0.2">
      <c r="B23" s="25">
        <f t="shared" si="0"/>
        <v>1.0833333333333335</v>
      </c>
    </row>
    <row r="24" spans="2:2" ht="31.5" customHeight="1" x14ac:dyDescent="0.2">
      <c r="B24" s="25">
        <f t="shared" si="0"/>
        <v>1.125</v>
      </c>
    </row>
    <row r="25" spans="2:2" ht="31.5" customHeight="1" x14ac:dyDescent="0.2">
      <c r="B25" s="25">
        <f t="shared" si="0"/>
        <v>1.1666666666666665</v>
      </c>
    </row>
    <row r="26" spans="2:2" ht="31.5" customHeight="1" x14ac:dyDescent="0.2">
      <c r="B26" s="25">
        <f t="shared" si="0"/>
        <v>1.2083333333333335</v>
      </c>
    </row>
    <row r="27" spans="2:2" ht="31.5" customHeight="1" x14ac:dyDescent="0.2">
      <c r="B27" s="25">
        <f t="shared" si="0"/>
        <v>1.25</v>
      </c>
    </row>
    <row r="28" spans="2:2" ht="31.5" customHeight="1" x14ac:dyDescent="0.2">
      <c r="B28" s="25">
        <f t="shared" si="0"/>
        <v>1.2916666666666665</v>
      </c>
    </row>
    <row r="29" spans="2:2" ht="31.5" customHeight="1" x14ac:dyDescent="0.2">
      <c r="B29" s="25">
        <f t="shared" si="0"/>
        <v>1.3333333333333335</v>
      </c>
    </row>
  </sheetData>
  <mergeCells count="1">
    <mergeCell ref="D3:E3"/>
  </mergeCells>
  <conditionalFormatting sqref="B1">
    <cfRule type="notContainsBlanks" dxfId="5" priority="1">
      <formula>LEN(TRIM(B1))&gt;0</formula>
    </cfRule>
  </conditionalFormatting>
  <dataValidations count="6">
    <dataValidation allowBlank="1" showInputMessage="1" showErrorMessage="1" prompt="A Félév munkalapon egy hét napi ütemezése követhető a kezdő időpont és a feladatlista testreszabásával. A Kreditek munkalapon a félév kreditjei és a tanulmányi átlag, 3 költségvetési munkalapon a bevétel, a kiadás és a félévi könyvlista látható" sqref="A1" xr:uid="{00000000-0002-0000-0000-000000000000}"/>
    <dataValidation allowBlank="1" showInputMessage="1" showErrorMessage="1" prompt="Adja meg a kezdési időpontot az ütemterv táblázatában" sqref="C4" xr:uid="{00000000-0002-0000-0000-000001000000}"/>
    <dataValidation allowBlank="1" showInputMessage="1" showErrorMessage="1" prompt="Adja meg az időintervallumot percben. Ez lebontja az ütemtervet a megadott időintervallumokra. Például 60 perc esetén a rendszer óránkénti feladatokat vázol fel" sqref="D4" xr:uid="{00000000-0002-0000-0000-000002000000}"/>
    <dataValidation allowBlank="1" showInputMessage="1" showErrorMessage="1" prompt="Automatikusan módosított idő a C4 cellában megadott kezdési időpont alapján" sqref="B5" xr:uid="{00000000-0002-0000-0000-000003000000}"/>
    <dataValidation allowBlank="1" showInputMessage="1" showErrorMessage="1" prompt="Ebben az oszlopban adhatja meg a hét adott napjának feladatait" sqref="C5 D5 E5 F5 G5 H5 I5" xr:uid="{00000000-0002-0000-0000-000004000000}"/>
    <dataValidation allowBlank="1" showInputMessage="1" showErrorMessage="1" prompt="Ebben a cellában adhatja meg az őszi félév évét, amely alapján a többi munkalapon is automatikusan frissülni fog az év" sqref="F3" xr:uid="{00000000-0002-0000-0000-000005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  <pageSetUpPr autoPageBreaks="0" fitToPage="1"/>
  </sheetPr>
  <dimension ref="B1:H17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51.25" customWidth="1"/>
    <col min="3" max="3" width="26.875" customWidth="1"/>
    <col min="4" max="4" width="30.625" customWidth="1"/>
    <col min="5" max="5" width="20.625" customWidth="1"/>
    <col min="6" max="8" width="16.75" customWidth="1"/>
    <col min="9" max="9" width="2.625" customWidth="1"/>
  </cols>
  <sheetData>
    <row r="1" spans="2:8" s="2" customFormat="1" ht="24.95" customHeight="1" x14ac:dyDescent="0.25">
      <c r="B1" s="24" t="s">
        <v>15</v>
      </c>
    </row>
    <row r="2" spans="2:8" s="3" customFormat="1" ht="39.95" customHeight="1" x14ac:dyDescent="0.45">
      <c r="B2" s="3" t="s">
        <v>16</v>
      </c>
    </row>
    <row r="3" spans="2:8" ht="39.95" customHeight="1" x14ac:dyDescent="0.55">
      <c r="B3" s="9" t="s">
        <v>17</v>
      </c>
      <c r="C3" s="4" t="str">
        <f>Év</f>
        <v>ÉV</v>
      </c>
    </row>
    <row r="4" spans="2:8" ht="14.25" x14ac:dyDescent="0.2">
      <c r="B4" s="7" t="s">
        <v>18</v>
      </c>
      <c r="D4" s="7" t="s">
        <v>18</v>
      </c>
    </row>
    <row r="5" spans="2:8" ht="25.5" customHeight="1" x14ac:dyDescent="0.2">
      <c r="B5" s="1">
        <f>AVERAGE(Tantárgyak[OSZTÁLYZAT])</f>
        <v>3.5</v>
      </c>
      <c r="C5" s="5" t="str">
        <f>IFERROR(TEXT(AVERAGEIF(Tantárgyak[ELVÉGEZVE?],"Igen",Tantárgyak[OSZTÁLYZAT]),"0,00"),"0,00")&amp;" Aktuális tanulmányi átlag"</f>
        <v>3,50 Aktuális tanulmányi átlag</v>
      </c>
      <c r="D5" s="1">
        <f>COUNTIF(Tantárgyak[ELVÉGEZVE?],"Igen")/COUNTA(Tantárgyak[KURZUS CÍME])</f>
        <v>0.6666666666666666</v>
      </c>
      <c r="E5" s="12" t="str">
        <f>TEXT(COUNTIF(Tantárgyak[ELVÉGEZVE?],"Igen")/COUNTA(Tantárgyak[KURZUS CÍME]),"0%")&amp;" kész"</f>
        <v>67% kész</v>
      </c>
    </row>
    <row r="6" spans="2:8" ht="37.5" customHeight="1" x14ac:dyDescent="0.2">
      <c r="B6" s="18" t="s">
        <v>19</v>
      </c>
    </row>
    <row r="7" spans="2:8" ht="33" customHeight="1" x14ac:dyDescent="0.2">
      <c r="B7" s="7" t="s">
        <v>20</v>
      </c>
      <c r="C7" s="8" t="s">
        <v>31</v>
      </c>
      <c r="D7" s="8" t="s">
        <v>34</v>
      </c>
      <c r="E7" s="8" t="s">
        <v>35</v>
      </c>
    </row>
    <row r="8" spans="2:8" ht="33" customHeight="1" thickBot="1" x14ac:dyDescent="0.25">
      <c r="B8" s="13" t="s">
        <v>21</v>
      </c>
      <c r="C8" s="21">
        <f>IF(SUMIF(Tantárgyak[KÖVETELMÉNY],KREDITEK!$B8,Tantárgyak[KREDITEK])=0,"0",SUMIF(Tantárgyak[KÖVETELMÉNY],KREDITEK!$B8,Tantárgyak[KREDITEK]))</f>
        <v>4</v>
      </c>
      <c r="D8" s="21">
        <f>SUMIFS(Tantárgyak[KREDITEK],Tantárgyak[KÖVETELMÉNY],KREDITEK!$B8,Tantárgyak[ELVÉGEZVE?],"Igen")</f>
        <v>4</v>
      </c>
      <c r="E8" s="21">
        <f>SUMIF(Tantárgyak[KÖVETELMÉNY],KREDITEK!$B8,Tantárgyak[KREDITEK])-SUMIFS(Tantárgyak[KREDITEK],Tantárgyak[KÖVETELMÉNY],KREDITEK!$B8,Tantárgyak[ELVÉGEZVE?],"Igen")</f>
        <v>0</v>
      </c>
    </row>
    <row r="9" spans="2:8" ht="33" customHeight="1" thickBot="1" x14ac:dyDescent="0.25">
      <c r="B9" s="13" t="s">
        <v>22</v>
      </c>
      <c r="C9" s="21">
        <f>IF(SUMIF(Tantárgyak[KÖVETELMÉNY],KREDITEK!$B9,Tantárgyak[KREDITEK])=0,"0",SUMIF(Tantárgyak[KÖVETELMÉNY],KREDITEK!$B9,Tantárgyak[KREDITEK]))</f>
        <v>3</v>
      </c>
      <c r="D9" s="21">
        <f>SUMIFS(Tantárgyak[KREDITEK],Tantárgyak[KÖVETELMÉNY],KREDITEK!$B9,Tantárgyak[ELVÉGEZVE?],"Igen")</f>
        <v>0</v>
      </c>
      <c r="E9" s="21">
        <f>SUMIF(Tantárgyak[KÖVETELMÉNY],KREDITEK!$B9,Tantárgyak[KREDITEK])-SUMIFS(Tantárgyak[KREDITEK],Tantárgyak[KÖVETELMÉNY],KREDITEK!$B9,Tantárgyak[ELVÉGEZVE?],"Igen")</f>
        <v>3</v>
      </c>
    </row>
    <row r="10" spans="2:8" ht="33" customHeight="1" thickBot="1" x14ac:dyDescent="0.25">
      <c r="B10" s="13" t="s">
        <v>23</v>
      </c>
      <c r="C10" s="21">
        <f>IF(SUMIF(Tantárgyak[KÖVETELMÉNY],KREDITEK!$B10,Tantárgyak[KREDITEK])=0,"0",SUMIF(Tantárgyak[KÖVETELMÉNY],KREDITEK!$B10,Tantárgyak[KREDITEK]))</f>
        <v>2</v>
      </c>
      <c r="D10" s="21">
        <f>SUMIFS(Tantárgyak[KREDITEK],Tantárgyak[KÖVETELMÉNY],KREDITEK!$B10,Tantárgyak[ELVÉGEZVE?],"Igen")</f>
        <v>2</v>
      </c>
      <c r="E10" s="21">
        <f>SUMIF(Tantárgyak[KÖVETELMÉNY],KREDITEK!$B10,Tantárgyak[KREDITEK])-SUMIFS(Tantárgyak[KREDITEK],Tantárgyak[KÖVETELMÉNY],KREDITEK!$B10,Tantárgyak[ELVÉGEZVE?],"Igen")</f>
        <v>0</v>
      </c>
    </row>
    <row r="11" spans="2:8" ht="33" customHeight="1" thickBot="1" x14ac:dyDescent="0.25">
      <c r="B11" s="13" t="s">
        <v>24</v>
      </c>
      <c r="C11" s="21" t="str">
        <f>IF(SUMIF(Tantárgyak[KÖVETELMÉNY],KREDITEK!$B11,Tantárgyak[KREDITEK])=0,"0",SUMIF(Tantárgyak[KÖVETELMÉNY],KREDITEK!$B11,Tantárgyak[KREDITEK]))</f>
        <v>0</v>
      </c>
      <c r="D11" s="21">
        <f>SUMIFS(Tantárgyak[KREDITEK],Tantárgyak[KÖVETELMÉNY],KREDITEK!$B11,Tantárgyak[ELVÉGEZVE?],"Igen")</f>
        <v>0</v>
      </c>
      <c r="E11" s="21">
        <f>SUMIF(Tantárgyak[KÖVETELMÉNY],KREDITEK!$B11,Tantárgyak[KREDITEK])-SUMIFS(Tantárgyak[KREDITEK],Tantárgyak[KÖVETELMÉNY],KREDITEK!$B11,Tantárgyak[ELVÉGEZVE?],"Igen")</f>
        <v>0</v>
      </c>
    </row>
    <row r="12" spans="2:8" ht="33" customHeight="1" x14ac:dyDescent="0.2">
      <c r="B12" t="s">
        <v>25</v>
      </c>
      <c r="C12" s="10">
        <f>SUBTOTAL(109,KREDITEK!$C$8:$C$11)</f>
        <v>9</v>
      </c>
      <c r="D12" s="10">
        <f>SUBTOTAL(109,KREDITEK!$D$8:$D$11)</f>
        <v>6</v>
      </c>
      <c r="E12" s="10">
        <f>SUBTOTAL(109,KREDITEK!$E$8:$E$11)</f>
        <v>3</v>
      </c>
    </row>
    <row r="13" spans="2:8" ht="33" customHeight="1" x14ac:dyDescent="0.2">
      <c r="B13" s="9" t="s">
        <v>26</v>
      </c>
    </row>
    <row r="14" spans="2:8" ht="33" customHeight="1" x14ac:dyDescent="0.2">
      <c r="B14" t="s">
        <v>27</v>
      </c>
      <c r="C14" t="s">
        <v>32</v>
      </c>
      <c r="D14" t="s">
        <v>20</v>
      </c>
      <c r="E14" t="s">
        <v>36</v>
      </c>
      <c r="F14" t="s">
        <v>37</v>
      </c>
      <c r="G14" t="s">
        <v>40</v>
      </c>
      <c r="H14" t="s">
        <v>41</v>
      </c>
    </row>
    <row r="15" spans="2:8" ht="33" customHeight="1" x14ac:dyDescent="0.2">
      <c r="B15" t="s">
        <v>28</v>
      </c>
      <c r="C15" t="s">
        <v>33</v>
      </c>
      <c r="D15" t="s">
        <v>21</v>
      </c>
      <c r="E15" s="10">
        <v>4</v>
      </c>
      <c r="F15" s="10" t="s">
        <v>38</v>
      </c>
      <c r="G15" s="20">
        <v>4</v>
      </c>
      <c r="H15" s="19" t="s">
        <v>42</v>
      </c>
    </row>
    <row r="16" spans="2:8" ht="33" customHeight="1" x14ac:dyDescent="0.2">
      <c r="B16" t="s">
        <v>29</v>
      </c>
      <c r="C16" t="s">
        <v>33</v>
      </c>
      <c r="D16" t="s">
        <v>22</v>
      </c>
      <c r="E16" s="10">
        <v>3</v>
      </c>
      <c r="F16" s="10" t="s">
        <v>39</v>
      </c>
      <c r="G16" s="20"/>
      <c r="H16" s="19" t="s">
        <v>42</v>
      </c>
    </row>
    <row r="17" spans="2:8" ht="33" customHeight="1" x14ac:dyDescent="0.2">
      <c r="B17" t="s">
        <v>30</v>
      </c>
      <c r="C17" t="s">
        <v>33</v>
      </c>
      <c r="D17" t="s">
        <v>23</v>
      </c>
      <c r="E17" s="10">
        <v>2</v>
      </c>
      <c r="F17" s="10" t="s">
        <v>38</v>
      </c>
      <c r="G17" s="20">
        <v>3</v>
      </c>
      <c r="H17" s="19" t="s">
        <v>42</v>
      </c>
    </row>
  </sheetData>
  <dataConsolidate/>
  <conditionalFormatting sqref="B1">
    <cfRule type="notContainsBlanks" dxfId="4" priority="1">
      <formula>LEN(TRIM(B1))&gt;0</formula>
    </cfRule>
  </conditionalFormatting>
  <conditionalFormatting sqref="B5">
    <cfRule type="dataBar" priority="7">
      <dataBar showValue="0">
        <cfvo type="min"/>
        <cfvo type="num" val="4"/>
        <color theme="4"/>
      </dataBar>
      <extLst>
        <ext xmlns:x14="http://schemas.microsoft.com/office/spreadsheetml/2009/9/main" uri="{B025F937-C7B1-47D3-B67F-A62EFF666E3E}">
          <x14:id>{260E324B-B05A-45D1-A324-2B8131FE45C3}</x14:id>
        </ext>
      </extLst>
    </cfRule>
  </conditionalFormatting>
  <conditionalFormatting sqref="D5">
    <cfRule type="dataBar" priority="6">
      <dataBar showValue="0">
        <cfvo type="min"/>
        <cfvo type="num" val="1"/>
        <color theme="4"/>
      </dataBar>
      <extLst>
        <ext xmlns:x14="http://schemas.microsoft.com/office/spreadsheetml/2009/9/main" uri="{B025F937-C7B1-47D3-B67F-A62EFF666E3E}">
          <x14:id>{61518553-1B02-4E4B-9C50-F1DC6970278A}</x14:id>
        </ext>
      </extLst>
    </cfRule>
  </conditionalFormatting>
  <dataValidations count="21">
    <dataValidation type="decimal" errorStyle="warning" allowBlank="1" showInputMessage="1" showErrorMessage="1" errorTitle="Hoppá!" error="Az osztályzat számítása (nem súlyozott) tanulmányi átlagként történik, és 0 és 4 közé kell esnie." sqref="G15:G17" xr:uid="{00000000-0002-0000-0100-000000000000}">
      <formula1>0</formula1>
      <formula2>4</formula2>
    </dataValidation>
    <dataValidation allowBlank="1" showInputMessage="1" showErrorMessage="1" prompt="A legördülő listában az Igen vagy a Nem lehetőséget választva jelezze, hogy a kurzus befejeződött-e vagy sem. Az ALT+LE billentyűkombinációval lépjen az Igen vagy a Nem elemre, és nyomja le az ENTER billentyűt" sqref="F14" xr:uid="{00000000-0002-0000-0100-000001000000}"/>
    <dataValidation allowBlank="1" showInputMessage="1" showErrorMessage="1" prompt="Ebben a cellában adhatja meg az egyetem nevét" sqref="B1" xr:uid="{00000000-0002-0000-0100-000002000000}"/>
    <dataValidation allowBlank="1" showInputMessage="1" showErrorMessage="1" prompt="Ebben a cellában adhatja meg a diplomamunka címét" sqref="B3" xr:uid="{00000000-0002-0000-0100-000003000000}"/>
    <dataValidation allowBlank="1" showInputMessage="1" showErrorMessage="1" prompt="A félév éve automatikusan frissülni fog a Félév munkalap F3 cellájában megadott adatok alapján " sqref="C3" xr:uid="{00000000-0002-0000-0100-000004000000}"/>
    <dataValidation allowBlank="1" showInputMessage="1" showErrorMessage="1" prompt="Az aktuális tanulmányi átlagot egy 4,0-s skálán megjelenítő adatsáv" sqref="B5" xr:uid="{00000000-0002-0000-0100-000005000000}"/>
    <dataValidation allowBlank="1" showInputMessage="1" showErrorMessage="1" prompt="A befejezett kurzusok százalékát megjelenítő adatsáv" sqref="D5" xr:uid="{00000000-0002-0000-0100-000006000000}"/>
    <dataValidation allowBlank="1" showInputMessage="1" showErrorMessage="1" prompt="Az egyetemi végzés négy fő követelménye a B8–B11 cellákban szerepel" sqref="B7" xr:uid="{00000000-0002-0000-0100-000007000000}"/>
    <dataValidation allowBlank="1" showInputMessage="1" showErrorMessage="1" prompt="Az egyes főiskolai végzési követelmények teljes kreditszáma automatikusan frissül a C8–C11 cellákban. Az összes kredit összegét a program automatikusan kiszámítja a C12 cellában" sqref="C7" xr:uid="{00000000-0002-0000-0100-000008000000}"/>
    <dataValidation allowBlank="1" showInputMessage="1" showErrorMessage="1" prompt="A megszerzett kreditek számát a program automatikusan kiszámítja a D8–D11 cellákban. A megszerzett kreditek összegét a program automatikusan kiszámítja a D12 cellában" sqref="D7" xr:uid="{00000000-0002-0000-0100-000009000000}"/>
    <dataValidation allowBlank="1" showInputMessage="1" showErrorMessage="1" prompt="Az összes követelmény teljesítéséhez szükséges további kreditek automatikusan frissülnek az E8–E11 cellákban. A szükséges kreditek összegét a program automatikusan kiszámítja az E12 cellában" sqref="E7" xr:uid="{00000000-0002-0000-0100-00000A000000}"/>
    <dataValidation allowBlank="1" showInputMessage="1" showErrorMessage="1" prompt="Ebben az oszlopban adhatja meg a kurzus címét" sqref="B14" xr:uid="{00000000-0002-0000-0100-00000B000000}"/>
    <dataValidation allowBlank="1" showInputMessage="1" showErrorMessage="1" prompt="Ebben az oszlopban adhatja meg a kurzus számát" sqref="C14" xr:uid="{00000000-0002-0000-0100-00000C000000}"/>
    <dataValidation allowBlank="1" showInputMessage="1" showErrorMessage="1" prompt="Ebben az oszlopban adhatja meg a követelményt" sqref="D14" xr:uid="{00000000-0002-0000-0100-00000D000000}"/>
    <dataValidation allowBlank="1" showInputMessage="1" showErrorMessage="1" prompt="Ebben az oszlopban adhatja meg az egyes kurzusok kreditjeinek számát" sqref="E14" xr:uid="{00000000-0002-0000-0100-00000E000000}"/>
    <dataValidation allowBlank="1" showInputMessage="1" showErrorMessage="1" prompt="Befejezett kurzusok esetén ebben az oszlopban adhatja meg a kurzuson kapott osztályzatot" sqref="G14" xr:uid="{00000000-0002-0000-0100-00000F000000}"/>
    <dataValidation allowBlank="1" showInputMessage="1" showErrorMessage="1" prompt="Ebben az oszlopban adhatja meg a kurzus félévét" sqref="H14" xr:uid="{00000000-0002-0000-0100-000010000000}"/>
    <dataValidation allowBlank="1" showInputMessage="1" showErrorMessage="1" prompt="A 2 adatsávot tartalmazó Kreditek munkalap a teljes folyamatot megjeleníti, a Követelmények szakasz pedig automatikusan kiszámítja a megszerzett és szükséges kreditek teljes számát. Egy kurzustáblázatot is tartalmaz a kurzusadatok tárolásához" sqref="A1" xr:uid="{00000000-0002-0000-0100-000011000000}"/>
    <dataValidation type="list" allowBlank="1" showErrorMessage="1" error="Válassza ki az Igen vagy a Nem lehetőséget a megadott listából. PRÓBÁLKOZZON ÚJRA, nyomja le az ALT+LE kombinációt, majd az ENTER billentyűvel válasszon ki egy értéket. A MÉGSE lehetőséggel kiléphet a cellából" sqref="F15:F17" xr:uid="{00000000-0002-0000-0100-000012000000}">
      <formula1>"Igen,Nem"</formula1>
    </dataValidation>
    <dataValidation allowBlank="1" showInputMessage="1" showErrorMessage="1" prompt="Az aktuális tanulmányi átlagot automatikusan számítja ki a program" sqref="C5" xr:uid="{00000000-0002-0000-0100-000013000000}"/>
    <dataValidation allowBlank="1" showInputMessage="1" showErrorMessage="1" prompt="Az általános előrehaladást automatikusan számítja ki a program" sqref="E5" xr:uid="{00000000-0002-0000-0100-000014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60E324B-B05A-45D1-A324-2B8131FE45C3}">
            <x14:dataBar minLength="0" maxLength="100" border="1" gradient="0">
              <x14:cfvo type="autoMin"/>
              <x14:cfvo type="num">
                <xm:f>4</xm:f>
              </x14:cfvo>
              <x14:borderColor theme="4"/>
              <x14:negativeFillColor rgb="FFFF0000"/>
              <x14:axisColor theme="4"/>
            </x14:dataBar>
          </x14:cfRule>
          <xm:sqref>B5</xm:sqref>
        </x14:conditionalFormatting>
        <x14:conditionalFormatting xmlns:xm="http://schemas.microsoft.com/office/excel/2006/main">
          <x14:cfRule type="dataBar" id="{61518553-1B02-4E4B-9C50-F1DC6970278A}">
            <x14:dataBar minLength="0" maxLength="100" border="1" gradient="0">
              <x14:cfvo type="autoMin"/>
              <x14:cfvo type="num">
                <xm:f>1</xm:f>
              </x14:cfvo>
              <x14:borderColor theme="4"/>
              <x14:negativeFillColor rgb="FFFF0000"/>
              <x14:axisColor theme="4"/>
            </x14:dataBar>
          </x14:cfRule>
          <xm:sqref>D5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499984740745262"/>
    <pageSetUpPr autoPageBreaks="0" fitToPage="1"/>
  </sheetPr>
  <dimension ref="B1:D15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51.25" customWidth="1"/>
    <col min="3" max="4" width="30.625" customWidth="1"/>
  </cols>
  <sheetData>
    <row r="1" spans="2:4" s="2" customFormat="1" ht="24.95" customHeight="1" x14ac:dyDescent="0.25">
      <c r="B1" s="24" t="str">
        <f>Egyetem</f>
        <v>EGYETEMI</v>
      </c>
    </row>
    <row r="2" spans="2:4" s="3" customFormat="1" ht="39.95" customHeight="1" x14ac:dyDescent="0.45">
      <c r="B2" s="3" t="s">
        <v>43</v>
      </c>
    </row>
    <row r="3" spans="2:4" ht="39.95" customHeight="1" x14ac:dyDescent="0.55">
      <c r="B3" s="9" t="s">
        <v>44</v>
      </c>
      <c r="C3" s="4" t="str">
        <f>Év</f>
        <v>ÉV</v>
      </c>
    </row>
    <row r="4" spans="2:4" ht="14.25" x14ac:dyDescent="0.2">
      <c r="B4" s="7" t="s">
        <v>45</v>
      </c>
    </row>
    <row r="5" spans="2:4" ht="29.25" x14ac:dyDescent="0.2">
      <c r="B5" s="14">
        <f>TELJES_HAVI_KIADÁS/TELJES_HAVI_BEVÉTEL</f>
        <v>0.7454545454545455</v>
      </c>
    </row>
    <row r="6" spans="2:4" ht="25.5" customHeight="1" x14ac:dyDescent="0.2">
      <c r="B6" s="1">
        <f>B5</f>
        <v>0.7454545454545455</v>
      </c>
      <c r="C6" s="1"/>
    </row>
    <row r="7" spans="2:4" ht="30" customHeight="1" x14ac:dyDescent="0.2">
      <c r="B7" s="7" t="s">
        <v>46</v>
      </c>
      <c r="C7" s="7" t="s">
        <v>54</v>
      </c>
      <c r="D7" s="7" t="s">
        <v>56</v>
      </c>
    </row>
    <row r="8" spans="2:4" ht="29.25" x14ac:dyDescent="0.2">
      <c r="B8" s="27">
        <f>C10</f>
        <v>2750</v>
      </c>
      <c r="C8" s="28">
        <f>'TELJES HAVI KIADÁS'!C4+'FÉLÉVI KIADÁSOK'!D4</f>
        <v>2050</v>
      </c>
      <c r="D8" s="27">
        <f>TELJES_HAVI_BEVÉTEL-TELJES_HAVI_KIADÁS</f>
        <v>700</v>
      </c>
    </row>
    <row r="9" spans="2:4" ht="14.25" x14ac:dyDescent="0.2">
      <c r="B9" s="12" t="s">
        <v>47</v>
      </c>
      <c r="C9" s="5">
        <v>4</v>
      </c>
    </row>
    <row r="10" spans="2:4" ht="30" customHeight="1" x14ac:dyDescent="0.2">
      <c r="B10" s="7" t="s">
        <v>48</v>
      </c>
      <c r="C10" s="22">
        <f>SUM(HaviBevétel[ÖSSZEG])</f>
        <v>2750</v>
      </c>
    </row>
    <row r="11" spans="2:4" ht="30" customHeight="1" x14ac:dyDescent="0.2">
      <c r="B11" t="s">
        <v>49</v>
      </c>
      <c r="C11" s="11" t="s">
        <v>55</v>
      </c>
    </row>
    <row r="12" spans="2:4" ht="33" customHeight="1" x14ac:dyDescent="0.2">
      <c r="B12" t="s">
        <v>50</v>
      </c>
      <c r="C12" s="16">
        <v>1500</v>
      </c>
    </row>
    <row r="13" spans="2:4" ht="33" customHeight="1" x14ac:dyDescent="0.2">
      <c r="B13" t="s">
        <v>51</v>
      </c>
      <c r="C13" s="16">
        <v>500</v>
      </c>
    </row>
    <row r="14" spans="2:4" ht="33" customHeight="1" x14ac:dyDescent="0.2">
      <c r="B14" t="s">
        <v>52</v>
      </c>
      <c r="C14" s="16">
        <v>500</v>
      </c>
    </row>
    <row r="15" spans="2:4" ht="33" customHeight="1" x14ac:dyDescent="0.2">
      <c r="B15" t="s">
        <v>53</v>
      </c>
      <c r="C15" s="16">
        <v>250</v>
      </c>
    </row>
  </sheetData>
  <conditionalFormatting sqref="B1">
    <cfRule type="notContainsBlanks" dxfId="3" priority="1">
      <formula>LEN(TRIM(B1))&gt;0</formula>
    </cfRule>
  </conditionalFormatting>
  <conditionalFormatting sqref="B6">
    <cfRule type="dataBar" priority="2">
      <dataBar showValue="0">
        <cfvo type="num" val="0"/>
        <cfvo type="num" val="1"/>
        <color theme="4"/>
      </dataBar>
      <extLst>
        <ext xmlns:x14="http://schemas.microsoft.com/office/spreadsheetml/2009/9/main" uri="{B025F937-C7B1-47D3-B67F-A62EFF666E3E}">
          <x14:id>{A28C4DE0-230B-4EE2-8AC6-4F6FC5D6A608}</x14:id>
        </ext>
      </extLst>
    </cfRule>
  </conditionalFormatting>
  <dataValidations count="12">
    <dataValidation allowBlank="1" showInputMessage="1" showErrorMessage="1" prompt="Az egyetem nevét a program automatikusan frissíti a Kreditek munkalap B1 cellájában megadott név alapján" sqref="B1" xr:uid="{00000000-0002-0000-0200-000000000000}"/>
    <dataValidation allowBlank="1" showInputMessage="1" showErrorMessage="1" prompt="A félév éve automatikusan frissülni fog a Félév munkalap F3 cellájában megadott adatok alapján " sqref="C3" xr:uid="{00000000-0002-0000-0200-000001000000}"/>
    <dataValidation allowBlank="1" showInputMessage="1" showErrorMessage="1" prompt="Ebben a cellában szerepel a bevétel automatikusan kiszámított elköltött része százalékban" sqref="B5" xr:uid="{00000000-0002-0000-0200-000002000000}"/>
    <dataValidation allowBlank="1" showInputMessage="1" showErrorMessage="1" prompt="A bevétel B5 cellában szereplő, százalékban megadott elköltött része alapján automatikusan létrehozott adatsáv" sqref="B6:C6" xr:uid="{00000000-0002-0000-0200-000003000000}"/>
    <dataValidation allowBlank="1" showInputMessage="1" showErrorMessage="1" prompt="A teljes havi bevétel végösszegét a program automatikusan létrehozza a Havi bevétel táblázatból" sqref="B8" xr:uid="{00000000-0002-0000-0200-000004000000}"/>
    <dataValidation allowBlank="1" showInputMessage="1" showErrorMessage="1" prompt="A teljes havi kiadást a program automatikusan kiszámítja a Teljes havi kiadás munkalap alapján" sqref="C8" xr:uid="{00000000-0002-0000-0200-000005000000}"/>
    <dataValidation allowBlank="1" showInputMessage="1" showErrorMessage="1" prompt="A fennmaradó készpénzegyenleget a program automatikusan kiszámítja a teljes havi bevétel és a teljes havi kiadás alapján" sqref="D8" xr:uid="{00000000-0002-0000-0200-000006000000}"/>
    <dataValidation allowBlank="1" showInputMessage="1" showErrorMessage="1" prompt="A havi bevétel összege, amelyet a program automatikusan kiszámít a Havi bevétel táblázatban szereplő információk alapján" sqref="C10" xr:uid="{00000000-0002-0000-0200-000007000000}"/>
    <dataValidation allowBlank="1" showInputMessage="1" showErrorMessage="1" prompt="Ebben az oszlopban adhatja meg a havi bevételi tételeket" sqref="B11" xr:uid="{00000000-0002-0000-0200-000008000000}"/>
    <dataValidation allowBlank="1" showInputMessage="1" showErrorMessage="1" prompt="Ebben az oszlopban adhatja meg az egyes havi bevételi tételek összegét" sqref="C11" xr:uid="{00000000-0002-0000-0200-000009000000}"/>
    <dataValidation allowBlank="1" showInputMessage="1" showErrorMessage="1" prompt="A félév hónapjainak száma összesen; a program ezzel számítja ki a havi kiadásokat a Félévi kiadások munkalapon" sqref="C9" xr:uid="{00000000-0002-0000-0200-00000A000000}"/>
    <dataValidation allowBlank="1" showInputMessage="1" showErrorMessage="1" prompt="A Költségvetés munkalapon látható az összes bevétel és kiadás figyelembevétele után maradt készpénzforgalom a félévi kiadásokkal együtt. A bevétel elköltött részének százalékos értékét adatsáv mutatja, a havi bevétel pedig egy táblázatban követhető nyomon" sqref="A1" xr:uid="{00000000-0002-0000-0200-00000B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8C4DE0-230B-4EE2-8AC6-4F6FC5D6A608}">
            <x14:dataBar minLength="0" maxLength="100" border="1" gradient="0">
              <x14:cfvo type="num">
                <xm:f>0</xm:f>
              </x14:cfvo>
              <x14:cfvo type="num">
                <xm:f>1</xm:f>
              </x14:cfvo>
              <x14:borderColor theme="4"/>
              <x14:negativeFill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autoPageBreaks="0" fitToPage="1"/>
  </sheetPr>
  <dimension ref="B1:C15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51.25" customWidth="1"/>
    <col min="3" max="3" width="30.625" customWidth="1"/>
    <col min="4" max="4" width="8.875" customWidth="1"/>
    <col min="5" max="5" width="30.5" customWidth="1"/>
    <col min="6" max="6" width="16.75" customWidth="1"/>
    <col min="7" max="7" width="8.875" customWidth="1"/>
    <col min="8" max="8" width="2.625" customWidth="1"/>
  </cols>
  <sheetData>
    <row r="1" spans="2:3" s="2" customFormat="1" ht="24.95" customHeight="1" x14ac:dyDescent="0.25">
      <c r="B1" s="24" t="str">
        <f>Egyetem</f>
        <v>EGYETEMI</v>
      </c>
    </row>
    <row r="2" spans="2:3" s="3" customFormat="1" ht="39.95" customHeight="1" x14ac:dyDescent="0.45">
      <c r="B2" s="3" t="s">
        <v>43</v>
      </c>
    </row>
    <row r="3" spans="2:3" ht="39.95" customHeight="1" x14ac:dyDescent="0.55">
      <c r="B3" s="9" t="s">
        <v>57</v>
      </c>
      <c r="C3" s="4" t="str">
        <f>Év</f>
        <v>ÉV</v>
      </c>
    </row>
    <row r="4" spans="2:3" ht="30" customHeight="1" x14ac:dyDescent="0.2">
      <c r="B4" s="7" t="s">
        <v>58</v>
      </c>
      <c r="C4" s="22">
        <f>SUM(HaviKiadások[ÖSSZEG])</f>
        <v>1675</v>
      </c>
    </row>
    <row r="5" spans="2:3" ht="30" customHeight="1" x14ac:dyDescent="0.2">
      <c r="B5" t="s">
        <v>49</v>
      </c>
      <c r="C5" s="15" t="s">
        <v>55</v>
      </c>
    </row>
    <row r="6" spans="2:3" ht="33" customHeight="1" x14ac:dyDescent="0.2">
      <c r="B6" t="s">
        <v>59</v>
      </c>
      <c r="C6" s="17">
        <v>300</v>
      </c>
    </row>
    <row r="7" spans="2:3" ht="33" customHeight="1" x14ac:dyDescent="0.2">
      <c r="B7" t="s">
        <v>60</v>
      </c>
      <c r="C7" s="17">
        <v>50</v>
      </c>
    </row>
    <row r="8" spans="2:3" ht="33" customHeight="1" x14ac:dyDescent="0.2">
      <c r="B8" t="s">
        <v>61</v>
      </c>
      <c r="C8" s="17">
        <v>75</v>
      </c>
    </row>
    <row r="9" spans="2:3" ht="33" customHeight="1" x14ac:dyDescent="0.2">
      <c r="B9" t="s">
        <v>62</v>
      </c>
      <c r="C9" s="17">
        <v>250</v>
      </c>
    </row>
    <row r="10" spans="2:3" ht="33" customHeight="1" x14ac:dyDescent="0.2">
      <c r="B10" t="s">
        <v>63</v>
      </c>
      <c r="C10" s="17">
        <v>50</v>
      </c>
    </row>
    <row r="11" spans="2:3" ht="33" customHeight="1" x14ac:dyDescent="0.2">
      <c r="B11" t="s">
        <v>64</v>
      </c>
      <c r="C11" s="17">
        <v>500</v>
      </c>
    </row>
    <row r="12" spans="2:3" ht="33" customHeight="1" x14ac:dyDescent="0.2">
      <c r="B12" t="s">
        <v>65</v>
      </c>
      <c r="C12" s="17">
        <v>275</v>
      </c>
    </row>
    <row r="13" spans="2:3" ht="33" customHeight="1" x14ac:dyDescent="0.2">
      <c r="B13" t="s">
        <v>66</v>
      </c>
      <c r="C13" s="17">
        <v>125</v>
      </c>
    </row>
    <row r="14" spans="2:3" ht="33" customHeight="1" x14ac:dyDescent="0.2">
      <c r="B14" t="s">
        <v>67</v>
      </c>
      <c r="C14" s="17">
        <v>50</v>
      </c>
    </row>
    <row r="15" spans="2:3" ht="33" customHeight="1" x14ac:dyDescent="0.2">
      <c r="B15" t="s">
        <v>68</v>
      </c>
      <c r="C15" s="17">
        <v>0</v>
      </c>
    </row>
  </sheetData>
  <conditionalFormatting sqref="B1">
    <cfRule type="notContainsBlanks" dxfId="2" priority="1">
      <formula>LEN(TRIM(B1))&gt;0</formula>
    </cfRule>
  </conditionalFormatting>
  <dataValidations count="6">
    <dataValidation allowBlank="1" showInputMessage="1" showErrorMessage="1" prompt="A félév éve automatikusan frissülni fog a Félév munkalap F3 cellájában megadott adatok alapján " sqref="C3" xr:uid="{00000000-0002-0000-0300-000000000000}"/>
    <dataValidation allowBlank="1" showInputMessage="1" showErrorMessage="1" prompt="Ebben az oszlopban adhatja meg a havi kiadási tételeket" sqref="B5" xr:uid="{00000000-0002-0000-0300-000001000000}"/>
    <dataValidation allowBlank="1" showInputMessage="1" showErrorMessage="1" prompt="Ebben az oszlopban adhatja meg az egyes havi kiadási tételek összegét" sqref="C5" xr:uid="{00000000-0002-0000-0300-000002000000}"/>
    <dataValidation allowBlank="1" showInputMessage="1" showErrorMessage="1" prompt="A havi kiadások összege, amelyet a program automatikusan kiszámol a Havi kiadások táblázatban szereplő információk alapján" sqref="C4" xr:uid="{00000000-0002-0000-0300-000003000000}"/>
    <dataValidation allowBlank="1" showInputMessage="1" showErrorMessage="1" prompt="A Havi kiadások munkalapon nyomon követhetők a havi kiadások" sqref="A1" xr:uid="{00000000-0002-0000-0300-000004000000}"/>
    <dataValidation allowBlank="1" showInputMessage="1" showErrorMessage="1" prompt="Az egyetem nevét a program automatikusan frissíti a Kreditek munkalap B1 cellájában megadott név alapján" sqref="B1" xr:uid="{00000000-0002-0000-0300-000005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autoPageBreaks="0" fitToPage="1"/>
  </sheetPr>
  <dimension ref="B1:D11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51.25" customWidth="1"/>
    <col min="3" max="3" width="30.625" customWidth="1"/>
    <col min="4" max="4" width="15.625" customWidth="1"/>
    <col min="5" max="5" width="2.625" customWidth="1"/>
    <col min="6" max="6" width="12.25" customWidth="1"/>
    <col min="7" max="7" width="15.625" customWidth="1"/>
    <col min="8" max="8" width="3.5" customWidth="1"/>
  </cols>
  <sheetData>
    <row r="1" spans="2:4" s="2" customFormat="1" ht="24.95" customHeight="1" x14ac:dyDescent="0.25">
      <c r="B1" s="24" t="str">
        <f>Egyetem</f>
        <v>EGYETEMI</v>
      </c>
    </row>
    <row r="2" spans="2:4" s="3" customFormat="1" ht="39.95" customHeight="1" x14ac:dyDescent="0.45">
      <c r="B2" s="3" t="s">
        <v>43</v>
      </c>
    </row>
    <row r="3" spans="2:4" ht="39.95" customHeight="1" x14ac:dyDescent="0.55">
      <c r="B3" s="9" t="s">
        <v>69</v>
      </c>
      <c r="C3" s="4" t="str">
        <f>Év</f>
        <v>ÉV</v>
      </c>
    </row>
    <row r="4" spans="2:4" ht="30" customHeight="1" x14ac:dyDescent="0.2">
      <c r="B4" s="7" t="s">
        <v>70</v>
      </c>
      <c r="C4" s="22">
        <f>SUM(FéléviKiadások[ÖSSZEG])</f>
        <v>1500</v>
      </c>
      <c r="D4" s="22">
        <f>SUM(FéléviKiadások[HAVI])</f>
        <v>375</v>
      </c>
    </row>
    <row r="5" spans="2:4" ht="30" customHeight="1" x14ac:dyDescent="0.2">
      <c r="B5" t="s">
        <v>49</v>
      </c>
      <c r="C5" s="15" t="s">
        <v>55</v>
      </c>
      <c r="D5" s="15" t="s">
        <v>77</v>
      </c>
    </row>
    <row r="6" spans="2:4" ht="33" customHeight="1" x14ac:dyDescent="0.2">
      <c r="B6" t="s">
        <v>71</v>
      </c>
      <c r="C6" s="17">
        <v>750</v>
      </c>
      <c r="D6" s="17">
        <f>FéléviKiadások[[#This Row],[ÖSSZEG]]/Hónapok_a_félévben</f>
        <v>187.5</v>
      </c>
    </row>
    <row r="7" spans="2:4" ht="33" customHeight="1" x14ac:dyDescent="0.2">
      <c r="B7" t="s">
        <v>72</v>
      </c>
      <c r="C7" s="17">
        <v>250</v>
      </c>
      <c r="D7" s="17">
        <f>FéléviKiadások[[#This Row],[ÖSSZEG]]/Hónapok_a_félévben</f>
        <v>62.5</v>
      </c>
    </row>
    <row r="8" spans="2:4" ht="33" customHeight="1" x14ac:dyDescent="0.2">
      <c r="B8" t="s">
        <v>73</v>
      </c>
      <c r="C8" s="17">
        <v>500</v>
      </c>
      <c r="D8" s="17">
        <f>FéléviKiadások[[#This Row],[ÖSSZEG]]/Hónapok_a_félévben</f>
        <v>125</v>
      </c>
    </row>
    <row r="9" spans="2:4" ht="33" customHeight="1" x14ac:dyDescent="0.2">
      <c r="B9" t="s">
        <v>74</v>
      </c>
      <c r="C9" s="17">
        <v>0</v>
      </c>
      <c r="D9" s="17">
        <f>FéléviKiadások[[#This Row],[ÖSSZEG]]/Hónapok_a_félévben</f>
        <v>0</v>
      </c>
    </row>
    <row r="10" spans="2:4" ht="33" customHeight="1" x14ac:dyDescent="0.2">
      <c r="B10" t="s">
        <v>75</v>
      </c>
      <c r="C10" s="17">
        <v>0</v>
      </c>
      <c r="D10" s="17">
        <f>FéléviKiadások[[#This Row],[ÖSSZEG]]/Hónapok_a_félévben</f>
        <v>0</v>
      </c>
    </row>
    <row r="11" spans="2:4" ht="33" customHeight="1" x14ac:dyDescent="0.2">
      <c r="B11" t="s">
        <v>76</v>
      </c>
      <c r="C11" s="17">
        <v>0</v>
      </c>
      <c r="D11" s="17">
        <f>FéléviKiadások[[#This Row],[ÖSSZEG]]/Hónapok_a_félévben</f>
        <v>0</v>
      </c>
    </row>
  </sheetData>
  <conditionalFormatting sqref="B1">
    <cfRule type="notContainsBlanks" dxfId="1" priority="1">
      <formula>LEN(TRIM(B1))&gt;0</formula>
    </cfRule>
  </conditionalFormatting>
  <dataValidations count="8">
    <dataValidation allowBlank="1" showInputMessage="1" showErrorMessage="1" prompt="A félév éve automatikusan frissülni fog a Félév munkalap F3 cellájában megadott adatok alapján " sqref="C3" xr:uid="{00000000-0002-0000-0400-000000000000}"/>
    <dataValidation allowBlank="1" showInputMessage="1" showErrorMessage="1" prompt="Ebben az oszlopban adhatja meg a félévi kiadási tételeket" sqref="B5" xr:uid="{00000000-0002-0000-0400-000001000000}"/>
    <dataValidation allowBlank="1" showInputMessage="1" showErrorMessage="1" prompt="Ebben az oszlopban adhatja meg a félévi kiadások tételének összegét" sqref="C5" xr:uid="{00000000-0002-0000-0400-000002000000}"/>
    <dataValidation allowBlank="1" showInputMessage="1" showErrorMessage="1" prompt="A félévi kiadások havi költségét a program automatikusan kiszámítja a félévi kiadás összege és a félév hónapjainak a Költségvetés munkalap C9 cellájában megadott száma alapján" sqref="D5" xr:uid="{00000000-0002-0000-0400-000003000000}"/>
    <dataValidation allowBlank="1" showInputMessage="1" showErrorMessage="1" prompt="A nettó félévi kiadások összege, amelyet a program automatikusan kiszámol a Félévi kiadások táblázatban szereplő információk alapján" sqref="C4" xr:uid="{00000000-0002-0000-0400-000004000000}"/>
    <dataValidation allowBlank="1" showInputMessage="1" showErrorMessage="1" prompt="Az összes félévi kiadás havi becslése, amelyet a program automatikusan kiszámol a Félévi kiadások táblázatban szereplő információk alapján" sqref="D4" xr:uid="{00000000-0002-0000-0400-000005000000}"/>
    <dataValidation allowBlank="1" showInputMessage="1" showErrorMessage="1" prompt="A Félévi kiadások munkalap adott félévi kiadásokat követ nyomon, és kiszámítja a havi végösszeget a félév hónapjainak a Költségvetés munkalapon megadott száma alapján" sqref="A1" xr:uid="{00000000-0002-0000-0400-000006000000}"/>
    <dataValidation allowBlank="1" showInputMessage="1" showErrorMessage="1" prompt="Az egyetem nevét a program automatikusan frissíti a Kreditek munkalap B1 cellájában megadott név alapján" sqref="B1" xr:uid="{00000000-0002-0000-0400-000007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4" tint="-0.499984740745262"/>
    <pageSetUpPr autoPageBreaks="0" fitToPage="1"/>
  </sheetPr>
  <dimension ref="B1:G7"/>
  <sheetViews>
    <sheetView showGridLines="0" zoomScaleNormal="100" workbookViewId="0"/>
  </sheetViews>
  <sheetFormatPr defaultColWidth="9" defaultRowHeight="33" customHeight="1" x14ac:dyDescent="0.2"/>
  <cols>
    <col min="1" max="1" width="2.625" customWidth="1"/>
    <col min="2" max="2" width="51.25" customWidth="1"/>
    <col min="3" max="5" width="30.625" customWidth="1"/>
    <col min="6" max="6" width="25.625" customWidth="1"/>
    <col min="7" max="7" width="55.625" customWidth="1"/>
    <col min="8" max="8" width="2.625" customWidth="1"/>
  </cols>
  <sheetData>
    <row r="1" spans="2:7" s="2" customFormat="1" ht="24.95" customHeight="1" x14ac:dyDescent="0.25">
      <c r="B1" s="24" t="str">
        <f>Egyetem</f>
        <v>EGYETEMI</v>
      </c>
    </row>
    <row r="2" spans="2:7" s="3" customFormat="1" ht="39.95" customHeight="1" x14ac:dyDescent="0.45">
      <c r="B2" s="3" t="s">
        <v>78</v>
      </c>
    </row>
    <row r="3" spans="2:7" ht="39.95" customHeight="1" x14ac:dyDescent="0.2">
      <c r="B3" s="9" t="s">
        <v>79</v>
      </c>
    </row>
    <row r="4" spans="2:7" ht="30" customHeight="1" x14ac:dyDescent="0.2">
      <c r="B4" t="s">
        <v>80</v>
      </c>
      <c r="C4" t="s">
        <v>82</v>
      </c>
      <c r="D4" t="s">
        <v>84</v>
      </c>
      <c r="E4" t="s">
        <v>86</v>
      </c>
      <c r="F4" t="s">
        <v>88</v>
      </c>
      <c r="G4" t="s">
        <v>89</v>
      </c>
    </row>
    <row r="5" spans="2:7" ht="33" customHeight="1" x14ac:dyDescent="0.2">
      <c r="B5" t="s">
        <v>81</v>
      </c>
      <c r="C5" t="s">
        <v>83</v>
      </c>
      <c r="D5" t="s">
        <v>85</v>
      </c>
      <c r="E5" t="s">
        <v>87</v>
      </c>
      <c r="F5" t="s">
        <v>33</v>
      </c>
    </row>
    <row r="6" spans="2:7" ht="33" customHeight="1" x14ac:dyDescent="0.2">
      <c r="B6" t="s">
        <v>81</v>
      </c>
      <c r="C6" t="s">
        <v>83</v>
      </c>
      <c r="D6" t="s">
        <v>85</v>
      </c>
      <c r="E6" t="s">
        <v>87</v>
      </c>
      <c r="F6" t="s">
        <v>33</v>
      </c>
    </row>
    <row r="7" spans="2:7" ht="33" customHeight="1" x14ac:dyDescent="0.2">
      <c r="B7" t="s">
        <v>81</v>
      </c>
      <c r="C7" t="s">
        <v>83</v>
      </c>
      <c r="D7" t="s">
        <v>85</v>
      </c>
      <c r="E7" t="s">
        <v>87</v>
      </c>
      <c r="F7" t="s">
        <v>33</v>
      </c>
    </row>
  </sheetData>
  <conditionalFormatting sqref="B1">
    <cfRule type="notContainsBlanks" dxfId="0" priority="1">
      <formula>LEN(TRIM(B1))&gt;0</formula>
    </cfRule>
  </conditionalFormatting>
  <dataValidations count="8">
    <dataValidation allowBlank="1" showInputMessage="1" showErrorMessage="1" prompt="A Könyvek munkalapon nyomon követhetők a félév során szükséges könyvek." sqref="A1" xr:uid="{00000000-0002-0000-0500-000000000000}"/>
    <dataValidation allowBlank="1" showInputMessage="1" showErrorMessage="1" prompt="Az egyetem nevét a program automatikusan frissíti a Kreditek munkalap B1 cellájában megadott név alapján" sqref="B1" xr:uid="{00000000-0002-0000-0500-000001000000}"/>
    <dataValidation allowBlank="1" showInputMessage="1" showErrorMessage="1" prompt="Ebben az oszlopban adhatja meg a könyv címét" sqref="B4" xr:uid="{00000000-0002-0000-0500-000002000000}"/>
    <dataValidation allowBlank="1" showInputMessage="1" showErrorMessage="1" prompt="Ebben az oszlopban adhatja meg a könyv szerzőjét" sqref="C4" xr:uid="{00000000-0002-0000-0500-000003000000}"/>
    <dataValidation allowBlank="1" showInputMessage="1" showErrorMessage="1" prompt="Ebben az oszlopban adhatja meg annak a kurzusnak a nevét, amelyhez a könyv szükséges" sqref="D4" xr:uid="{00000000-0002-0000-0500-000004000000}"/>
    <dataValidation allowBlank="1" showInputMessage="1" showErrorMessage="1" prompt="Ebben az oszlopban adhatja meg a könyv beszerzési helyét" sqref="E4" xr:uid="{00000000-0002-0000-0500-000005000000}"/>
    <dataValidation allowBlank="1" showInputMessage="1" showErrorMessage="1" prompt="Ebben az oszlopban adhatja meg az ISBN-számot" sqref="F4" xr:uid="{00000000-0002-0000-0500-000006000000}"/>
    <dataValidation allowBlank="1" showInputMessage="1" showErrorMessage="1" prompt="Ebben az oszlopban adhatja meg a könyvvel kapcsolatos esetleges megjegyzéseket" sqref="G4" xr:uid="{00000000-0002-0000-0500-000007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F6CBAD10-2FE4-46B7-8B99-592C882565A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B027F5DB-365E-467F-884C-D65AC307B2E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6FE862CC-DB14-40B0-9DD5-108332066F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TM16390957</ap:Template>
  <ap:DocSecurity>0</ap:DocSecurity>
  <ap:ScaleCrop>false</ap:ScaleCrop>
  <ap:HeadingPairs>
    <vt:vector baseType="variant" size="4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21</vt:i4>
      </vt:variant>
    </vt:vector>
  </ap:HeadingPairs>
  <ap:TitlesOfParts>
    <vt:vector baseType="lpstr" size="27">
      <vt:lpstr>FÉLÉV</vt:lpstr>
      <vt:lpstr>KREDITEK</vt:lpstr>
      <vt:lpstr>KÖLTSÉGVETÉS</vt:lpstr>
      <vt:lpstr>TELJES HAVI KIADÁS</vt:lpstr>
      <vt:lpstr>FÉLÉVI KIADÁSOK</vt:lpstr>
      <vt:lpstr>KÖNYVEK</vt:lpstr>
      <vt:lpstr>EGYENLEG</vt:lpstr>
      <vt:lpstr>Egyetem</vt:lpstr>
      <vt:lpstr>Év</vt:lpstr>
      <vt:lpstr>Hónapok_a_félévben</vt:lpstr>
      <vt:lpstr>Időtartam</vt:lpstr>
      <vt:lpstr>KezdésiIdőpont</vt:lpstr>
      <vt:lpstr>Követelmény</vt:lpstr>
      <vt:lpstr>FÉLÉV!Nyomtatási_cím</vt:lpstr>
      <vt:lpstr>'FÉLÉVI KIADÁSOK'!Nyomtatási_cím</vt:lpstr>
      <vt:lpstr>KÖLTSÉGVETÉS!Nyomtatási_cím</vt:lpstr>
      <vt:lpstr>KÖNYVEK!Nyomtatási_cím</vt:lpstr>
      <vt:lpstr>KREDITEK!Nyomtatási_cím</vt:lpstr>
      <vt:lpstr>'TELJES HAVI KIADÁS'!Nyomtatási_cím</vt:lpstr>
      <vt:lpstr>Oszlopcím1</vt:lpstr>
      <vt:lpstr>Oszlopcím2</vt:lpstr>
      <vt:lpstr>Oszlopcím3</vt:lpstr>
      <vt:lpstr>Oszlopcím4</vt:lpstr>
      <vt:lpstr>Oszlopcím5</vt:lpstr>
      <vt:lpstr>Oszlopcím6</vt:lpstr>
      <vt:lpstr>TELJES_HAVI_BEVÉTEL</vt:lpstr>
      <vt:lpstr>TELJES_HAVI_KIADÁS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2022-06-14T05:19:32Z</dcterms:created>
  <dcterms:modified xsi:type="dcterms:W3CDTF">2022-11-09T09:18:18Z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